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style2.xml" ContentType="application/vnd.ms-office.chartstyle+xml"/>
  <Override PartName="/xl/charts/colors2.xml" ContentType="application/vnd.ms-office.chartcolorstyle+xml"/>
  <Override PartName="/xl/charts/chart25.xml" ContentType="application/vnd.openxmlformats-officedocument.drawingml.chart+xml"/>
  <Override PartName="/xl/charts/style3.xml" ContentType="application/vnd.ms-office.chartstyle+xml"/>
  <Override PartName="/xl/charts/colors3.xml" ContentType="application/vnd.ms-office.chartcolorstyle+xml"/>
  <Override PartName="/xl/charts/chart26.xml" ContentType="application/vnd.openxmlformats-officedocument.drawingml.chart+xml"/>
  <Override PartName="/xl/charts/style4.xml" ContentType="application/vnd.ms-office.chartstyle+xml"/>
  <Override PartName="/xl/charts/colors4.xml" ContentType="application/vnd.ms-office.chartcolorstyle+xml"/>
  <Override PartName="/xl/charts/chart27.xml" ContentType="application/vnd.openxmlformats-officedocument.drawingml.chart+xml"/>
  <Override PartName="/xl/charts/style5.xml" ContentType="application/vnd.ms-office.chartstyle+xml"/>
  <Override PartName="/xl/charts/colors5.xml" ContentType="application/vnd.ms-office.chartcolorstyle+xml"/>
  <Override PartName="/xl/charts/chart28.xml" ContentType="application/vnd.openxmlformats-officedocument.drawingml.chart+xml"/>
  <Override PartName="/xl/charts/style6.xml" ContentType="application/vnd.ms-office.chartstyle+xml"/>
  <Override PartName="/xl/charts/colors6.xml" ContentType="application/vnd.ms-office.chartcolorstyle+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charts/chart31.xml" ContentType="application/vnd.openxmlformats-officedocument.drawingml.chart+xml"/>
  <Override PartName="/xl/charts/style9.xml" ContentType="application/vnd.ms-office.chartstyle+xml"/>
  <Override PartName="/xl/charts/colors9.xml" ContentType="application/vnd.ms-office.chartcolorstyle+xml"/>
  <Override PartName="/xl/charts/chart32.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harts/chart33.xml" ContentType="application/vnd.openxmlformats-officedocument.drawingml.chart+xml"/>
  <Override PartName="/xl/charts/style11.xml" ContentType="application/vnd.ms-office.chartstyle+xml"/>
  <Override PartName="/xl/charts/colors11.xml" ContentType="application/vnd.ms-office.chartcolorstyle+xml"/>
  <Override PartName="/xl/charts/chart34.xml" ContentType="application/vnd.openxmlformats-officedocument.drawingml.chart+xml"/>
  <Override PartName="/xl/charts/style12.xml" ContentType="application/vnd.ms-office.chartstyle+xml"/>
  <Override PartName="/xl/charts/colors12.xml" ContentType="application/vnd.ms-office.chartcolorstyle+xml"/>
  <Override PartName="/xl/charts/chart35.xml" ContentType="application/vnd.openxmlformats-officedocument.drawingml.chart+xml"/>
  <Override PartName="/xl/charts/style13.xml" ContentType="application/vnd.ms-office.chartstyle+xml"/>
  <Override PartName="/xl/charts/colors13.xml" ContentType="application/vnd.ms-office.chartcolorstyle+xml"/>
  <Override PartName="/xl/charts/chart36.xml" ContentType="application/vnd.openxmlformats-officedocument.drawingml.chart+xml"/>
  <Override PartName="/xl/charts/style14.xml" ContentType="application/vnd.ms-office.chartstyle+xml"/>
  <Override PartName="/xl/charts/colors14.xml" ContentType="application/vnd.ms-office.chartcolorstyle+xml"/>
  <Override PartName="/xl/charts/chart37.xml" ContentType="application/vnd.openxmlformats-officedocument.drawingml.chart+xml"/>
  <Override PartName="/xl/charts/style15.xml" ContentType="application/vnd.ms-office.chartstyle+xml"/>
  <Override PartName="/xl/charts/colors15.xml" ContentType="application/vnd.ms-office.chartcolorstyle+xml"/>
  <Override PartName="/xl/charts/chart38.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2.xml" ContentType="application/vnd.openxmlformats-officedocument.themeOverride+xml"/>
  <Override PartName="/xl/charts/chart39.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3.xml" ContentType="application/vnd.openxmlformats-officedocument.themeOverride+xml"/>
  <Override PartName="/xl/charts/chart40.xml" ContentType="application/vnd.openxmlformats-officedocument.drawingml.chart+xml"/>
  <Override PartName="/xl/charts/style18.xml" ContentType="application/vnd.ms-office.chartstyle+xml"/>
  <Override PartName="/xl/charts/colors18.xml" ContentType="application/vnd.ms-office.chartcolorstyle+xml"/>
  <Override PartName="/xl/charts/chart41.xml" ContentType="application/vnd.openxmlformats-officedocument.drawingml.chart+xml"/>
  <Override PartName="/xl/charts/style19.xml" ContentType="application/vnd.ms-office.chartstyle+xml"/>
  <Override PartName="/xl/charts/colors19.xml" ContentType="application/vnd.ms-office.chartcolorstyle+xml"/>
  <Override PartName="/xl/charts/chart42.xml" ContentType="application/vnd.openxmlformats-officedocument.drawingml.chart+xml"/>
  <Override PartName="/xl/charts/style20.xml" ContentType="application/vnd.ms-office.chartstyle+xml"/>
  <Override PartName="/xl/charts/colors20.xml" ContentType="application/vnd.ms-office.chartcolorstyle+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style21.xml" ContentType="application/vnd.ms-office.chartstyle+xml"/>
  <Override PartName="/xl/charts/colors21.xml" ContentType="application/vnd.ms-office.chartcolorstyle+xml"/>
  <Override PartName="/xl/charts/chart52.xml" ContentType="application/vnd.openxmlformats-officedocument.drawingml.chart+xml"/>
  <Override PartName="/xl/charts/style22.xml" ContentType="application/vnd.ms-office.chartstyle+xml"/>
  <Override PartName="/xl/charts/colors22.xml" ContentType="application/vnd.ms-office.chartcolorstyle+xml"/>
  <Override PartName="/xl/charts/chart5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ogdanoffc\Desktop\Cold Hardiness Model\Bud Hardiness Variety Model\Bud Hardiness Model for Merlot\"/>
    </mc:Choice>
  </mc:AlternateContent>
  <bookViews>
    <workbookView xWindow="240" yWindow="170" windowWidth="14030" windowHeight="13670" activeTab="1"/>
  </bookViews>
  <sheets>
    <sheet name="Hardiness Tables 2012-18" sheetId="2" r:id="rId1"/>
    <sheet name="Merlot Predicted LTE" sheetId="16" r:id="rId2"/>
    <sheet name="Charts" sheetId="15" r:id="rId3"/>
    <sheet name="2020 ICCWS table" sheetId="17" r:id="rId4"/>
  </sheets>
  <externalReferences>
    <externalReference r:id="rId5"/>
  </externalReferences>
  <calcPr calcId="162913"/>
</workbook>
</file>

<file path=xl/calcChain.xml><?xml version="1.0" encoding="utf-8"?>
<calcChain xmlns="http://schemas.openxmlformats.org/spreadsheetml/2006/main">
  <c r="LK245" i="16" l="1"/>
  <c r="KO239" i="16" l="1"/>
  <c r="AN228" i="16"/>
  <c r="AN227" i="16"/>
  <c r="AN226" i="16"/>
  <c r="JU246" i="16" l="1"/>
  <c r="IU220" i="16" l="1"/>
  <c r="IU221" i="16" s="1"/>
  <c r="IU222" i="16" s="1"/>
  <c r="IU223" i="16" s="1"/>
  <c r="IU224" i="16" s="1"/>
  <c r="IU225" i="16" s="1"/>
  <c r="IU226" i="16" s="1"/>
  <c r="IU227" i="16" s="1"/>
  <c r="IU228" i="16" s="1"/>
  <c r="IU229" i="16" s="1"/>
  <c r="CI220" i="16" l="1"/>
  <c r="CI221" i="16" s="1"/>
  <c r="CI222" i="16" s="1"/>
  <c r="CI223" i="16" s="1"/>
  <c r="CI224" i="16" s="1"/>
  <c r="CI225" i="16" s="1"/>
  <c r="CI226" i="16" s="1"/>
  <c r="CI227" i="16" s="1"/>
  <c r="CI228" i="16" s="1"/>
  <c r="CI229" i="16" s="1"/>
  <c r="DG220" i="16"/>
  <c r="DG221" i="16" s="1"/>
  <c r="DG222" i="16" s="1"/>
  <c r="DG223" i="16" s="1"/>
  <c r="DG224" i="16" s="1"/>
  <c r="DG225" i="16" s="1"/>
  <c r="DG226" i="16" s="1"/>
  <c r="DG227" i="16" s="1"/>
  <c r="DG228" i="16" s="1"/>
  <c r="DG229" i="16" s="1"/>
  <c r="EE220" i="16"/>
  <c r="EE221" i="16" s="1"/>
  <c r="EE222" i="16" s="1"/>
  <c r="EE223" i="16" s="1"/>
  <c r="EE224" i="16" s="1"/>
  <c r="EE225" i="16" s="1"/>
  <c r="EE226" i="16" s="1"/>
  <c r="EE227" i="16" s="1"/>
  <c r="EE228" i="16" s="1"/>
  <c r="EE229" i="16" s="1"/>
  <c r="FC222" i="16"/>
  <c r="FC223" i="16" s="1"/>
  <c r="FC224" i="16" s="1"/>
  <c r="FC225" i="16" s="1"/>
  <c r="FC226" i="16" s="1"/>
  <c r="FC227" i="16" s="1"/>
  <c r="FC228" i="16" s="1"/>
  <c r="FC229" i="16" s="1"/>
  <c r="FC221" i="16"/>
  <c r="FC220" i="16"/>
  <c r="GA220" i="16"/>
  <c r="GA221" i="16" s="1"/>
  <c r="GA222" i="16" s="1"/>
  <c r="GA223" i="16" s="1"/>
  <c r="GA224" i="16" s="1"/>
  <c r="GA225" i="16" s="1"/>
  <c r="GA226" i="16" s="1"/>
  <c r="GA227" i="16" s="1"/>
  <c r="GA228" i="16" s="1"/>
  <c r="GA229" i="16" s="1"/>
  <c r="GY220" i="16"/>
  <c r="GY221" i="16" s="1"/>
  <c r="GY222" i="16" s="1"/>
  <c r="GY223" i="16" s="1"/>
  <c r="GY224" i="16" s="1"/>
  <c r="GY225" i="16" s="1"/>
  <c r="GY226" i="16" s="1"/>
  <c r="GY227" i="16" s="1"/>
  <c r="GY228" i="16" s="1"/>
  <c r="GY229" i="16" s="1"/>
  <c r="HW220" i="16"/>
  <c r="HW221" i="16"/>
  <c r="HW223" i="16"/>
  <c r="HW224" i="16"/>
  <c r="HW225" i="16"/>
  <c r="HW226" i="16" s="1"/>
  <c r="HW227" i="16" s="1"/>
  <c r="HW228" i="16" s="1"/>
  <c r="HW229" i="16" s="1"/>
  <c r="HW222" i="16"/>
  <c r="AN225" i="16"/>
  <c r="AN224" i="16"/>
  <c r="AN223" i="16"/>
  <c r="AN222" i="16"/>
  <c r="AN221" i="16"/>
  <c r="AN220" i="16"/>
  <c r="AN219" i="16"/>
  <c r="AN218" i="16"/>
  <c r="AN217" i="16"/>
  <c r="AN216" i="16"/>
  <c r="AN215" i="16"/>
  <c r="IY104" i="16" l="1"/>
  <c r="IY101" i="16"/>
  <c r="IB103" i="16"/>
  <c r="IA104" i="16"/>
  <c r="IA103" i="16"/>
  <c r="N186" i="16" l="1"/>
  <c r="O186" i="16"/>
  <c r="HB39" i="16" l="1"/>
  <c r="HA39" i="16"/>
  <c r="GC38" i="16"/>
  <c r="HA220" i="16"/>
  <c r="AN186" i="16" l="1"/>
  <c r="HY39" i="16" l="1"/>
  <c r="HY26" i="16"/>
  <c r="HY27" i="16"/>
  <c r="HY28" i="16"/>
  <c r="HY29" i="16"/>
  <c r="HY30" i="16"/>
  <c r="HY31" i="16"/>
  <c r="HY32" i="16"/>
  <c r="HY33" i="16"/>
  <c r="HY34" i="16"/>
  <c r="HY35" i="16"/>
  <c r="HY36" i="16"/>
  <c r="HY37" i="16"/>
  <c r="HY38" i="16"/>
  <c r="HY40" i="16"/>
  <c r="HY41" i="16"/>
  <c r="HY42" i="16"/>
  <c r="HY43" i="16"/>
  <c r="HY44" i="16"/>
  <c r="HY45" i="16"/>
  <c r="HY46" i="16"/>
  <c r="HY47" i="16"/>
  <c r="HY48" i="16"/>
  <c r="HY49" i="16"/>
  <c r="HY50" i="16"/>
  <c r="HY51" i="16"/>
  <c r="HY52" i="16"/>
  <c r="HY53" i="16"/>
  <c r="HY54" i="16"/>
  <c r="HY55" i="16"/>
  <c r="IW26" i="16"/>
  <c r="IW27" i="16"/>
  <c r="IW28" i="16"/>
  <c r="IW29" i="16"/>
  <c r="IW30" i="16"/>
  <c r="IW31" i="16"/>
  <c r="IW32" i="16"/>
  <c r="IW33" i="16"/>
  <c r="IW34" i="16"/>
  <c r="IW35" i="16"/>
  <c r="IW36" i="16"/>
  <c r="IW37" i="16"/>
  <c r="IW38" i="16"/>
  <c r="IW39" i="16"/>
  <c r="IW40" i="16"/>
  <c r="IW41" i="16"/>
  <c r="IW42" i="16"/>
  <c r="IW43" i="16"/>
  <c r="IW44" i="16"/>
  <c r="IW45" i="16"/>
  <c r="IW46" i="16"/>
  <c r="IW47" i="16"/>
  <c r="IW48" i="16"/>
  <c r="IW49" i="16"/>
  <c r="IW50" i="16"/>
  <c r="IW51" i="16"/>
  <c r="IW52" i="16"/>
  <c r="IW53" i="16"/>
  <c r="IW54" i="16"/>
  <c r="IW55" i="16"/>
  <c r="HA26" i="16"/>
  <c r="HA27" i="16"/>
  <c r="HA28" i="16"/>
  <c r="HA29" i="16"/>
  <c r="HA30" i="16"/>
  <c r="HA31" i="16"/>
  <c r="HA32" i="16"/>
  <c r="HA33" i="16"/>
  <c r="HA34" i="16"/>
  <c r="HA35" i="16"/>
  <c r="HA36" i="16"/>
  <c r="HA37" i="16"/>
  <c r="HA38" i="16"/>
  <c r="HA40" i="16"/>
  <c r="HA41" i="16"/>
  <c r="HA42" i="16"/>
  <c r="HA43" i="16"/>
  <c r="HA44" i="16"/>
  <c r="HA45" i="16"/>
  <c r="HA46" i="16"/>
  <c r="HA47" i="16"/>
  <c r="HA48" i="16"/>
  <c r="HA49" i="16"/>
  <c r="HA50" i="16"/>
  <c r="HA51" i="16"/>
  <c r="HA52" i="16"/>
  <c r="HA53" i="16"/>
  <c r="HA54" i="16"/>
  <c r="HA55" i="16"/>
  <c r="GC26" i="16"/>
  <c r="GC27" i="16"/>
  <c r="GC28" i="16"/>
  <c r="GC29" i="16"/>
  <c r="GC30" i="16"/>
  <c r="GC31" i="16"/>
  <c r="GC32" i="16"/>
  <c r="GC33" i="16"/>
  <c r="GC34" i="16"/>
  <c r="GC35" i="16"/>
  <c r="GC36" i="16"/>
  <c r="GC37" i="16"/>
  <c r="GC39" i="16"/>
  <c r="GC40" i="16"/>
  <c r="GC41" i="16"/>
  <c r="GC42" i="16"/>
  <c r="GC43" i="16"/>
  <c r="GC44" i="16"/>
  <c r="GC45" i="16"/>
  <c r="GC46" i="16"/>
  <c r="GC47" i="16"/>
  <c r="GC48" i="16"/>
  <c r="GC49" i="16"/>
  <c r="GC50" i="16"/>
  <c r="GC51" i="16"/>
  <c r="GC52" i="16"/>
  <c r="GC53" i="16"/>
  <c r="GC54" i="16"/>
  <c r="GC55" i="16"/>
  <c r="FE26" i="16"/>
  <c r="FE27" i="16"/>
  <c r="FE28" i="16"/>
  <c r="FE29" i="16"/>
  <c r="FE30" i="16"/>
  <c r="FE31" i="16"/>
  <c r="FE32" i="16"/>
  <c r="FE33" i="16"/>
  <c r="FE34" i="16"/>
  <c r="FE35" i="16"/>
  <c r="FE36" i="16"/>
  <c r="FE37" i="16"/>
  <c r="FE38" i="16"/>
  <c r="FE39" i="16"/>
  <c r="FE40" i="16"/>
  <c r="FE41" i="16"/>
  <c r="FE42" i="16"/>
  <c r="FE43" i="16"/>
  <c r="FE44" i="16"/>
  <c r="FE45" i="16"/>
  <c r="FE46" i="16"/>
  <c r="FE47" i="16"/>
  <c r="FE48" i="16"/>
  <c r="FE49" i="16"/>
  <c r="FE50" i="16"/>
  <c r="FE51" i="16"/>
  <c r="FE52" i="16"/>
  <c r="FE53" i="16"/>
  <c r="FE54" i="16"/>
  <c r="FE55" i="16"/>
  <c r="EG26" i="16"/>
  <c r="EG27" i="16"/>
  <c r="EG28" i="16"/>
  <c r="EG29" i="16"/>
  <c r="EG30" i="16"/>
  <c r="EG31" i="16"/>
  <c r="EG32" i="16"/>
  <c r="EG33" i="16"/>
  <c r="EG34" i="16"/>
  <c r="EG35" i="16"/>
  <c r="EG36" i="16"/>
  <c r="EG37" i="16"/>
  <c r="EG38" i="16"/>
  <c r="EG39" i="16"/>
  <c r="EG40" i="16"/>
  <c r="EG41" i="16"/>
  <c r="EG42" i="16"/>
  <c r="EG43" i="16"/>
  <c r="EG44" i="16"/>
  <c r="EG45" i="16"/>
  <c r="EG46" i="16"/>
  <c r="EG47" i="16"/>
  <c r="EG48" i="16"/>
  <c r="EG49" i="16"/>
  <c r="EG50" i="16"/>
  <c r="EG51" i="16"/>
  <c r="EG52" i="16"/>
  <c r="EG53" i="16"/>
  <c r="EG54" i="16"/>
  <c r="EG55" i="16"/>
  <c r="DI26" i="16"/>
  <c r="DI27" i="16"/>
  <c r="DI28" i="16"/>
  <c r="DI29" i="16"/>
  <c r="DI30" i="16"/>
  <c r="DI31" i="16"/>
  <c r="DI32" i="16"/>
  <c r="DI33" i="16"/>
  <c r="DI34" i="16"/>
  <c r="DI35" i="16"/>
  <c r="DI36" i="16"/>
  <c r="DI37" i="16"/>
  <c r="DI38" i="16"/>
  <c r="DI39" i="16"/>
  <c r="DI40" i="16"/>
  <c r="DI41" i="16"/>
  <c r="DI42" i="16"/>
  <c r="DI43" i="16"/>
  <c r="DI44" i="16"/>
  <c r="DI45" i="16"/>
  <c r="DI46" i="16"/>
  <c r="DI47" i="16"/>
  <c r="DI48" i="16"/>
  <c r="DI49" i="16"/>
  <c r="DI50" i="16"/>
  <c r="DI51" i="16"/>
  <c r="DI52" i="16"/>
  <c r="DI53" i="16"/>
  <c r="DI54" i="16"/>
  <c r="DI55" i="16"/>
  <c r="CK26" i="16"/>
  <c r="CK27" i="16"/>
  <c r="CK28" i="16"/>
  <c r="CK29" i="16"/>
  <c r="CK30" i="16"/>
  <c r="CK31" i="16"/>
  <c r="CK32" i="16"/>
  <c r="CK33" i="16"/>
  <c r="CK34" i="16"/>
  <c r="CK35" i="16"/>
  <c r="CK36" i="16"/>
  <c r="CK37" i="16"/>
  <c r="CK38" i="16"/>
  <c r="CK39" i="16"/>
  <c r="CK40" i="16"/>
  <c r="CK41" i="16"/>
  <c r="CK42" i="16"/>
  <c r="CK43" i="16"/>
  <c r="CK44" i="16"/>
  <c r="CK45" i="16"/>
  <c r="CK46" i="16"/>
  <c r="CK47" i="16"/>
  <c r="CK48" i="16"/>
  <c r="CK49" i="16"/>
  <c r="CK50" i="16"/>
  <c r="CK51" i="16"/>
  <c r="CK52" i="16"/>
  <c r="CK53" i="16"/>
  <c r="CK54" i="16"/>
  <c r="CK55" i="16"/>
  <c r="HA188" i="16"/>
  <c r="CK229" i="16"/>
  <c r="CK228" i="16"/>
  <c r="CK227" i="16"/>
  <c r="CK226" i="16"/>
  <c r="CK225" i="16"/>
  <c r="CK224" i="16"/>
  <c r="CK223" i="16"/>
  <c r="CK222" i="16"/>
  <c r="CK221" i="16"/>
  <c r="CK220" i="16"/>
  <c r="CK219" i="16"/>
  <c r="CK218" i="16"/>
  <c r="CK217" i="16"/>
  <c r="CK216" i="16"/>
  <c r="CK215" i="16"/>
  <c r="CK214" i="16"/>
  <c r="CK213" i="16"/>
  <c r="CK212" i="16"/>
  <c r="CK211" i="16"/>
  <c r="CK210" i="16"/>
  <c r="CK209" i="16"/>
  <c r="CK208" i="16"/>
  <c r="CK207" i="16"/>
  <c r="CK206" i="16"/>
  <c r="CK205" i="16"/>
  <c r="CK204" i="16"/>
  <c r="CK203" i="16"/>
  <c r="CK202" i="16"/>
  <c r="CK201" i="16"/>
  <c r="CK200" i="16"/>
  <c r="CK199" i="16"/>
  <c r="CK198" i="16"/>
  <c r="CK197" i="16"/>
  <c r="CK196" i="16"/>
  <c r="CK195" i="16"/>
  <c r="CK194" i="16"/>
  <c r="CK193" i="16"/>
  <c r="CK192" i="16"/>
  <c r="CK191" i="16"/>
  <c r="CK190" i="16"/>
  <c r="CK189" i="16"/>
  <c r="CK188" i="16"/>
  <c r="HA189" i="16"/>
  <c r="HA190" i="16"/>
  <c r="HA191" i="16"/>
  <c r="HA192" i="16"/>
  <c r="HA193" i="16"/>
  <c r="HA194" i="16"/>
  <c r="HA195" i="16"/>
  <c r="HA196" i="16"/>
  <c r="HA197" i="16"/>
  <c r="HA198" i="16"/>
  <c r="HA199" i="16"/>
  <c r="HA200" i="16"/>
  <c r="HA201" i="16"/>
  <c r="HA202" i="16"/>
  <c r="HA203" i="16"/>
  <c r="HA204" i="16"/>
  <c r="HA205" i="16"/>
  <c r="HA206" i="16"/>
  <c r="HA207" i="16"/>
  <c r="HA208" i="16"/>
  <c r="HA209" i="16"/>
  <c r="HA210" i="16"/>
  <c r="HA211" i="16"/>
  <c r="HA212" i="16"/>
  <c r="HA213" i="16"/>
  <c r="HA214" i="16"/>
  <c r="HA215" i="16"/>
  <c r="HA216" i="16"/>
  <c r="HA217" i="16"/>
  <c r="HA218" i="16"/>
  <c r="HA219" i="16"/>
  <c r="HA221" i="16"/>
  <c r="HA222" i="16"/>
  <c r="HA223" i="16"/>
  <c r="HA224" i="16"/>
  <c r="HA225" i="16"/>
  <c r="HA226" i="16"/>
  <c r="HA227" i="16"/>
  <c r="HA228" i="16"/>
  <c r="HA229" i="16"/>
  <c r="DI229" i="16"/>
  <c r="DI228" i="16"/>
  <c r="DI227" i="16"/>
  <c r="DI226" i="16"/>
  <c r="DI225" i="16"/>
  <c r="DI224" i="16"/>
  <c r="DI223" i="16"/>
  <c r="DI222" i="16"/>
  <c r="DI221" i="16"/>
  <c r="DI220" i="16"/>
  <c r="DI219" i="16"/>
  <c r="DI218" i="16"/>
  <c r="DI217" i="16"/>
  <c r="DI216" i="16"/>
  <c r="DI215" i="16"/>
  <c r="DI214" i="16"/>
  <c r="DI213" i="16"/>
  <c r="DI212" i="16"/>
  <c r="DI211" i="16"/>
  <c r="DI210" i="16"/>
  <c r="DI209" i="16"/>
  <c r="DI208" i="16"/>
  <c r="DI207" i="16"/>
  <c r="DI206" i="16"/>
  <c r="DI205" i="16"/>
  <c r="DI204" i="16"/>
  <c r="DI203" i="16"/>
  <c r="DI202" i="16"/>
  <c r="DI201" i="16"/>
  <c r="DI200" i="16"/>
  <c r="DI199" i="16"/>
  <c r="DI198" i="16"/>
  <c r="DI197" i="16"/>
  <c r="DI196" i="16"/>
  <c r="DI195" i="16"/>
  <c r="DI194" i="16"/>
  <c r="DI193" i="16"/>
  <c r="DI192" i="16"/>
  <c r="DI191" i="16"/>
  <c r="DI190" i="16"/>
  <c r="DI189" i="16"/>
  <c r="DI188" i="16"/>
  <c r="EG229" i="16"/>
  <c r="EG228" i="16"/>
  <c r="EG227" i="16"/>
  <c r="EG226" i="16"/>
  <c r="EG225" i="16"/>
  <c r="EG224" i="16"/>
  <c r="EG223" i="16"/>
  <c r="EG222" i="16"/>
  <c r="EG221" i="16"/>
  <c r="EG220" i="16"/>
  <c r="EG219" i="16"/>
  <c r="EG218" i="16"/>
  <c r="EG217" i="16"/>
  <c r="EG216" i="16"/>
  <c r="EG215" i="16"/>
  <c r="EG214" i="16"/>
  <c r="EG213" i="16"/>
  <c r="EG212" i="16"/>
  <c r="EG211" i="16"/>
  <c r="EG210" i="16"/>
  <c r="EG209" i="16"/>
  <c r="EG208" i="16"/>
  <c r="EG207" i="16"/>
  <c r="EG206" i="16"/>
  <c r="EG205" i="16"/>
  <c r="EG204" i="16"/>
  <c r="EG203" i="16"/>
  <c r="EG202" i="16"/>
  <c r="EG201" i="16"/>
  <c r="EG200" i="16"/>
  <c r="EG199" i="16"/>
  <c r="EG198" i="16"/>
  <c r="EG197" i="16"/>
  <c r="EG196" i="16"/>
  <c r="EG195" i="16"/>
  <c r="EG194" i="16"/>
  <c r="EG193" i="16"/>
  <c r="EG192" i="16"/>
  <c r="EG191" i="16"/>
  <c r="EG190" i="16"/>
  <c r="EG189" i="16"/>
  <c r="EG188" i="16"/>
  <c r="FE229" i="16"/>
  <c r="FE228" i="16"/>
  <c r="FE227" i="16"/>
  <c r="FE226" i="16"/>
  <c r="FE225" i="16"/>
  <c r="FE224" i="16"/>
  <c r="FE223" i="16"/>
  <c r="FE222" i="16"/>
  <c r="FE221" i="16"/>
  <c r="FE220" i="16"/>
  <c r="FE219" i="16"/>
  <c r="FE218" i="16"/>
  <c r="FE217" i="16"/>
  <c r="FE216" i="16"/>
  <c r="FE215" i="16"/>
  <c r="FE214" i="16"/>
  <c r="FE213" i="16"/>
  <c r="FE212" i="16"/>
  <c r="FE211" i="16"/>
  <c r="FE210" i="16"/>
  <c r="FE209" i="16"/>
  <c r="FE208" i="16"/>
  <c r="FE207" i="16"/>
  <c r="FE206" i="16"/>
  <c r="FE205" i="16"/>
  <c r="FE204" i="16"/>
  <c r="FE203" i="16"/>
  <c r="FE202" i="16"/>
  <c r="FE201" i="16"/>
  <c r="FE200" i="16"/>
  <c r="FE199" i="16"/>
  <c r="FE198" i="16"/>
  <c r="FE197" i="16"/>
  <c r="FE196" i="16"/>
  <c r="FE195" i="16"/>
  <c r="FE194" i="16"/>
  <c r="FE193" i="16"/>
  <c r="FE192" i="16"/>
  <c r="FE191" i="16"/>
  <c r="FE190" i="16"/>
  <c r="FE189" i="16"/>
  <c r="FE188" i="16"/>
  <c r="GC229" i="16"/>
  <c r="GC228" i="16"/>
  <c r="GC227" i="16"/>
  <c r="GC226" i="16"/>
  <c r="GC225" i="16"/>
  <c r="GC224" i="16"/>
  <c r="GC223" i="16"/>
  <c r="GC222" i="16"/>
  <c r="GC221" i="16"/>
  <c r="GC220" i="16"/>
  <c r="GC219" i="16"/>
  <c r="GC218" i="16"/>
  <c r="GC217" i="16"/>
  <c r="GC216" i="16"/>
  <c r="GC215" i="16"/>
  <c r="GC214" i="16"/>
  <c r="GC213" i="16"/>
  <c r="GC212" i="16"/>
  <c r="GC211" i="16"/>
  <c r="GC210" i="16"/>
  <c r="GC209" i="16"/>
  <c r="GC208" i="16"/>
  <c r="GC207" i="16"/>
  <c r="GC206" i="16"/>
  <c r="GC205" i="16"/>
  <c r="GC204" i="16"/>
  <c r="GC203" i="16"/>
  <c r="GC202" i="16"/>
  <c r="GC201" i="16"/>
  <c r="GC200" i="16"/>
  <c r="GC199" i="16"/>
  <c r="GC198" i="16"/>
  <c r="GC197" i="16"/>
  <c r="GC196" i="16"/>
  <c r="GC195" i="16"/>
  <c r="GC194" i="16"/>
  <c r="GC193" i="16"/>
  <c r="GC192" i="16"/>
  <c r="GC191" i="16"/>
  <c r="GC190" i="16"/>
  <c r="GC189" i="16"/>
  <c r="GC188" i="16"/>
  <c r="IW229" i="16"/>
  <c r="IW228" i="16"/>
  <c r="IW227" i="16"/>
  <c r="IW226" i="16"/>
  <c r="IW225" i="16"/>
  <c r="IW224" i="16"/>
  <c r="IW223" i="16"/>
  <c r="IW222" i="16"/>
  <c r="IW221" i="16"/>
  <c r="IW220" i="16"/>
  <c r="IW219" i="16"/>
  <c r="IW218" i="16"/>
  <c r="IW217" i="16"/>
  <c r="IW216" i="16"/>
  <c r="IW215" i="16"/>
  <c r="IW214" i="16"/>
  <c r="IW213" i="16"/>
  <c r="IW212" i="16"/>
  <c r="IW211" i="16"/>
  <c r="IW210" i="16"/>
  <c r="IW209" i="16"/>
  <c r="IW208" i="16"/>
  <c r="IW207" i="16"/>
  <c r="IW206" i="16"/>
  <c r="IW205" i="16"/>
  <c r="IW204" i="16"/>
  <c r="IW203" i="16"/>
  <c r="IW202" i="16"/>
  <c r="IW201" i="16"/>
  <c r="IW200" i="16"/>
  <c r="IW199" i="16"/>
  <c r="IW198" i="16"/>
  <c r="IW197" i="16"/>
  <c r="IW196" i="16"/>
  <c r="IW195" i="16"/>
  <c r="IW194" i="16"/>
  <c r="IW193" i="16"/>
  <c r="IW192" i="16"/>
  <c r="IW191" i="16"/>
  <c r="IW190" i="16"/>
  <c r="IW189" i="16"/>
  <c r="IW188" i="16"/>
  <c r="HY229" i="16"/>
  <c r="HY228" i="16"/>
  <c r="HY227" i="16"/>
  <c r="HY226" i="16"/>
  <c r="HY225" i="16"/>
  <c r="HY224" i="16"/>
  <c r="HY223" i="16"/>
  <c r="HY222" i="16"/>
  <c r="HY221" i="16"/>
  <c r="HY220" i="16"/>
  <c r="HY219" i="16"/>
  <c r="HY218" i="16"/>
  <c r="HY217" i="16"/>
  <c r="HY216" i="16"/>
  <c r="HY215" i="16"/>
  <c r="HY214" i="16"/>
  <c r="HY213" i="16"/>
  <c r="HY212" i="16"/>
  <c r="HY211" i="16"/>
  <c r="HY210" i="16"/>
  <c r="HY209" i="16"/>
  <c r="HY208" i="16"/>
  <c r="HY207" i="16"/>
  <c r="HY206" i="16"/>
  <c r="HY205" i="16"/>
  <c r="HY204" i="16"/>
  <c r="HY203" i="16"/>
  <c r="HY202" i="16"/>
  <c r="HY201" i="16"/>
  <c r="HY200" i="16"/>
  <c r="HY199" i="16"/>
  <c r="HY198" i="16"/>
  <c r="HY197" i="16"/>
  <c r="HY196" i="16"/>
  <c r="HY195" i="16"/>
  <c r="HY194" i="16"/>
  <c r="HY193" i="16"/>
  <c r="HY192" i="16"/>
  <c r="HY191" i="16"/>
  <c r="HY190" i="16"/>
  <c r="HY189" i="16"/>
  <c r="HY188" i="16"/>
  <c r="FF45" i="16"/>
  <c r="FF26" i="16"/>
  <c r="FF27" i="16"/>
  <c r="FF28" i="16"/>
  <c r="FF29" i="16"/>
  <c r="FF30" i="16"/>
  <c r="FF31" i="16"/>
  <c r="FF32" i="16"/>
  <c r="FF33" i="16"/>
  <c r="FF34" i="16"/>
  <c r="FF35" i="16"/>
  <c r="FF36" i="16"/>
  <c r="FF37" i="16"/>
  <c r="FF38" i="16"/>
  <c r="FF39" i="16"/>
  <c r="FF40" i="16"/>
  <c r="FF41" i="16"/>
  <c r="FF42" i="16"/>
  <c r="FF43" i="16"/>
  <c r="FF44" i="16"/>
  <c r="FF46" i="16"/>
  <c r="FF47" i="16"/>
  <c r="FF48" i="16"/>
  <c r="FF49" i="16"/>
  <c r="FF50" i="16"/>
  <c r="FF51" i="16"/>
  <c r="FF52" i="16"/>
  <c r="FF53" i="16"/>
  <c r="FF54" i="16"/>
  <c r="FF55" i="16"/>
  <c r="EH26" i="16"/>
  <c r="EH27" i="16"/>
  <c r="EH28" i="16"/>
  <c r="EH29" i="16"/>
  <c r="EH30" i="16"/>
  <c r="EH31" i="16"/>
  <c r="EH32" i="16"/>
  <c r="EH33" i="16"/>
  <c r="EH34" i="16"/>
  <c r="EH35" i="16"/>
  <c r="EH36" i="16"/>
  <c r="EH37" i="16"/>
  <c r="EH38" i="16"/>
  <c r="EH39" i="16"/>
  <c r="EH40" i="16"/>
  <c r="EH41" i="16"/>
  <c r="EH42" i="16"/>
  <c r="EH43" i="16"/>
  <c r="EH44" i="16"/>
  <c r="EH45" i="16"/>
  <c r="EH46" i="16"/>
  <c r="EH47" i="16"/>
  <c r="EH48" i="16"/>
  <c r="EH49" i="16"/>
  <c r="EH50" i="16"/>
  <c r="EH51" i="16"/>
  <c r="EH52" i="16"/>
  <c r="EH53" i="16"/>
  <c r="EH54" i="16"/>
  <c r="EH55" i="16"/>
  <c r="DJ26" i="16"/>
  <c r="DJ27" i="16"/>
  <c r="DJ28" i="16"/>
  <c r="DJ29" i="16"/>
  <c r="DJ30" i="16"/>
  <c r="DJ31" i="16"/>
  <c r="DJ32" i="16"/>
  <c r="DJ33" i="16"/>
  <c r="DJ34" i="16"/>
  <c r="DJ35" i="16"/>
  <c r="DJ36" i="16"/>
  <c r="DJ37" i="16"/>
  <c r="DJ38" i="16"/>
  <c r="DJ39" i="16"/>
  <c r="DJ40" i="16"/>
  <c r="DJ41" i="16"/>
  <c r="DJ42" i="16"/>
  <c r="DJ43" i="16"/>
  <c r="DJ44" i="16"/>
  <c r="DJ45" i="16"/>
  <c r="DJ46" i="16"/>
  <c r="DJ47" i="16"/>
  <c r="DJ48" i="16"/>
  <c r="DJ49" i="16"/>
  <c r="DJ50" i="16"/>
  <c r="DJ51" i="16"/>
  <c r="DJ52" i="16"/>
  <c r="DJ53" i="16"/>
  <c r="DJ54" i="16"/>
  <c r="DJ55" i="16"/>
  <c r="CL26" i="16"/>
  <c r="CL27" i="16"/>
  <c r="CL28" i="16"/>
  <c r="CL29" i="16"/>
  <c r="CL30" i="16"/>
  <c r="CL31" i="16"/>
  <c r="CL32" i="16"/>
  <c r="CL33" i="16"/>
  <c r="CL34" i="16"/>
  <c r="CL35" i="16"/>
  <c r="CL36" i="16"/>
  <c r="CL37" i="16"/>
  <c r="CL38" i="16"/>
  <c r="CL39" i="16"/>
  <c r="CL40" i="16"/>
  <c r="CL41" i="16"/>
  <c r="CL42" i="16"/>
  <c r="CL43" i="16"/>
  <c r="CL44" i="16"/>
  <c r="CL45" i="16"/>
  <c r="CL46" i="16"/>
  <c r="CL47" i="16"/>
  <c r="CL48" i="16"/>
  <c r="CL49" i="16"/>
  <c r="CL50" i="16"/>
  <c r="CL51" i="16"/>
  <c r="CL52" i="16"/>
  <c r="CL53" i="16"/>
  <c r="CL54" i="16"/>
  <c r="CL55" i="16"/>
  <c r="GD26" i="16"/>
  <c r="GD27" i="16"/>
  <c r="GD28" i="16"/>
  <c r="GD29" i="16"/>
  <c r="GD30" i="16"/>
  <c r="GD31" i="16"/>
  <c r="GD32" i="16"/>
  <c r="GD33" i="16"/>
  <c r="GD34" i="16"/>
  <c r="GD35" i="16"/>
  <c r="GD36" i="16"/>
  <c r="GD37" i="16"/>
  <c r="GD38" i="16"/>
  <c r="GD39" i="16"/>
  <c r="GD40" i="16"/>
  <c r="GD41" i="16"/>
  <c r="GD42" i="16"/>
  <c r="GD43" i="16"/>
  <c r="GD44" i="16"/>
  <c r="GD45" i="16"/>
  <c r="GD46" i="16"/>
  <c r="GD47" i="16"/>
  <c r="GD48" i="16"/>
  <c r="GD49" i="16"/>
  <c r="GD50" i="16"/>
  <c r="GD51" i="16"/>
  <c r="GD52" i="16"/>
  <c r="GD53" i="16"/>
  <c r="GD54" i="16"/>
  <c r="GD55" i="16"/>
  <c r="HB26" i="16"/>
  <c r="HB27" i="16"/>
  <c r="HB28" i="16"/>
  <c r="HB29" i="16"/>
  <c r="HB30" i="16"/>
  <c r="HB31" i="16"/>
  <c r="HB32" i="16"/>
  <c r="HB33" i="16"/>
  <c r="HB34" i="16"/>
  <c r="HB35" i="16"/>
  <c r="HB36" i="16"/>
  <c r="HB37" i="16"/>
  <c r="HB38" i="16"/>
  <c r="HB40" i="16"/>
  <c r="HB41" i="16"/>
  <c r="HB42" i="16"/>
  <c r="HB43" i="16"/>
  <c r="HB44" i="16"/>
  <c r="HB45" i="16"/>
  <c r="HB46" i="16"/>
  <c r="HB47" i="16"/>
  <c r="HB48" i="16"/>
  <c r="HB49" i="16"/>
  <c r="HB50" i="16"/>
  <c r="HB51" i="16"/>
  <c r="HB52" i="16"/>
  <c r="HB53" i="16"/>
  <c r="HB54" i="16"/>
  <c r="HB55" i="16"/>
  <c r="HZ26" i="16"/>
  <c r="HZ27" i="16"/>
  <c r="HZ28" i="16"/>
  <c r="HZ29" i="16"/>
  <c r="HZ30" i="16"/>
  <c r="HZ31" i="16"/>
  <c r="HZ32" i="16"/>
  <c r="HZ33" i="16"/>
  <c r="HZ34" i="16"/>
  <c r="HZ35" i="16"/>
  <c r="HZ36" i="16"/>
  <c r="HZ37" i="16"/>
  <c r="HZ38" i="16"/>
  <c r="HZ39" i="16"/>
  <c r="HZ40" i="16"/>
  <c r="HZ41" i="16"/>
  <c r="HZ42" i="16"/>
  <c r="HZ43" i="16"/>
  <c r="HZ44" i="16"/>
  <c r="HZ45" i="16"/>
  <c r="HZ46" i="16"/>
  <c r="HZ47" i="16"/>
  <c r="HZ48" i="16"/>
  <c r="HZ49" i="16"/>
  <c r="HZ50" i="16"/>
  <c r="HZ51" i="16"/>
  <c r="HZ52" i="16"/>
  <c r="HZ53" i="16"/>
  <c r="HZ54" i="16"/>
  <c r="HZ55" i="16"/>
  <c r="IX26" i="16"/>
  <c r="IX27" i="16"/>
  <c r="IX28" i="16"/>
  <c r="IX29" i="16"/>
  <c r="IX30" i="16"/>
  <c r="IX31" i="16"/>
  <c r="IX32" i="16"/>
  <c r="IX33" i="16"/>
  <c r="IX34" i="16"/>
  <c r="IX35" i="16"/>
  <c r="IX36" i="16"/>
  <c r="IX37" i="16"/>
  <c r="IX38" i="16"/>
  <c r="IX39" i="16"/>
  <c r="IX40" i="16"/>
  <c r="IX41" i="16"/>
  <c r="IX42" i="16"/>
  <c r="IX43" i="16"/>
  <c r="IX44" i="16"/>
  <c r="IX45" i="16"/>
  <c r="IX46" i="16"/>
  <c r="IX47" i="16"/>
  <c r="IX48" i="16"/>
  <c r="IX49" i="16"/>
  <c r="IX50" i="16"/>
  <c r="IX51" i="16"/>
  <c r="IX52" i="16"/>
  <c r="IX53" i="16"/>
  <c r="IX54" i="16"/>
  <c r="IX55" i="16"/>
  <c r="CI219" i="16" l="1"/>
  <c r="DG219" i="16"/>
  <c r="EE219" i="16"/>
  <c r="FC219" i="16"/>
  <c r="GA219" i="16"/>
  <c r="GY219" i="16"/>
  <c r="HW219" i="16"/>
  <c r="CK186" i="16"/>
  <c r="CK185" i="16"/>
  <c r="CK184" i="16"/>
  <c r="CK183" i="16"/>
  <c r="CK182" i="16"/>
  <c r="CK181" i="16"/>
  <c r="CK180" i="16"/>
  <c r="CK179" i="16"/>
  <c r="CK178" i="16"/>
  <c r="CK177" i="16"/>
  <c r="CK176" i="16"/>
  <c r="CK175" i="16"/>
  <c r="CK174" i="16"/>
  <c r="CK173" i="16"/>
  <c r="CK172" i="16"/>
  <c r="CK171" i="16"/>
  <c r="CK170" i="16"/>
  <c r="CK169" i="16"/>
  <c r="CK168" i="16"/>
  <c r="CK167" i="16"/>
  <c r="CK166" i="16"/>
  <c r="CK165" i="16"/>
  <c r="DI182" i="16"/>
  <c r="DI181" i="16"/>
  <c r="DI180" i="16"/>
  <c r="DI179" i="16"/>
  <c r="DI178" i="16"/>
  <c r="DI177" i="16"/>
  <c r="DI176" i="16"/>
  <c r="DI175" i="16"/>
  <c r="DI174" i="16"/>
  <c r="DI173" i="16"/>
  <c r="DI172" i="16"/>
  <c r="DI171" i="16"/>
  <c r="DI170" i="16"/>
  <c r="DI169" i="16"/>
  <c r="DI168" i="16"/>
  <c r="DI167" i="16"/>
  <c r="DI166" i="16"/>
  <c r="DI165" i="16"/>
  <c r="EG186" i="16"/>
  <c r="EG185" i="16"/>
  <c r="EG184" i="16"/>
  <c r="EG183" i="16"/>
  <c r="EG182" i="16"/>
  <c r="EG181" i="16"/>
  <c r="EG180" i="16"/>
  <c r="EG179" i="16"/>
  <c r="EG178" i="16"/>
  <c r="EG177" i="16"/>
  <c r="EG176" i="16"/>
  <c r="EG175" i="16"/>
  <c r="EG174" i="16"/>
  <c r="EG173" i="16"/>
  <c r="EG172" i="16"/>
  <c r="EG171" i="16"/>
  <c r="EG170" i="16"/>
  <c r="EG169" i="16"/>
  <c r="EG168" i="16"/>
  <c r="EG167" i="16"/>
  <c r="EG166" i="16"/>
  <c r="EG165" i="16"/>
  <c r="FE186" i="16"/>
  <c r="FE185" i="16"/>
  <c r="FE184" i="16"/>
  <c r="FE183" i="16"/>
  <c r="FE182" i="16"/>
  <c r="FE181" i="16"/>
  <c r="FE180" i="16"/>
  <c r="FE179" i="16"/>
  <c r="FE178" i="16"/>
  <c r="FE177" i="16"/>
  <c r="FE176" i="16"/>
  <c r="FE175" i="16"/>
  <c r="FE174" i="16"/>
  <c r="FE173" i="16"/>
  <c r="FE172" i="16"/>
  <c r="FE171" i="16"/>
  <c r="FE170" i="16"/>
  <c r="FE169" i="16"/>
  <c r="FE168" i="16"/>
  <c r="FE167" i="16"/>
  <c r="FE166" i="16"/>
  <c r="FE165" i="16"/>
  <c r="GC182" i="16"/>
  <c r="GC181" i="16"/>
  <c r="GC180" i="16"/>
  <c r="GC179" i="16"/>
  <c r="GC178" i="16"/>
  <c r="GC177" i="16"/>
  <c r="GC176" i="16"/>
  <c r="GC175" i="16"/>
  <c r="GC174" i="16"/>
  <c r="GC173" i="16"/>
  <c r="GC172" i="16"/>
  <c r="GC171" i="16"/>
  <c r="GC170" i="16"/>
  <c r="GC169" i="16"/>
  <c r="GC168" i="16"/>
  <c r="GC167" i="16"/>
  <c r="GC166" i="16"/>
  <c r="GC165" i="16"/>
  <c r="IW186" i="16"/>
  <c r="IW185" i="16"/>
  <c r="IW184" i="16"/>
  <c r="IW183" i="16"/>
  <c r="IW182" i="16"/>
  <c r="IW181" i="16"/>
  <c r="IW180" i="16"/>
  <c r="IW179" i="16"/>
  <c r="IW178" i="16"/>
  <c r="IW177" i="16"/>
  <c r="IW176" i="16"/>
  <c r="IW175" i="16"/>
  <c r="IW174" i="16"/>
  <c r="IW173" i="16"/>
  <c r="IW172" i="16"/>
  <c r="IW171" i="16"/>
  <c r="IW170" i="16"/>
  <c r="IW169" i="16"/>
  <c r="IW168" i="16"/>
  <c r="IW167" i="16"/>
  <c r="IW166" i="16"/>
  <c r="IW165" i="16"/>
  <c r="HY182" i="16"/>
  <c r="HY181" i="16"/>
  <c r="HY180" i="16"/>
  <c r="HY179" i="16"/>
  <c r="HY178" i="16"/>
  <c r="HY177" i="16"/>
  <c r="HY176" i="16"/>
  <c r="HY175" i="16"/>
  <c r="HY174" i="16"/>
  <c r="HY173" i="16"/>
  <c r="HY172" i="16"/>
  <c r="HY171" i="16"/>
  <c r="HY170" i="16"/>
  <c r="HY169" i="16"/>
  <c r="HY168" i="16"/>
  <c r="HY167" i="16"/>
  <c r="HY166" i="16"/>
  <c r="HY165" i="16"/>
  <c r="HA182" i="16"/>
  <c r="HA181" i="16"/>
  <c r="HA180" i="16"/>
  <c r="HA179" i="16"/>
  <c r="HA178" i="16"/>
  <c r="HA177" i="16"/>
  <c r="HA176" i="16"/>
  <c r="HA175" i="16"/>
  <c r="HA174" i="16"/>
  <c r="HA173" i="16"/>
  <c r="HA172" i="16"/>
  <c r="HA171" i="16"/>
  <c r="HA169" i="16"/>
  <c r="HA168" i="16"/>
  <c r="HA167" i="16"/>
  <c r="HA166" i="16"/>
  <c r="HA165" i="16"/>
  <c r="HA170" i="16"/>
  <c r="HA71" i="16"/>
  <c r="HA56" i="16"/>
  <c r="HA57" i="16"/>
  <c r="HA58" i="16"/>
  <c r="HA59" i="16"/>
  <c r="HA60" i="16"/>
  <c r="HA61" i="16"/>
  <c r="HA62" i="16"/>
  <c r="HA63" i="16"/>
  <c r="HA64" i="16"/>
  <c r="HA65" i="16"/>
  <c r="HA66" i="16"/>
  <c r="HA67" i="16"/>
  <c r="HA68" i="16"/>
  <c r="HA69" i="16"/>
  <c r="HA70" i="16"/>
  <c r="HA72" i="16"/>
  <c r="HA73" i="16"/>
  <c r="HA74" i="16"/>
  <c r="HA75" i="16"/>
  <c r="HA76" i="16"/>
  <c r="HA77" i="16"/>
  <c r="HA78" i="16"/>
  <c r="HA79" i="16"/>
  <c r="HA80" i="16"/>
  <c r="HA81" i="16"/>
  <c r="HA82" i="16"/>
  <c r="HA83" i="16"/>
  <c r="HA84" i="16"/>
  <c r="HA85" i="16"/>
  <c r="HA86" i="16"/>
  <c r="HA87" i="16"/>
  <c r="HA88" i="16"/>
  <c r="HA89" i="16"/>
  <c r="HA90" i="16"/>
  <c r="HA91" i="16"/>
  <c r="HA92" i="16"/>
  <c r="HA93" i="16"/>
  <c r="HA94" i="16"/>
  <c r="HA95" i="16"/>
  <c r="HA96" i="16"/>
  <c r="HA97" i="16"/>
  <c r="HA98" i="16"/>
  <c r="HA99" i="16"/>
  <c r="HA100" i="16"/>
  <c r="HA101" i="16"/>
  <c r="HA102" i="16"/>
  <c r="HA103" i="16"/>
  <c r="CL229" i="16"/>
  <c r="CL228" i="16"/>
  <c r="CL227" i="16"/>
  <c r="CL226" i="16"/>
  <c r="CL225" i="16"/>
  <c r="CL224" i="16"/>
  <c r="CL223" i="16"/>
  <c r="CL222" i="16"/>
  <c r="CL221" i="16"/>
  <c r="CL220" i="16"/>
  <c r="CL219" i="16"/>
  <c r="CL218" i="16"/>
  <c r="CL217" i="16"/>
  <c r="CL216" i="16"/>
  <c r="CL215" i="16"/>
  <c r="CL214" i="16"/>
  <c r="CL213" i="16"/>
  <c r="CL212" i="16"/>
  <c r="CL211" i="16"/>
  <c r="CL210" i="16"/>
  <c r="CL209" i="16"/>
  <c r="CL208" i="16"/>
  <c r="CL207" i="16"/>
  <c r="CL206" i="16"/>
  <c r="CL205" i="16"/>
  <c r="CL204" i="16"/>
  <c r="CL203" i="16"/>
  <c r="CL202" i="16"/>
  <c r="CL201" i="16"/>
  <c r="CL200" i="16"/>
  <c r="CL199" i="16"/>
  <c r="CL198" i="16"/>
  <c r="CL197" i="16"/>
  <c r="CL196" i="16"/>
  <c r="CL195" i="16"/>
  <c r="CL194" i="16"/>
  <c r="CL193" i="16"/>
  <c r="CL192" i="16"/>
  <c r="CL191" i="16"/>
  <c r="CL190" i="16"/>
  <c r="CL189" i="16"/>
  <c r="CL188" i="16"/>
  <c r="DJ229" i="16"/>
  <c r="DJ228" i="16"/>
  <c r="DJ227" i="16"/>
  <c r="DJ226" i="16"/>
  <c r="DJ225" i="16"/>
  <c r="DJ224" i="16"/>
  <c r="DJ223" i="16"/>
  <c r="DJ222" i="16"/>
  <c r="DJ221" i="16"/>
  <c r="DJ220" i="16"/>
  <c r="DJ219" i="16"/>
  <c r="DJ218" i="16"/>
  <c r="DJ217" i="16"/>
  <c r="DJ216" i="16"/>
  <c r="DJ215" i="16"/>
  <c r="DJ214" i="16"/>
  <c r="DJ213" i="16"/>
  <c r="DJ212" i="16"/>
  <c r="DJ211" i="16"/>
  <c r="DJ210" i="16"/>
  <c r="DJ209" i="16"/>
  <c r="DJ208" i="16"/>
  <c r="DJ207" i="16"/>
  <c r="DJ206" i="16"/>
  <c r="DJ205" i="16"/>
  <c r="DJ204" i="16"/>
  <c r="DJ203" i="16"/>
  <c r="DJ202" i="16"/>
  <c r="DJ201" i="16"/>
  <c r="DJ200" i="16"/>
  <c r="DJ199" i="16"/>
  <c r="DJ198" i="16"/>
  <c r="DJ197" i="16"/>
  <c r="DJ196" i="16"/>
  <c r="DJ195" i="16"/>
  <c r="DJ194" i="16"/>
  <c r="DJ193" i="16"/>
  <c r="DJ192" i="16"/>
  <c r="DJ191" i="16"/>
  <c r="DJ190" i="16"/>
  <c r="DJ189" i="16"/>
  <c r="DJ188" i="16"/>
  <c r="EH229" i="16"/>
  <c r="EH228" i="16"/>
  <c r="EH227" i="16"/>
  <c r="EH226" i="16"/>
  <c r="EH225" i="16"/>
  <c r="EH224" i="16"/>
  <c r="EH223" i="16"/>
  <c r="EH222" i="16"/>
  <c r="EH221" i="16"/>
  <c r="EH220" i="16"/>
  <c r="EH219" i="16"/>
  <c r="EH218" i="16"/>
  <c r="EH217" i="16"/>
  <c r="EH216" i="16"/>
  <c r="EH215" i="16"/>
  <c r="EH214" i="16"/>
  <c r="EH213" i="16"/>
  <c r="EH212" i="16"/>
  <c r="EH211" i="16"/>
  <c r="EH210" i="16"/>
  <c r="EH209" i="16"/>
  <c r="EH208" i="16"/>
  <c r="EH207" i="16"/>
  <c r="EH206" i="16"/>
  <c r="EH205" i="16"/>
  <c r="EH204" i="16"/>
  <c r="EH203" i="16"/>
  <c r="EH202" i="16"/>
  <c r="EH201" i="16"/>
  <c r="EH200" i="16"/>
  <c r="EH199" i="16"/>
  <c r="EH198" i="16"/>
  <c r="EH197" i="16"/>
  <c r="EH196" i="16"/>
  <c r="EH195" i="16"/>
  <c r="EH194" i="16"/>
  <c r="EH193" i="16"/>
  <c r="EH192" i="16"/>
  <c r="EH191" i="16"/>
  <c r="EH190" i="16"/>
  <c r="EH189" i="16"/>
  <c r="EH188" i="16"/>
  <c r="FF229" i="16"/>
  <c r="FF228" i="16"/>
  <c r="FF227" i="16"/>
  <c r="FF226" i="16"/>
  <c r="FF225" i="16"/>
  <c r="FF224" i="16"/>
  <c r="FF223" i="16"/>
  <c r="FF222" i="16"/>
  <c r="FF221" i="16"/>
  <c r="FF220" i="16"/>
  <c r="FF219" i="16"/>
  <c r="FF218" i="16"/>
  <c r="FF217" i="16"/>
  <c r="FF216" i="16"/>
  <c r="FF215" i="16"/>
  <c r="FF214" i="16"/>
  <c r="FF213" i="16"/>
  <c r="FF212" i="16"/>
  <c r="FF211" i="16"/>
  <c r="FF210" i="16"/>
  <c r="FF209" i="16"/>
  <c r="FF208" i="16"/>
  <c r="FF207" i="16"/>
  <c r="FF206" i="16"/>
  <c r="FF205" i="16"/>
  <c r="FF204" i="16"/>
  <c r="FF203" i="16"/>
  <c r="FF202" i="16"/>
  <c r="FF201" i="16"/>
  <c r="FF200" i="16"/>
  <c r="FF199" i="16"/>
  <c r="FF198" i="16"/>
  <c r="FF197" i="16"/>
  <c r="FF196" i="16"/>
  <c r="FF195" i="16"/>
  <c r="FF194" i="16"/>
  <c r="FF193" i="16"/>
  <c r="FF192" i="16"/>
  <c r="FF191" i="16"/>
  <c r="FF190" i="16"/>
  <c r="FF189" i="16"/>
  <c r="FF188" i="16"/>
  <c r="GD229" i="16"/>
  <c r="GD228" i="16"/>
  <c r="GD227" i="16"/>
  <c r="GD226" i="16"/>
  <c r="GD225" i="16"/>
  <c r="GD224" i="16"/>
  <c r="GD223" i="16"/>
  <c r="GD222" i="16"/>
  <c r="GD221" i="16"/>
  <c r="GD220" i="16"/>
  <c r="GD219" i="16"/>
  <c r="GD218" i="16"/>
  <c r="GD217" i="16"/>
  <c r="GD216" i="16"/>
  <c r="GD215" i="16"/>
  <c r="GD214" i="16"/>
  <c r="GD213" i="16"/>
  <c r="GD212" i="16"/>
  <c r="GD211" i="16"/>
  <c r="GD210" i="16"/>
  <c r="GD209" i="16"/>
  <c r="GD208" i="16"/>
  <c r="GD207" i="16"/>
  <c r="GD206" i="16"/>
  <c r="GD205" i="16"/>
  <c r="GD204" i="16"/>
  <c r="GD203" i="16"/>
  <c r="GD202" i="16"/>
  <c r="GD201" i="16"/>
  <c r="GD200" i="16"/>
  <c r="GD199" i="16"/>
  <c r="GD198" i="16"/>
  <c r="GD197" i="16"/>
  <c r="GD196" i="16"/>
  <c r="GD195" i="16"/>
  <c r="GD194" i="16"/>
  <c r="GD193" i="16"/>
  <c r="GD192" i="16"/>
  <c r="GD191" i="16"/>
  <c r="GD190" i="16"/>
  <c r="GD189" i="16"/>
  <c r="GD188" i="16"/>
  <c r="HB229" i="16"/>
  <c r="HB228" i="16"/>
  <c r="HB227" i="16"/>
  <c r="HB226" i="16"/>
  <c r="HB225" i="16"/>
  <c r="HB224" i="16"/>
  <c r="HB223" i="16"/>
  <c r="HB222" i="16"/>
  <c r="HB221" i="16"/>
  <c r="HB220" i="16"/>
  <c r="HB219" i="16"/>
  <c r="HB218" i="16"/>
  <c r="HB217" i="16"/>
  <c r="HB216" i="16"/>
  <c r="HB215" i="16"/>
  <c r="HB214" i="16"/>
  <c r="HB213" i="16"/>
  <c r="HB212" i="16"/>
  <c r="HB211" i="16"/>
  <c r="HB210" i="16"/>
  <c r="HB209" i="16"/>
  <c r="HB208" i="16"/>
  <c r="HB207" i="16"/>
  <c r="HB206" i="16"/>
  <c r="HB205" i="16"/>
  <c r="HB204" i="16"/>
  <c r="HB203" i="16"/>
  <c r="HB202" i="16"/>
  <c r="HB201" i="16"/>
  <c r="HB200" i="16"/>
  <c r="HB199" i="16"/>
  <c r="HB198" i="16"/>
  <c r="HB197" i="16"/>
  <c r="HB196" i="16"/>
  <c r="HB195" i="16"/>
  <c r="HB194" i="16"/>
  <c r="HB193" i="16"/>
  <c r="HB192" i="16"/>
  <c r="HB191" i="16"/>
  <c r="HB190" i="16"/>
  <c r="HB189" i="16"/>
  <c r="HB188" i="16"/>
  <c r="IX182" i="16"/>
  <c r="IX181" i="16"/>
  <c r="IX180" i="16"/>
  <c r="IX179" i="16"/>
  <c r="IX178" i="16"/>
  <c r="IX177" i="16"/>
  <c r="IX176" i="16"/>
  <c r="IX175" i="16"/>
  <c r="IX174" i="16"/>
  <c r="IX173" i="16"/>
  <c r="IX172" i="16"/>
  <c r="IX171" i="16"/>
  <c r="IX170" i="16"/>
  <c r="IX169" i="16"/>
  <c r="IX168" i="16"/>
  <c r="IX167" i="16"/>
  <c r="IX166" i="16"/>
  <c r="IX165" i="16"/>
  <c r="HZ186" i="16"/>
  <c r="HZ185" i="16"/>
  <c r="HZ184" i="16"/>
  <c r="HZ183" i="16"/>
  <c r="HZ182" i="16"/>
  <c r="HZ181" i="16"/>
  <c r="HZ180" i="16"/>
  <c r="HZ179" i="16"/>
  <c r="HZ178" i="16"/>
  <c r="HZ177" i="16"/>
  <c r="HZ176" i="16"/>
  <c r="HZ175" i="16"/>
  <c r="HZ174" i="16"/>
  <c r="HZ173" i="16"/>
  <c r="HZ172" i="16"/>
  <c r="HZ171" i="16"/>
  <c r="HZ170" i="16"/>
  <c r="HZ169" i="16"/>
  <c r="HZ168" i="16"/>
  <c r="HZ167" i="16"/>
  <c r="HZ166" i="16"/>
  <c r="HZ165" i="16"/>
  <c r="HB186" i="16"/>
  <c r="HB185" i="16"/>
  <c r="HB184" i="16"/>
  <c r="HB183" i="16"/>
  <c r="HB182" i="16"/>
  <c r="HB181" i="16"/>
  <c r="HB180" i="16"/>
  <c r="HB179" i="16"/>
  <c r="HB178" i="16"/>
  <c r="HB177" i="16"/>
  <c r="HB176" i="16"/>
  <c r="HB175" i="16"/>
  <c r="HB174" i="16"/>
  <c r="HB173" i="16"/>
  <c r="HB172" i="16"/>
  <c r="HB171" i="16"/>
  <c r="HB170" i="16"/>
  <c r="HB169" i="16"/>
  <c r="HB168" i="16"/>
  <c r="HB167" i="16"/>
  <c r="HB166" i="16"/>
  <c r="HB165" i="16"/>
  <c r="GD186" i="16"/>
  <c r="GD185" i="16"/>
  <c r="GD184" i="16"/>
  <c r="GD183" i="16"/>
  <c r="GD182" i="16"/>
  <c r="GD181" i="16"/>
  <c r="GD180" i="16"/>
  <c r="GD179" i="16"/>
  <c r="GD178" i="16"/>
  <c r="GD177" i="16"/>
  <c r="GD176" i="16"/>
  <c r="GD175" i="16"/>
  <c r="GD174" i="16"/>
  <c r="GD173" i="16"/>
  <c r="GD172" i="16"/>
  <c r="GD171" i="16"/>
  <c r="GD170" i="16"/>
  <c r="GD169" i="16"/>
  <c r="GD168" i="16"/>
  <c r="GD167" i="16"/>
  <c r="GD166" i="16"/>
  <c r="GD165" i="16"/>
  <c r="FF182" i="16"/>
  <c r="FF181" i="16"/>
  <c r="FF180" i="16"/>
  <c r="FF179" i="16"/>
  <c r="FF178" i="16"/>
  <c r="FF177" i="16"/>
  <c r="FF176" i="16"/>
  <c r="FF175" i="16"/>
  <c r="FF174" i="16"/>
  <c r="FF173" i="16"/>
  <c r="FF172" i="16"/>
  <c r="FF171" i="16"/>
  <c r="FF170" i="16"/>
  <c r="FF169" i="16"/>
  <c r="FF168" i="16"/>
  <c r="FF167" i="16"/>
  <c r="FF166" i="16"/>
  <c r="FF165" i="16"/>
  <c r="CL182" i="16"/>
  <c r="CL181" i="16"/>
  <c r="CL180" i="16"/>
  <c r="CL179" i="16"/>
  <c r="CL178" i="16"/>
  <c r="CL177" i="16"/>
  <c r="CL176" i="16"/>
  <c r="CL175" i="16"/>
  <c r="CL174" i="16"/>
  <c r="CL173" i="16"/>
  <c r="CL172" i="16"/>
  <c r="CL171" i="16"/>
  <c r="CL170" i="16"/>
  <c r="CL169" i="16"/>
  <c r="CL168" i="16"/>
  <c r="CL167" i="16"/>
  <c r="CL166" i="16"/>
  <c r="CL165" i="16"/>
  <c r="DJ186" i="16"/>
  <c r="DJ185" i="16"/>
  <c r="DJ184" i="16"/>
  <c r="DJ183" i="16"/>
  <c r="DJ182" i="16"/>
  <c r="DJ181" i="16"/>
  <c r="DJ180" i="16"/>
  <c r="DJ179" i="16"/>
  <c r="DJ178" i="16"/>
  <c r="DJ177" i="16"/>
  <c r="DJ176" i="16"/>
  <c r="DJ175" i="16"/>
  <c r="DJ174" i="16"/>
  <c r="DJ173" i="16"/>
  <c r="DJ172" i="16"/>
  <c r="DJ171" i="16"/>
  <c r="DJ170" i="16"/>
  <c r="DJ169" i="16"/>
  <c r="DJ168" i="16"/>
  <c r="DJ167" i="16"/>
  <c r="DJ166" i="16"/>
  <c r="DJ165" i="16"/>
  <c r="EH182" i="16"/>
  <c r="EH181" i="16"/>
  <c r="EH180" i="16"/>
  <c r="EH179" i="16"/>
  <c r="EH178" i="16"/>
  <c r="EH177" i="16"/>
  <c r="EH176" i="16"/>
  <c r="EH175" i="16"/>
  <c r="EH174" i="16"/>
  <c r="EH173" i="16"/>
  <c r="EH172" i="16"/>
  <c r="EH171" i="16"/>
  <c r="EH170" i="16"/>
  <c r="EH169" i="16"/>
  <c r="EH168" i="16"/>
  <c r="EH167" i="16"/>
  <c r="EH166" i="16"/>
  <c r="EH165" i="16"/>
  <c r="GD68" i="16"/>
  <c r="GD56" i="16"/>
  <c r="GD57" i="16"/>
  <c r="GD58" i="16"/>
  <c r="GD59" i="16"/>
  <c r="GD60" i="16"/>
  <c r="GD61" i="16"/>
  <c r="GD62" i="16"/>
  <c r="GD63" i="16"/>
  <c r="GD64" i="16"/>
  <c r="GD65" i="16"/>
  <c r="GD66" i="16"/>
  <c r="GD67" i="16"/>
  <c r="GD69" i="16"/>
  <c r="GD70" i="16"/>
  <c r="GD71" i="16"/>
  <c r="GD72" i="16"/>
  <c r="GD73" i="16"/>
  <c r="GD74" i="16"/>
  <c r="GD75" i="16"/>
  <c r="GD76" i="16"/>
  <c r="GD77" i="16"/>
  <c r="GD78" i="16"/>
  <c r="GD79" i="16"/>
  <c r="GD80" i="16"/>
  <c r="GD81" i="16"/>
  <c r="GD82" i="16"/>
  <c r="GD83" i="16"/>
  <c r="GD84" i="16"/>
  <c r="GD85" i="16"/>
  <c r="GD86" i="16"/>
  <c r="GD87" i="16"/>
  <c r="GD88" i="16"/>
  <c r="GD89" i="16"/>
  <c r="GD90" i="16"/>
  <c r="GD91" i="16"/>
  <c r="GD92" i="16"/>
  <c r="GD93" i="16"/>
  <c r="GD94" i="16"/>
  <c r="GD95" i="16"/>
  <c r="GD96" i="16"/>
  <c r="GD97" i="16"/>
  <c r="GD98" i="16"/>
  <c r="GD99" i="16"/>
  <c r="GD100" i="16"/>
  <c r="GD101" i="16"/>
  <c r="GD102" i="16"/>
  <c r="GD103" i="16"/>
  <c r="IU58" i="16" l="1"/>
  <c r="IU59" i="16"/>
  <c r="IU60" i="16"/>
  <c r="IU61" i="16"/>
  <c r="IU215" i="16"/>
  <c r="IU216" i="16"/>
  <c r="IU217" i="16"/>
  <c r="IU218" i="16"/>
  <c r="IU219" i="16"/>
  <c r="HW214" i="16"/>
  <c r="HW215" i="16"/>
  <c r="HW216" i="16"/>
  <c r="HW217" i="16"/>
  <c r="HW218" i="16"/>
  <c r="GY214" i="16"/>
  <c r="GY215" i="16"/>
  <c r="GY216" i="16"/>
  <c r="GY217" i="16"/>
  <c r="GY218" i="16"/>
  <c r="GA214" i="16"/>
  <c r="GA215" i="16"/>
  <c r="GA216" i="16"/>
  <c r="GA217" i="16"/>
  <c r="GA218" i="16"/>
  <c r="FC214" i="16"/>
  <c r="FC215" i="16"/>
  <c r="FC216" i="16"/>
  <c r="FC217" i="16"/>
  <c r="FC218" i="16"/>
  <c r="EE214" i="16"/>
  <c r="EE215" i="16"/>
  <c r="EE216" i="16"/>
  <c r="EE217" i="16"/>
  <c r="EE218" i="16"/>
  <c r="DG214" i="16"/>
  <c r="DG215" i="16"/>
  <c r="DG216" i="16"/>
  <c r="DG217" i="16"/>
  <c r="DG218" i="16"/>
  <c r="CI214" i="16"/>
  <c r="CI215" i="16"/>
  <c r="CI216" i="16"/>
  <c r="CI217" i="16"/>
  <c r="CI218" i="16"/>
  <c r="GY188" i="16"/>
  <c r="GY189" i="16"/>
  <c r="GY190" i="16"/>
  <c r="GY191" i="16"/>
  <c r="GY192" i="16"/>
  <c r="GY193" i="16"/>
  <c r="GY194" i="16"/>
  <c r="GY195" i="16"/>
  <c r="GY196" i="16"/>
  <c r="GY197" i="16"/>
  <c r="GY198" i="16"/>
  <c r="GY199" i="16"/>
  <c r="GY200" i="16"/>
  <c r="GY201" i="16"/>
  <c r="GY202" i="16"/>
  <c r="GY203" i="16"/>
  <c r="GY204" i="16"/>
  <c r="GY205" i="16"/>
  <c r="GY206" i="16"/>
  <c r="GY207" i="16"/>
  <c r="GY208" i="16"/>
  <c r="GY209" i="16"/>
  <c r="GY210" i="16"/>
  <c r="GY211" i="16"/>
  <c r="GY212" i="16"/>
  <c r="GY213" i="16"/>
  <c r="FE187" i="16"/>
  <c r="CL103" i="16" l="1"/>
  <c r="CK103" i="16"/>
  <c r="CL102" i="16"/>
  <c r="CK102" i="16"/>
  <c r="CL101" i="16"/>
  <c r="CK101" i="16"/>
  <c r="CL100" i="16"/>
  <c r="CK100" i="16"/>
  <c r="CL99" i="16"/>
  <c r="CK99" i="16"/>
  <c r="CL98" i="16"/>
  <c r="CK98" i="16"/>
  <c r="CL97" i="16"/>
  <c r="CK97" i="16"/>
  <c r="CL96" i="16"/>
  <c r="CK96" i="16"/>
  <c r="CL95" i="16"/>
  <c r="CK95" i="16"/>
  <c r="CL94" i="16"/>
  <c r="CK94" i="16"/>
  <c r="CL93" i="16"/>
  <c r="CK93" i="16"/>
  <c r="CL92" i="16"/>
  <c r="CK92" i="16"/>
  <c r="CL91" i="16"/>
  <c r="CK91" i="16"/>
  <c r="CL90" i="16"/>
  <c r="CK90" i="16"/>
  <c r="CL89" i="16"/>
  <c r="CK89" i="16"/>
  <c r="CL88" i="16"/>
  <c r="CK88" i="16"/>
  <c r="CL87" i="16"/>
  <c r="CK87" i="16"/>
  <c r="CL86" i="16"/>
  <c r="CK86" i="16"/>
  <c r="CL85" i="16"/>
  <c r="CK85" i="16"/>
  <c r="CL84" i="16"/>
  <c r="CK84" i="16"/>
  <c r="CL83" i="16"/>
  <c r="CK83" i="16"/>
  <c r="CL82" i="16"/>
  <c r="CK82" i="16"/>
  <c r="CL81" i="16"/>
  <c r="CK81" i="16"/>
  <c r="CL80" i="16"/>
  <c r="CK80" i="16"/>
  <c r="CL79" i="16"/>
  <c r="CK79" i="16"/>
  <c r="CL78" i="16"/>
  <c r="CK78" i="16"/>
  <c r="CL77" i="16"/>
  <c r="CK77" i="16"/>
  <c r="CL76" i="16"/>
  <c r="CK76" i="16"/>
  <c r="CL75" i="16"/>
  <c r="CK75" i="16"/>
  <c r="CL74" i="16"/>
  <c r="CK74" i="16"/>
  <c r="CL73" i="16"/>
  <c r="CK73" i="16"/>
  <c r="CL72" i="16"/>
  <c r="CK72" i="16"/>
  <c r="CL71" i="16"/>
  <c r="CK71" i="16"/>
  <c r="CL70" i="16"/>
  <c r="CK70" i="16"/>
  <c r="CL69" i="16"/>
  <c r="CK69" i="16"/>
  <c r="CL68" i="16"/>
  <c r="CK68" i="16"/>
  <c r="CL67" i="16"/>
  <c r="CK67" i="16"/>
  <c r="CL66" i="16"/>
  <c r="CK66" i="16"/>
  <c r="CL65" i="16"/>
  <c r="CK65" i="16"/>
  <c r="CL64" i="16"/>
  <c r="CK64" i="16"/>
  <c r="CL63" i="16"/>
  <c r="CK63" i="16"/>
  <c r="CL62" i="16"/>
  <c r="CK62" i="16"/>
  <c r="CL61" i="16"/>
  <c r="CK61" i="16"/>
  <c r="CL60" i="16"/>
  <c r="CK60" i="16"/>
  <c r="CL59" i="16"/>
  <c r="CK59" i="16"/>
  <c r="CL58" i="16"/>
  <c r="CK58" i="16"/>
  <c r="CL57" i="16"/>
  <c r="CK57" i="16"/>
  <c r="CL56" i="16"/>
  <c r="CK56" i="16"/>
  <c r="DJ103" i="16"/>
  <c r="DI103" i="16"/>
  <c r="DJ102" i="16"/>
  <c r="DI102" i="16"/>
  <c r="DJ101" i="16"/>
  <c r="DI101" i="16"/>
  <c r="DJ100" i="16"/>
  <c r="DI100" i="16"/>
  <c r="DJ99" i="16"/>
  <c r="DI99" i="16"/>
  <c r="DJ98" i="16"/>
  <c r="DI98" i="16"/>
  <c r="DJ97" i="16"/>
  <c r="DI97" i="16"/>
  <c r="DJ96" i="16"/>
  <c r="DI96" i="16"/>
  <c r="DJ95" i="16"/>
  <c r="DI95" i="16"/>
  <c r="DJ94" i="16"/>
  <c r="DI94" i="16"/>
  <c r="DJ93" i="16"/>
  <c r="DI93" i="16"/>
  <c r="DJ92" i="16"/>
  <c r="DI92" i="16"/>
  <c r="DJ91" i="16"/>
  <c r="DI91" i="16"/>
  <c r="DJ90" i="16"/>
  <c r="DI90" i="16"/>
  <c r="DJ89" i="16"/>
  <c r="DI89" i="16"/>
  <c r="DJ88" i="16"/>
  <c r="DI88" i="16"/>
  <c r="DJ87" i="16"/>
  <c r="DI87" i="16"/>
  <c r="DJ86" i="16"/>
  <c r="DI86" i="16"/>
  <c r="DJ85" i="16"/>
  <c r="DI85" i="16"/>
  <c r="DJ84" i="16"/>
  <c r="DI84" i="16"/>
  <c r="DJ83" i="16"/>
  <c r="DI83" i="16"/>
  <c r="DJ82" i="16"/>
  <c r="DI82" i="16"/>
  <c r="DJ81" i="16"/>
  <c r="DI81" i="16"/>
  <c r="DJ80" i="16"/>
  <c r="DI80" i="16"/>
  <c r="DJ79" i="16"/>
  <c r="DI79" i="16"/>
  <c r="DJ78" i="16"/>
  <c r="DI78" i="16"/>
  <c r="DJ77" i="16"/>
  <c r="DI77" i="16"/>
  <c r="DJ76" i="16"/>
  <c r="DI76" i="16"/>
  <c r="DJ75" i="16"/>
  <c r="DI75" i="16"/>
  <c r="DJ74" i="16"/>
  <c r="DI74" i="16"/>
  <c r="DJ73" i="16"/>
  <c r="DI73" i="16"/>
  <c r="DJ72" i="16"/>
  <c r="DI72" i="16"/>
  <c r="DJ71" i="16"/>
  <c r="DI71" i="16"/>
  <c r="DJ70" i="16"/>
  <c r="DI70" i="16"/>
  <c r="DJ69" i="16"/>
  <c r="DI69" i="16"/>
  <c r="DJ68" i="16"/>
  <c r="DI68" i="16"/>
  <c r="DJ67" i="16"/>
  <c r="DI67" i="16"/>
  <c r="DJ66" i="16"/>
  <c r="DI66" i="16"/>
  <c r="DJ65" i="16"/>
  <c r="DI65" i="16"/>
  <c r="DJ64" i="16"/>
  <c r="DI64" i="16"/>
  <c r="DJ63" i="16"/>
  <c r="DI63" i="16"/>
  <c r="DJ62" i="16"/>
  <c r="DI62" i="16"/>
  <c r="DJ61" i="16"/>
  <c r="DI61" i="16"/>
  <c r="DJ60" i="16"/>
  <c r="DI60" i="16"/>
  <c r="DJ59" i="16"/>
  <c r="DI59" i="16"/>
  <c r="DJ58" i="16"/>
  <c r="DI58" i="16"/>
  <c r="DJ57" i="16"/>
  <c r="DI57" i="16"/>
  <c r="DJ56" i="16"/>
  <c r="DI56" i="16"/>
  <c r="EH103" i="16"/>
  <c r="EG103" i="16"/>
  <c r="EH102" i="16"/>
  <c r="EG102" i="16"/>
  <c r="EH101" i="16"/>
  <c r="EG101" i="16"/>
  <c r="EH100" i="16"/>
  <c r="EG100" i="16"/>
  <c r="EH99" i="16"/>
  <c r="EG99" i="16"/>
  <c r="EH98" i="16"/>
  <c r="EG98" i="16"/>
  <c r="EH97" i="16"/>
  <c r="EG97" i="16"/>
  <c r="EH96" i="16"/>
  <c r="EG96" i="16"/>
  <c r="EH95" i="16"/>
  <c r="EG95" i="16"/>
  <c r="EH94" i="16"/>
  <c r="EG94" i="16"/>
  <c r="EH93" i="16"/>
  <c r="EG93" i="16"/>
  <c r="EH92" i="16"/>
  <c r="EG92" i="16"/>
  <c r="EH91" i="16"/>
  <c r="EG91" i="16"/>
  <c r="EH90" i="16"/>
  <c r="EG90" i="16"/>
  <c r="EH89" i="16"/>
  <c r="EG89" i="16"/>
  <c r="EH88" i="16"/>
  <c r="EG88" i="16"/>
  <c r="EH87" i="16"/>
  <c r="EG87" i="16"/>
  <c r="EH86" i="16"/>
  <c r="EG86" i="16"/>
  <c r="EH85" i="16"/>
  <c r="EG85" i="16"/>
  <c r="EH84" i="16"/>
  <c r="EG84" i="16"/>
  <c r="EH83" i="16"/>
  <c r="EG83" i="16"/>
  <c r="EH82" i="16"/>
  <c r="EG82" i="16"/>
  <c r="EH81" i="16"/>
  <c r="EG81" i="16"/>
  <c r="EH80" i="16"/>
  <c r="EG80" i="16"/>
  <c r="EH79" i="16"/>
  <c r="EG79" i="16"/>
  <c r="EH78" i="16"/>
  <c r="EG78" i="16"/>
  <c r="EH77" i="16"/>
  <c r="EG77" i="16"/>
  <c r="EH76" i="16"/>
  <c r="EG76" i="16"/>
  <c r="EH75" i="16"/>
  <c r="EG75" i="16"/>
  <c r="EH74" i="16"/>
  <c r="EG74" i="16"/>
  <c r="EH73" i="16"/>
  <c r="EG73" i="16"/>
  <c r="EH72" i="16"/>
  <c r="EG72" i="16"/>
  <c r="EH71" i="16"/>
  <c r="EG71" i="16"/>
  <c r="EH70" i="16"/>
  <c r="EG70" i="16"/>
  <c r="EH69" i="16"/>
  <c r="EG69" i="16"/>
  <c r="EH68" i="16"/>
  <c r="EG68" i="16"/>
  <c r="EH67" i="16"/>
  <c r="EG67" i="16"/>
  <c r="EH66" i="16"/>
  <c r="EG66" i="16"/>
  <c r="EH65" i="16"/>
  <c r="EG65" i="16"/>
  <c r="EH64" i="16"/>
  <c r="EG64" i="16"/>
  <c r="EH63" i="16"/>
  <c r="EG63" i="16"/>
  <c r="EH62" i="16"/>
  <c r="EG62" i="16"/>
  <c r="EH61" i="16"/>
  <c r="EG61" i="16"/>
  <c r="EH60" i="16"/>
  <c r="EG60" i="16"/>
  <c r="EH59" i="16"/>
  <c r="EG59" i="16"/>
  <c r="EH58" i="16"/>
  <c r="EG58" i="16"/>
  <c r="EH57" i="16"/>
  <c r="EG57" i="16"/>
  <c r="EH56" i="16"/>
  <c r="EG56" i="16"/>
  <c r="FF103" i="16"/>
  <c r="FE103" i="16"/>
  <c r="FF102" i="16"/>
  <c r="FE102" i="16"/>
  <c r="FF101" i="16"/>
  <c r="FE101" i="16"/>
  <c r="FF100" i="16"/>
  <c r="FE100" i="16"/>
  <c r="FF99" i="16"/>
  <c r="FE99" i="16"/>
  <c r="FF98" i="16"/>
  <c r="FE98" i="16"/>
  <c r="FF97" i="16"/>
  <c r="FE97" i="16"/>
  <c r="FF96" i="16"/>
  <c r="FE96" i="16"/>
  <c r="FF95" i="16"/>
  <c r="FE95" i="16"/>
  <c r="FF94" i="16"/>
  <c r="FE94" i="16"/>
  <c r="FF93" i="16"/>
  <c r="FE93" i="16"/>
  <c r="FF92" i="16"/>
  <c r="FE92" i="16"/>
  <c r="FF91" i="16"/>
  <c r="FE91" i="16"/>
  <c r="FF90" i="16"/>
  <c r="FE90" i="16"/>
  <c r="FF89" i="16"/>
  <c r="FE89" i="16"/>
  <c r="FF88" i="16"/>
  <c r="FE88" i="16"/>
  <c r="FF87" i="16"/>
  <c r="FE87" i="16"/>
  <c r="FF86" i="16"/>
  <c r="FE86" i="16"/>
  <c r="FF85" i="16"/>
  <c r="FE85" i="16"/>
  <c r="FF84" i="16"/>
  <c r="FE84" i="16"/>
  <c r="FF83" i="16"/>
  <c r="FE83" i="16"/>
  <c r="FF82" i="16"/>
  <c r="FE82" i="16"/>
  <c r="FF81" i="16"/>
  <c r="FE81" i="16"/>
  <c r="FF80" i="16"/>
  <c r="FE80" i="16"/>
  <c r="FF79" i="16"/>
  <c r="FE79" i="16"/>
  <c r="FF78" i="16"/>
  <c r="FE78" i="16"/>
  <c r="FF77" i="16"/>
  <c r="FE77" i="16"/>
  <c r="FF76" i="16"/>
  <c r="FE76" i="16"/>
  <c r="FF75" i="16"/>
  <c r="FE75" i="16"/>
  <c r="FF74" i="16"/>
  <c r="FE74" i="16"/>
  <c r="FF73" i="16"/>
  <c r="FE73" i="16"/>
  <c r="FF72" i="16"/>
  <c r="FE72" i="16"/>
  <c r="FF71" i="16"/>
  <c r="FE71" i="16"/>
  <c r="FF70" i="16"/>
  <c r="FE70" i="16"/>
  <c r="FF69" i="16"/>
  <c r="FE69" i="16"/>
  <c r="FF68" i="16"/>
  <c r="FE68" i="16"/>
  <c r="FF67" i="16"/>
  <c r="FE67" i="16"/>
  <c r="FF66" i="16"/>
  <c r="FE66" i="16"/>
  <c r="FF65" i="16"/>
  <c r="FE65" i="16"/>
  <c r="FF64" i="16"/>
  <c r="FE64" i="16"/>
  <c r="FF63" i="16"/>
  <c r="FE63" i="16"/>
  <c r="FF62" i="16"/>
  <c r="FE62" i="16"/>
  <c r="FF61" i="16"/>
  <c r="FE61" i="16"/>
  <c r="FF60" i="16"/>
  <c r="FE60" i="16"/>
  <c r="FF59" i="16"/>
  <c r="FE59" i="16"/>
  <c r="FF58" i="16"/>
  <c r="FE58" i="16"/>
  <c r="FF57" i="16"/>
  <c r="FE57" i="16"/>
  <c r="FF56" i="16"/>
  <c r="FE56" i="16"/>
  <c r="GC103" i="16"/>
  <c r="GC102" i="16"/>
  <c r="GC101" i="16"/>
  <c r="GC100" i="16"/>
  <c r="GC99" i="16"/>
  <c r="GC98" i="16"/>
  <c r="GC97" i="16"/>
  <c r="GC96" i="16"/>
  <c r="GC95" i="16"/>
  <c r="GC94" i="16"/>
  <c r="GC93" i="16"/>
  <c r="GC92" i="16"/>
  <c r="GC91" i="16"/>
  <c r="GC90" i="16"/>
  <c r="GC89" i="16"/>
  <c r="GC88" i="16"/>
  <c r="GC87" i="16"/>
  <c r="GC86" i="16"/>
  <c r="GC85" i="16"/>
  <c r="GC84" i="16"/>
  <c r="GC83" i="16"/>
  <c r="GC82" i="16"/>
  <c r="GC81" i="16"/>
  <c r="GC80" i="16"/>
  <c r="GC79" i="16"/>
  <c r="GC78" i="16"/>
  <c r="GC77" i="16"/>
  <c r="GC76" i="16"/>
  <c r="GC75" i="16"/>
  <c r="GC74" i="16"/>
  <c r="GC73" i="16"/>
  <c r="GC72" i="16"/>
  <c r="GC71" i="16"/>
  <c r="GC70" i="16"/>
  <c r="GC69" i="16"/>
  <c r="GC68" i="16"/>
  <c r="GC67" i="16"/>
  <c r="GC66" i="16"/>
  <c r="GC65" i="16"/>
  <c r="GC64" i="16"/>
  <c r="GC63" i="16"/>
  <c r="GC62" i="16"/>
  <c r="GC61" i="16"/>
  <c r="GC60" i="16"/>
  <c r="GC59" i="16"/>
  <c r="GC58" i="16"/>
  <c r="GC57" i="16"/>
  <c r="GC56" i="16"/>
  <c r="IX103" i="16"/>
  <c r="IW103" i="16"/>
  <c r="IX102" i="16"/>
  <c r="IW102" i="16"/>
  <c r="IX101" i="16"/>
  <c r="IW101" i="16"/>
  <c r="IX100" i="16"/>
  <c r="IW100" i="16"/>
  <c r="IX99" i="16"/>
  <c r="IW99" i="16"/>
  <c r="IX98" i="16"/>
  <c r="IW98" i="16"/>
  <c r="IX97" i="16"/>
  <c r="IW97" i="16"/>
  <c r="IX96" i="16"/>
  <c r="IW96" i="16"/>
  <c r="IX95" i="16"/>
  <c r="IW95" i="16"/>
  <c r="IX94" i="16"/>
  <c r="IW94" i="16"/>
  <c r="IX93" i="16"/>
  <c r="IW93" i="16"/>
  <c r="IX92" i="16"/>
  <c r="IW92" i="16"/>
  <c r="IX91" i="16"/>
  <c r="IW91" i="16"/>
  <c r="IX90" i="16"/>
  <c r="IW90" i="16"/>
  <c r="IX89" i="16"/>
  <c r="IW89" i="16"/>
  <c r="IX88" i="16"/>
  <c r="IW88" i="16"/>
  <c r="IX87" i="16"/>
  <c r="IW87" i="16"/>
  <c r="IX86" i="16"/>
  <c r="IW86" i="16"/>
  <c r="IX85" i="16"/>
  <c r="IW85" i="16"/>
  <c r="IX84" i="16"/>
  <c r="IW84" i="16"/>
  <c r="IX83" i="16"/>
  <c r="IW83" i="16"/>
  <c r="IX82" i="16"/>
  <c r="IW82" i="16"/>
  <c r="IX81" i="16"/>
  <c r="IW81" i="16"/>
  <c r="IX80" i="16"/>
  <c r="IW80" i="16"/>
  <c r="IX79" i="16"/>
  <c r="IW79" i="16"/>
  <c r="IX78" i="16"/>
  <c r="IW78" i="16"/>
  <c r="IX77" i="16"/>
  <c r="IW77" i="16"/>
  <c r="IX76" i="16"/>
  <c r="IW76" i="16"/>
  <c r="IX75" i="16"/>
  <c r="IW75" i="16"/>
  <c r="IX74" i="16"/>
  <c r="IW74" i="16"/>
  <c r="IX73" i="16"/>
  <c r="IW73" i="16"/>
  <c r="IX72" i="16"/>
  <c r="IW72" i="16"/>
  <c r="IX71" i="16"/>
  <c r="IW71" i="16"/>
  <c r="IX70" i="16"/>
  <c r="IW70" i="16"/>
  <c r="IX69" i="16"/>
  <c r="IW69" i="16"/>
  <c r="IX68" i="16"/>
  <c r="IW68" i="16"/>
  <c r="IX67" i="16"/>
  <c r="IW67" i="16"/>
  <c r="IX66" i="16"/>
  <c r="IW66" i="16"/>
  <c r="IX65" i="16"/>
  <c r="IW65" i="16"/>
  <c r="IX64" i="16"/>
  <c r="IW64" i="16"/>
  <c r="IX63" i="16"/>
  <c r="IW63" i="16"/>
  <c r="IX62" i="16"/>
  <c r="IW62" i="16"/>
  <c r="IX61" i="16"/>
  <c r="IW61" i="16"/>
  <c r="IX60" i="16"/>
  <c r="IW60" i="16"/>
  <c r="IX59" i="16"/>
  <c r="IW59" i="16"/>
  <c r="IX58" i="16"/>
  <c r="IW58" i="16"/>
  <c r="IX57" i="16"/>
  <c r="IW57" i="16"/>
  <c r="IX56" i="16"/>
  <c r="IW56" i="16"/>
  <c r="HZ103" i="16"/>
  <c r="HY103" i="16"/>
  <c r="HZ102" i="16"/>
  <c r="HY102" i="16"/>
  <c r="HZ101" i="16"/>
  <c r="HY101" i="16"/>
  <c r="HZ100" i="16"/>
  <c r="HY100" i="16"/>
  <c r="HZ99" i="16"/>
  <c r="HY99" i="16"/>
  <c r="HZ98" i="16"/>
  <c r="HY98" i="16"/>
  <c r="HZ97" i="16"/>
  <c r="HY97" i="16"/>
  <c r="HZ96" i="16"/>
  <c r="HY96" i="16"/>
  <c r="HZ95" i="16"/>
  <c r="HY95" i="16"/>
  <c r="HZ94" i="16"/>
  <c r="HY94" i="16"/>
  <c r="HZ93" i="16"/>
  <c r="HY93" i="16"/>
  <c r="HZ92" i="16"/>
  <c r="HY92" i="16"/>
  <c r="HZ91" i="16"/>
  <c r="HY91" i="16"/>
  <c r="HZ90" i="16"/>
  <c r="HY90" i="16"/>
  <c r="HZ89" i="16"/>
  <c r="HY89" i="16"/>
  <c r="HZ88" i="16"/>
  <c r="HY88" i="16"/>
  <c r="HZ87" i="16"/>
  <c r="HY87" i="16"/>
  <c r="HZ86" i="16"/>
  <c r="HY86" i="16"/>
  <c r="HZ85" i="16"/>
  <c r="HY85" i="16"/>
  <c r="HZ84" i="16"/>
  <c r="HY84" i="16"/>
  <c r="HZ83" i="16"/>
  <c r="HY83" i="16"/>
  <c r="HZ82" i="16"/>
  <c r="HY82" i="16"/>
  <c r="HZ81" i="16"/>
  <c r="HY81" i="16"/>
  <c r="HZ80" i="16"/>
  <c r="HY80" i="16"/>
  <c r="HZ79" i="16"/>
  <c r="HY79" i="16"/>
  <c r="HZ78" i="16"/>
  <c r="HY78" i="16"/>
  <c r="HZ77" i="16"/>
  <c r="HY77" i="16"/>
  <c r="HZ76" i="16"/>
  <c r="HY76" i="16"/>
  <c r="HZ75" i="16"/>
  <c r="HY75" i="16"/>
  <c r="HZ74" i="16"/>
  <c r="HY74" i="16"/>
  <c r="HZ73" i="16"/>
  <c r="HY73" i="16"/>
  <c r="HZ72" i="16"/>
  <c r="HY72" i="16"/>
  <c r="HZ71" i="16"/>
  <c r="HY71" i="16"/>
  <c r="HZ70" i="16"/>
  <c r="HY70" i="16"/>
  <c r="HZ69" i="16"/>
  <c r="HY69" i="16"/>
  <c r="HZ68" i="16"/>
  <c r="HY68" i="16"/>
  <c r="HZ67" i="16"/>
  <c r="HY67" i="16"/>
  <c r="HZ66" i="16"/>
  <c r="HY66" i="16"/>
  <c r="HZ65" i="16"/>
  <c r="HY65" i="16"/>
  <c r="HZ64" i="16"/>
  <c r="HY64" i="16"/>
  <c r="HZ63" i="16"/>
  <c r="HY63" i="16"/>
  <c r="HZ62" i="16"/>
  <c r="HY62" i="16"/>
  <c r="HZ61" i="16"/>
  <c r="HY61" i="16"/>
  <c r="HZ60" i="16"/>
  <c r="HY60" i="16"/>
  <c r="HZ59" i="16"/>
  <c r="HY59" i="16"/>
  <c r="HZ58" i="16"/>
  <c r="HY58" i="16"/>
  <c r="HZ57" i="16"/>
  <c r="HY57" i="16"/>
  <c r="HZ56" i="16"/>
  <c r="HY56" i="16"/>
  <c r="HB103" i="16"/>
  <c r="HB102" i="16"/>
  <c r="HB101" i="16"/>
  <c r="HB100" i="16"/>
  <c r="HB99" i="16"/>
  <c r="HB98" i="16"/>
  <c r="HB97" i="16"/>
  <c r="HB96" i="16"/>
  <c r="HB95" i="16"/>
  <c r="HB94" i="16"/>
  <c r="HB93" i="16"/>
  <c r="HB92" i="16"/>
  <c r="HB91" i="16"/>
  <c r="HB90" i="16"/>
  <c r="HB89" i="16"/>
  <c r="HB88" i="16"/>
  <c r="HB87" i="16"/>
  <c r="HB85" i="16"/>
  <c r="HB84" i="16"/>
  <c r="HB83" i="16"/>
  <c r="HB82" i="16"/>
  <c r="HB81" i="16"/>
  <c r="HB80" i="16"/>
  <c r="HB79" i="16"/>
  <c r="HB78" i="16"/>
  <c r="HB77" i="16"/>
  <c r="HB76" i="16"/>
  <c r="HB75" i="16"/>
  <c r="HB74" i="16"/>
  <c r="HB73" i="16"/>
  <c r="HB72" i="16"/>
  <c r="HB71" i="16"/>
  <c r="HB70" i="16"/>
  <c r="HB69" i="16"/>
  <c r="HB68" i="16"/>
  <c r="HB67" i="16"/>
  <c r="HB66" i="16"/>
  <c r="HB65" i="16"/>
  <c r="HB64" i="16"/>
  <c r="HB63" i="16"/>
  <c r="HB62" i="16"/>
  <c r="HB61" i="16"/>
  <c r="HB60" i="16"/>
  <c r="HB59" i="16"/>
  <c r="HB58" i="16"/>
  <c r="HB57" i="16"/>
  <c r="HB56" i="16"/>
  <c r="HB86" i="16"/>
  <c r="IX229" i="16" l="1"/>
  <c r="IX228" i="16"/>
  <c r="IX227" i="16"/>
  <c r="IX226" i="16"/>
  <c r="IX225" i="16"/>
  <c r="IX224" i="16"/>
  <c r="IX223" i="16"/>
  <c r="IX222" i="16"/>
  <c r="IX221" i="16"/>
  <c r="IX220" i="16"/>
  <c r="IX219" i="16"/>
  <c r="IX218" i="16"/>
  <c r="IX217" i="16"/>
  <c r="IX216" i="16"/>
  <c r="IX215" i="16"/>
  <c r="IX214" i="16"/>
  <c r="IX213" i="16"/>
  <c r="IX212" i="16"/>
  <c r="IX211" i="16"/>
  <c r="IX210" i="16"/>
  <c r="IX209" i="16"/>
  <c r="IX208" i="16"/>
  <c r="IX207" i="16"/>
  <c r="IX206" i="16"/>
  <c r="IX205" i="16"/>
  <c r="IX204" i="16"/>
  <c r="IX203" i="16"/>
  <c r="IX202" i="16"/>
  <c r="IX201" i="16"/>
  <c r="IX200" i="16"/>
  <c r="IX199" i="16"/>
  <c r="IX198" i="16"/>
  <c r="IX197" i="16"/>
  <c r="IX196" i="16"/>
  <c r="IX195" i="16"/>
  <c r="IX194" i="16"/>
  <c r="IX193" i="16"/>
  <c r="IX192" i="16"/>
  <c r="IX191" i="16"/>
  <c r="IX190" i="16"/>
  <c r="IX189" i="16"/>
  <c r="IX188" i="16"/>
  <c r="HZ229" i="16" l="1"/>
  <c r="HZ228" i="16"/>
  <c r="HZ227" i="16"/>
  <c r="HZ226" i="16"/>
  <c r="HZ225" i="16"/>
  <c r="HZ224" i="16"/>
  <c r="HZ223" i="16"/>
  <c r="HZ222" i="16"/>
  <c r="HZ221" i="16"/>
  <c r="HZ220" i="16"/>
  <c r="HZ219" i="16"/>
  <c r="HZ218" i="16"/>
  <c r="HZ217" i="16"/>
  <c r="HZ216" i="16"/>
  <c r="HZ215" i="16"/>
  <c r="HZ214" i="16"/>
  <c r="HZ213" i="16"/>
  <c r="HZ212" i="16"/>
  <c r="HZ211" i="16"/>
  <c r="HZ210" i="16"/>
  <c r="HZ209" i="16"/>
  <c r="HZ208" i="16"/>
  <c r="HZ207" i="16"/>
  <c r="HZ206" i="16"/>
  <c r="HZ205" i="16"/>
  <c r="HZ204" i="16"/>
  <c r="HZ203" i="16"/>
  <c r="HZ202" i="16"/>
  <c r="HZ201" i="16"/>
  <c r="HZ200" i="16"/>
  <c r="HZ199" i="16"/>
  <c r="HZ198" i="16"/>
  <c r="HZ197" i="16"/>
  <c r="HZ196" i="16"/>
  <c r="HZ195" i="16"/>
  <c r="HZ194" i="16"/>
  <c r="HZ193" i="16"/>
  <c r="HZ192" i="16"/>
  <c r="HZ191" i="16"/>
  <c r="HZ190" i="16"/>
  <c r="HZ189" i="16"/>
  <c r="HZ188" i="16"/>
  <c r="CL164" i="16" l="1"/>
  <c r="CK164" i="16"/>
  <c r="CL163" i="16"/>
  <c r="CK163" i="16"/>
  <c r="CL162" i="16"/>
  <c r="CK162" i="16"/>
  <c r="CL161" i="16"/>
  <c r="CK161" i="16"/>
  <c r="CL160" i="16"/>
  <c r="CK160" i="16"/>
  <c r="CL159" i="16"/>
  <c r="CK159" i="16"/>
  <c r="CL158" i="16"/>
  <c r="CK158" i="16"/>
  <c r="CL157" i="16"/>
  <c r="CK157" i="16"/>
  <c r="CL156" i="16"/>
  <c r="CK156" i="16"/>
  <c r="CL155" i="16"/>
  <c r="CK155" i="16"/>
  <c r="CL154" i="16"/>
  <c r="CK154" i="16"/>
  <c r="CL153" i="16"/>
  <c r="CK153" i="16"/>
  <c r="CL152" i="16"/>
  <c r="CK152" i="16"/>
  <c r="CL151" i="16"/>
  <c r="CK151" i="16"/>
  <c r="CL150" i="16"/>
  <c r="CK150" i="16"/>
  <c r="CL149" i="16"/>
  <c r="CK149" i="16"/>
  <c r="CL148" i="16"/>
  <c r="CK148" i="16"/>
  <c r="CL147" i="16"/>
  <c r="CK147" i="16"/>
  <c r="CL146" i="16"/>
  <c r="CK146" i="16"/>
  <c r="CL145" i="16"/>
  <c r="CK145" i="16"/>
  <c r="CL144" i="16"/>
  <c r="CK144" i="16"/>
  <c r="CL143" i="16"/>
  <c r="CK143" i="16"/>
  <c r="CL142" i="16"/>
  <c r="CK142" i="16"/>
  <c r="CL141" i="16"/>
  <c r="CK141" i="16"/>
  <c r="CL140" i="16"/>
  <c r="CK140" i="16"/>
  <c r="CL139" i="16"/>
  <c r="CK139" i="16"/>
  <c r="CL138" i="16"/>
  <c r="CK138" i="16"/>
  <c r="CL137" i="16"/>
  <c r="CK137" i="16"/>
  <c r="CL136" i="16"/>
  <c r="CK136" i="16"/>
  <c r="CL135" i="16"/>
  <c r="CK135" i="16"/>
  <c r="CL134" i="16"/>
  <c r="CK134" i="16"/>
  <c r="IX164" i="16"/>
  <c r="IW164" i="16"/>
  <c r="IX163" i="16"/>
  <c r="IW163" i="16"/>
  <c r="IX162" i="16"/>
  <c r="IW162" i="16"/>
  <c r="IX161" i="16"/>
  <c r="IW161" i="16"/>
  <c r="IX160" i="16"/>
  <c r="IW160" i="16"/>
  <c r="IX159" i="16"/>
  <c r="IW159" i="16"/>
  <c r="IX158" i="16"/>
  <c r="IW158" i="16"/>
  <c r="IX157" i="16"/>
  <c r="IW157" i="16"/>
  <c r="IX156" i="16"/>
  <c r="IW156" i="16"/>
  <c r="IX155" i="16"/>
  <c r="IW155" i="16"/>
  <c r="IX154" i="16"/>
  <c r="IW154" i="16"/>
  <c r="IX153" i="16"/>
  <c r="IW153" i="16"/>
  <c r="IX152" i="16"/>
  <c r="IW152" i="16"/>
  <c r="IX151" i="16"/>
  <c r="IW151" i="16"/>
  <c r="IX150" i="16"/>
  <c r="IW150" i="16"/>
  <c r="IX149" i="16"/>
  <c r="IW149" i="16"/>
  <c r="IX148" i="16"/>
  <c r="IW148" i="16"/>
  <c r="IX147" i="16"/>
  <c r="IW147" i="16"/>
  <c r="IX146" i="16"/>
  <c r="IW146" i="16"/>
  <c r="IX145" i="16"/>
  <c r="IW145" i="16"/>
  <c r="IX144" i="16"/>
  <c r="IW144" i="16"/>
  <c r="IX143" i="16"/>
  <c r="IW143" i="16"/>
  <c r="IX142" i="16"/>
  <c r="IW142" i="16"/>
  <c r="IX141" i="16"/>
  <c r="IW141" i="16"/>
  <c r="IX140" i="16"/>
  <c r="IW140" i="16"/>
  <c r="IX139" i="16"/>
  <c r="IW139" i="16"/>
  <c r="IX138" i="16"/>
  <c r="IW138" i="16"/>
  <c r="IX137" i="16"/>
  <c r="IW137" i="16"/>
  <c r="IX136" i="16"/>
  <c r="IW136" i="16"/>
  <c r="IX135" i="16"/>
  <c r="IW135" i="16"/>
  <c r="IX134" i="16"/>
  <c r="IW134" i="16"/>
  <c r="HZ164" i="16"/>
  <c r="HY164" i="16"/>
  <c r="HZ163" i="16"/>
  <c r="HY163" i="16"/>
  <c r="HZ162" i="16"/>
  <c r="HY162" i="16"/>
  <c r="HZ161" i="16"/>
  <c r="HY161" i="16"/>
  <c r="HZ160" i="16"/>
  <c r="HY160" i="16"/>
  <c r="HZ159" i="16"/>
  <c r="HY159" i="16"/>
  <c r="HZ158" i="16"/>
  <c r="HY158" i="16"/>
  <c r="HZ157" i="16"/>
  <c r="HY157" i="16"/>
  <c r="HZ156" i="16"/>
  <c r="HY156" i="16"/>
  <c r="HZ155" i="16"/>
  <c r="HY155" i="16"/>
  <c r="HZ154" i="16"/>
  <c r="HY154" i="16"/>
  <c r="HZ153" i="16"/>
  <c r="HY153" i="16"/>
  <c r="HZ152" i="16"/>
  <c r="HY152" i="16"/>
  <c r="HZ151" i="16"/>
  <c r="HY151" i="16"/>
  <c r="HZ150" i="16"/>
  <c r="HY150" i="16"/>
  <c r="HZ149" i="16"/>
  <c r="HY149" i="16"/>
  <c r="HZ148" i="16"/>
  <c r="HY148" i="16"/>
  <c r="HZ147" i="16"/>
  <c r="HY147" i="16"/>
  <c r="HZ146" i="16"/>
  <c r="HY146" i="16"/>
  <c r="HZ145" i="16"/>
  <c r="HY145" i="16"/>
  <c r="HZ144" i="16"/>
  <c r="HY144" i="16"/>
  <c r="HZ143" i="16"/>
  <c r="HY143" i="16"/>
  <c r="HZ142" i="16"/>
  <c r="HY142" i="16"/>
  <c r="HZ141" i="16"/>
  <c r="HY141" i="16"/>
  <c r="HZ140" i="16"/>
  <c r="HY140" i="16"/>
  <c r="HZ139" i="16"/>
  <c r="HY139" i="16"/>
  <c r="HZ138" i="16"/>
  <c r="HY138" i="16"/>
  <c r="HZ137" i="16"/>
  <c r="HY137" i="16"/>
  <c r="HZ136" i="16"/>
  <c r="HY136" i="16"/>
  <c r="HZ135" i="16"/>
  <c r="HY135" i="16"/>
  <c r="HZ134" i="16"/>
  <c r="HY134" i="16"/>
  <c r="HB164" i="16"/>
  <c r="HA164" i="16"/>
  <c r="HB163" i="16"/>
  <c r="HA163" i="16"/>
  <c r="HB162" i="16"/>
  <c r="HA162" i="16"/>
  <c r="HB161" i="16"/>
  <c r="HA161" i="16"/>
  <c r="HB160" i="16"/>
  <c r="HA160" i="16"/>
  <c r="HB159" i="16"/>
  <c r="HA159" i="16"/>
  <c r="HB158" i="16"/>
  <c r="HA158" i="16"/>
  <c r="HB157" i="16"/>
  <c r="HA157" i="16"/>
  <c r="HB156" i="16"/>
  <c r="HA156" i="16"/>
  <c r="HB155" i="16"/>
  <c r="HA155" i="16"/>
  <c r="HB154" i="16"/>
  <c r="HA154" i="16"/>
  <c r="HB153" i="16"/>
  <c r="HA153" i="16"/>
  <c r="HB152" i="16"/>
  <c r="HA152" i="16"/>
  <c r="HB151" i="16"/>
  <c r="HA151" i="16"/>
  <c r="HB150" i="16"/>
  <c r="HA150" i="16"/>
  <c r="HB149" i="16"/>
  <c r="HA149" i="16"/>
  <c r="HB148" i="16"/>
  <c r="HA148" i="16"/>
  <c r="HB147" i="16"/>
  <c r="HA147" i="16"/>
  <c r="HB146" i="16"/>
  <c r="HA146" i="16"/>
  <c r="HB145" i="16"/>
  <c r="HA145" i="16"/>
  <c r="HB144" i="16"/>
  <c r="HA144" i="16"/>
  <c r="HB143" i="16"/>
  <c r="HA143" i="16"/>
  <c r="HB142" i="16"/>
  <c r="HA142" i="16"/>
  <c r="HB141" i="16"/>
  <c r="HA141" i="16"/>
  <c r="HB140" i="16"/>
  <c r="HA140" i="16"/>
  <c r="HB139" i="16"/>
  <c r="HA139" i="16"/>
  <c r="HB138" i="16"/>
  <c r="HA138" i="16"/>
  <c r="HB137" i="16"/>
  <c r="HA137" i="16"/>
  <c r="HB136" i="16"/>
  <c r="HA136" i="16"/>
  <c r="HB135" i="16"/>
  <c r="HA135" i="16"/>
  <c r="HB134" i="16"/>
  <c r="HA134" i="16"/>
  <c r="GD164" i="16"/>
  <c r="GC164" i="16"/>
  <c r="GD163" i="16"/>
  <c r="GC163" i="16"/>
  <c r="GD162" i="16"/>
  <c r="GC162" i="16"/>
  <c r="GD161" i="16"/>
  <c r="GC161" i="16"/>
  <c r="GD160" i="16"/>
  <c r="GC160" i="16"/>
  <c r="GD159" i="16"/>
  <c r="GC159" i="16"/>
  <c r="GD158" i="16"/>
  <c r="GC158" i="16"/>
  <c r="GD157" i="16"/>
  <c r="GC157" i="16"/>
  <c r="GD156" i="16"/>
  <c r="GC156" i="16"/>
  <c r="GD155" i="16"/>
  <c r="GC155" i="16"/>
  <c r="GD154" i="16"/>
  <c r="GC154" i="16"/>
  <c r="GD153" i="16"/>
  <c r="GC153" i="16"/>
  <c r="GD152" i="16"/>
  <c r="GC152" i="16"/>
  <c r="GD151" i="16"/>
  <c r="GC151" i="16"/>
  <c r="GD150" i="16"/>
  <c r="GC150" i="16"/>
  <c r="GD149" i="16"/>
  <c r="GC149" i="16"/>
  <c r="GD148" i="16"/>
  <c r="GC148" i="16"/>
  <c r="GD147" i="16"/>
  <c r="GC147" i="16"/>
  <c r="GD146" i="16"/>
  <c r="GC146" i="16"/>
  <c r="GD145" i="16"/>
  <c r="GC145" i="16"/>
  <c r="GD144" i="16"/>
  <c r="GC144" i="16"/>
  <c r="GD143" i="16"/>
  <c r="GC143" i="16"/>
  <c r="GD142" i="16"/>
  <c r="GC142" i="16"/>
  <c r="GD141" i="16"/>
  <c r="GC141" i="16"/>
  <c r="GD140" i="16"/>
  <c r="GC140" i="16"/>
  <c r="GD139" i="16"/>
  <c r="GC139" i="16"/>
  <c r="GD138" i="16"/>
  <c r="GC138" i="16"/>
  <c r="GD137" i="16"/>
  <c r="GC137" i="16"/>
  <c r="GD136" i="16"/>
  <c r="GC136" i="16"/>
  <c r="GD135" i="16"/>
  <c r="GC135" i="16"/>
  <c r="GD134" i="16"/>
  <c r="GC134" i="16"/>
  <c r="FF164" i="16"/>
  <c r="FE164" i="16"/>
  <c r="FF163" i="16"/>
  <c r="FE163" i="16"/>
  <c r="FF162" i="16"/>
  <c r="FE162" i="16"/>
  <c r="FF161" i="16"/>
  <c r="FE161" i="16"/>
  <c r="FF160" i="16"/>
  <c r="FE160" i="16"/>
  <c r="FF159" i="16"/>
  <c r="FE159" i="16"/>
  <c r="FF158" i="16"/>
  <c r="FE158" i="16"/>
  <c r="FF157" i="16"/>
  <c r="FE157" i="16"/>
  <c r="FF156" i="16"/>
  <c r="FE156" i="16"/>
  <c r="FF155" i="16"/>
  <c r="FE155" i="16"/>
  <c r="FF154" i="16"/>
  <c r="FE154" i="16"/>
  <c r="FF153" i="16"/>
  <c r="FE153" i="16"/>
  <c r="FF152" i="16"/>
  <c r="FE152" i="16"/>
  <c r="FF151" i="16"/>
  <c r="FE151" i="16"/>
  <c r="FF150" i="16"/>
  <c r="FE150" i="16"/>
  <c r="FF149" i="16"/>
  <c r="FE149" i="16"/>
  <c r="FF148" i="16"/>
  <c r="FE148" i="16"/>
  <c r="FF147" i="16"/>
  <c r="FE147" i="16"/>
  <c r="FF146" i="16"/>
  <c r="FE146" i="16"/>
  <c r="FF145" i="16"/>
  <c r="FE145" i="16"/>
  <c r="FF144" i="16"/>
  <c r="FE144" i="16"/>
  <c r="FF143" i="16"/>
  <c r="FE143" i="16"/>
  <c r="FF142" i="16"/>
  <c r="FE142" i="16"/>
  <c r="FF141" i="16"/>
  <c r="FE141" i="16"/>
  <c r="FF140" i="16"/>
  <c r="FE140" i="16"/>
  <c r="FF139" i="16"/>
  <c r="FE139" i="16"/>
  <c r="FF138" i="16"/>
  <c r="FE138" i="16"/>
  <c r="FF137" i="16"/>
  <c r="FE137" i="16"/>
  <c r="FF136" i="16"/>
  <c r="FE136" i="16"/>
  <c r="FF135" i="16"/>
  <c r="FE135" i="16"/>
  <c r="FF134" i="16"/>
  <c r="FE134" i="16"/>
  <c r="EH164" i="16"/>
  <c r="EG164" i="16"/>
  <c r="EH163" i="16"/>
  <c r="EG163" i="16"/>
  <c r="EH162" i="16"/>
  <c r="EG162" i="16"/>
  <c r="EH161" i="16"/>
  <c r="EG161" i="16"/>
  <c r="EH160" i="16"/>
  <c r="EG160" i="16"/>
  <c r="EH159" i="16"/>
  <c r="EG159" i="16"/>
  <c r="EH158" i="16"/>
  <c r="EG158" i="16"/>
  <c r="EH157" i="16"/>
  <c r="EG157" i="16"/>
  <c r="EH156" i="16"/>
  <c r="EG156" i="16"/>
  <c r="EH155" i="16"/>
  <c r="EG155" i="16"/>
  <c r="EH154" i="16"/>
  <c r="EG154" i="16"/>
  <c r="EH153" i="16"/>
  <c r="EG153" i="16"/>
  <c r="EH152" i="16"/>
  <c r="EG152" i="16"/>
  <c r="EH151" i="16"/>
  <c r="EG151" i="16"/>
  <c r="EH150" i="16"/>
  <c r="EG150" i="16"/>
  <c r="EH149" i="16"/>
  <c r="EG149" i="16"/>
  <c r="EH148" i="16"/>
  <c r="EG148" i="16"/>
  <c r="EH147" i="16"/>
  <c r="EG147" i="16"/>
  <c r="EH146" i="16"/>
  <c r="EG146" i="16"/>
  <c r="EH145" i="16"/>
  <c r="EG145" i="16"/>
  <c r="EH144" i="16"/>
  <c r="EG144" i="16"/>
  <c r="EH143" i="16"/>
  <c r="EG143" i="16"/>
  <c r="EH142" i="16"/>
  <c r="EG142" i="16"/>
  <c r="EH141" i="16"/>
  <c r="EG141" i="16"/>
  <c r="EH140" i="16"/>
  <c r="EG140" i="16"/>
  <c r="EH139" i="16"/>
  <c r="EG139" i="16"/>
  <c r="EH138" i="16"/>
  <c r="EG138" i="16"/>
  <c r="EH137" i="16"/>
  <c r="EG137" i="16"/>
  <c r="EH136" i="16"/>
  <c r="EG136" i="16"/>
  <c r="EH135" i="16"/>
  <c r="EG135" i="16"/>
  <c r="EH134" i="16"/>
  <c r="EG134" i="16"/>
  <c r="DJ164" i="16"/>
  <c r="DI164" i="16"/>
  <c r="DJ163" i="16"/>
  <c r="DI163" i="16"/>
  <c r="DJ162" i="16"/>
  <c r="DI162" i="16"/>
  <c r="DJ161" i="16"/>
  <c r="DI161" i="16"/>
  <c r="DJ160" i="16"/>
  <c r="DI160" i="16"/>
  <c r="DJ159" i="16"/>
  <c r="DI159" i="16"/>
  <c r="DJ158" i="16"/>
  <c r="DI158" i="16"/>
  <c r="DJ157" i="16"/>
  <c r="DI157" i="16"/>
  <c r="DJ156" i="16"/>
  <c r="DI156" i="16"/>
  <c r="DJ155" i="16"/>
  <c r="DI155" i="16"/>
  <c r="DJ154" i="16"/>
  <c r="DI154" i="16"/>
  <c r="DJ153" i="16"/>
  <c r="DI153" i="16"/>
  <c r="DJ152" i="16"/>
  <c r="DI152" i="16"/>
  <c r="DJ151" i="16"/>
  <c r="DI151" i="16"/>
  <c r="DJ150" i="16"/>
  <c r="DI150" i="16"/>
  <c r="DJ149" i="16"/>
  <c r="DI149" i="16"/>
  <c r="DJ148" i="16"/>
  <c r="DI148" i="16"/>
  <c r="DJ147" i="16"/>
  <c r="DI147" i="16"/>
  <c r="DJ146" i="16"/>
  <c r="DI146" i="16"/>
  <c r="DJ145" i="16"/>
  <c r="DI145" i="16"/>
  <c r="DJ144" i="16"/>
  <c r="DI144" i="16"/>
  <c r="DJ143" i="16"/>
  <c r="DI143" i="16"/>
  <c r="DJ142" i="16"/>
  <c r="DI142" i="16"/>
  <c r="DJ141" i="16"/>
  <c r="DI141" i="16"/>
  <c r="DJ140" i="16"/>
  <c r="DI140" i="16"/>
  <c r="DJ139" i="16"/>
  <c r="DI139" i="16"/>
  <c r="DJ138" i="16"/>
  <c r="DI138" i="16"/>
  <c r="DJ137" i="16"/>
  <c r="DI137" i="16"/>
  <c r="DJ136" i="16"/>
  <c r="DI136" i="16"/>
  <c r="DJ135" i="16"/>
  <c r="DI135" i="16"/>
  <c r="DJ134" i="16"/>
  <c r="DI134" i="16"/>
  <c r="IX133" i="16"/>
  <c r="IW133" i="16"/>
  <c r="IX132" i="16"/>
  <c r="IW132" i="16"/>
  <c r="IX131" i="16"/>
  <c r="IW131" i="16"/>
  <c r="IX130" i="16"/>
  <c r="IW130" i="16"/>
  <c r="IX129" i="16"/>
  <c r="IW129" i="16"/>
  <c r="IX128" i="16"/>
  <c r="IW128" i="16"/>
  <c r="IX127" i="16"/>
  <c r="IW127" i="16"/>
  <c r="IX126" i="16"/>
  <c r="IW126" i="16"/>
  <c r="IX125" i="16"/>
  <c r="IW125" i="16"/>
  <c r="IX124" i="16"/>
  <c r="IW124" i="16"/>
  <c r="IX123" i="16"/>
  <c r="IW123" i="16"/>
  <c r="IX122" i="16"/>
  <c r="IW122" i="16"/>
  <c r="IX121" i="16"/>
  <c r="IW121" i="16"/>
  <c r="IX120" i="16"/>
  <c r="IW120" i="16"/>
  <c r="IX119" i="16"/>
  <c r="IW119" i="16"/>
  <c r="IX118" i="16"/>
  <c r="IW118" i="16"/>
  <c r="IX117" i="16"/>
  <c r="IW117" i="16"/>
  <c r="IX116" i="16"/>
  <c r="IW116" i="16"/>
  <c r="IX115" i="16"/>
  <c r="IW115" i="16"/>
  <c r="IX114" i="16"/>
  <c r="IW114" i="16"/>
  <c r="IX113" i="16"/>
  <c r="IW113" i="16"/>
  <c r="IX112" i="16"/>
  <c r="IW112" i="16"/>
  <c r="IX111" i="16"/>
  <c r="IW111" i="16"/>
  <c r="IX110" i="16"/>
  <c r="IW110" i="16"/>
  <c r="IX109" i="16"/>
  <c r="IW109" i="16"/>
  <c r="IX108" i="16"/>
  <c r="IW108" i="16"/>
  <c r="IX107" i="16"/>
  <c r="IW107" i="16"/>
  <c r="IX106" i="16"/>
  <c r="IW106" i="16"/>
  <c r="IX105" i="16"/>
  <c r="IW105" i="16"/>
  <c r="IX104" i="16"/>
  <c r="IW104" i="16"/>
  <c r="HZ133" i="16"/>
  <c r="HY133" i="16"/>
  <c r="HZ132" i="16"/>
  <c r="HY132" i="16"/>
  <c r="HZ131" i="16"/>
  <c r="HY131" i="16"/>
  <c r="HZ130" i="16"/>
  <c r="HY130" i="16"/>
  <c r="HZ129" i="16"/>
  <c r="HY129" i="16"/>
  <c r="HZ128" i="16"/>
  <c r="HY128" i="16"/>
  <c r="HZ127" i="16"/>
  <c r="HY127" i="16"/>
  <c r="HZ126" i="16"/>
  <c r="HY126" i="16"/>
  <c r="HZ125" i="16"/>
  <c r="HY125" i="16"/>
  <c r="HZ124" i="16"/>
  <c r="HY124" i="16"/>
  <c r="HZ123" i="16"/>
  <c r="HY123" i="16"/>
  <c r="HZ122" i="16"/>
  <c r="HY122" i="16"/>
  <c r="HZ121" i="16"/>
  <c r="HY121" i="16"/>
  <c r="HZ120" i="16"/>
  <c r="HY120" i="16"/>
  <c r="HZ119" i="16"/>
  <c r="HY119" i="16"/>
  <c r="HZ118" i="16"/>
  <c r="HY118" i="16"/>
  <c r="HZ117" i="16"/>
  <c r="HY117" i="16"/>
  <c r="HZ116" i="16"/>
  <c r="HY116" i="16"/>
  <c r="HZ115" i="16"/>
  <c r="HY115" i="16"/>
  <c r="HZ114" i="16"/>
  <c r="HY114" i="16"/>
  <c r="HZ113" i="16"/>
  <c r="HY113" i="16"/>
  <c r="HZ112" i="16"/>
  <c r="HY112" i="16"/>
  <c r="HZ111" i="16"/>
  <c r="HY111" i="16"/>
  <c r="HZ110" i="16"/>
  <c r="HY110" i="16"/>
  <c r="HZ109" i="16"/>
  <c r="HY109" i="16"/>
  <c r="HZ108" i="16"/>
  <c r="HY108" i="16"/>
  <c r="HZ107" i="16"/>
  <c r="HY107" i="16"/>
  <c r="HZ106" i="16"/>
  <c r="HY106" i="16"/>
  <c r="HZ105" i="16"/>
  <c r="HY105" i="16"/>
  <c r="HZ104" i="16"/>
  <c r="HY104" i="16"/>
  <c r="HB133" i="16"/>
  <c r="HA133" i="16"/>
  <c r="HB132" i="16"/>
  <c r="HA132" i="16"/>
  <c r="HB131" i="16"/>
  <c r="HA131" i="16"/>
  <c r="HB130" i="16"/>
  <c r="HA130" i="16"/>
  <c r="HB129" i="16"/>
  <c r="HA129" i="16"/>
  <c r="HB128" i="16"/>
  <c r="HA128" i="16"/>
  <c r="HB127" i="16"/>
  <c r="HA127" i="16"/>
  <c r="HB126" i="16"/>
  <c r="HA126" i="16"/>
  <c r="HB125" i="16"/>
  <c r="HA125" i="16"/>
  <c r="HB124" i="16"/>
  <c r="HA124" i="16"/>
  <c r="HB123" i="16"/>
  <c r="HA123" i="16"/>
  <c r="HB122" i="16"/>
  <c r="HA122" i="16"/>
  <c r="HB121" i="16"/>
  <c r="HA121" i="16"/>
  <c r="HB120" i="16"/>
  <c r="HA120" i="16"/>
  <c r="HB119" i="16"/>
  <c r="HA119" i="16"/>
  <c r="HB118" i="16"/>
  <c r="HA118" i="16"/>
  <c r="HB117" i="16"/>
  <c r="HA117" i="16"/>
  <c r="HB116" i="16"/>
  <c r="HA116" i="16"/>
  <c r="HB115" i="16"/>
  <c r="HA115" i="16"/>
  <c r="HB114" i="16"/>
  <c r="HA114" i="16"/>
  <c r="HB113" i="16"/>
  <c r="HA113" i="16"/>
  <c r="HB112" i="16"/>
  <c r="HA112" i="16"/>
  <c r="HB111" i="16"/>
  <c r="HA111" i="16"/>
  <c r="HB110" i="16"/>
  <c r="HA110" i="16"/>
  <c r="HB109" i="16"/>
  <c r="HA109" i="16"/>
  <c r="HB108" i="16"/>
  <c r="HA108" i="16"/>
  <c r="HB107" i="16"/>
  <c r="HA107" i="16"/>
  <c r="HB106" i="16"/>
  <c r="HA106" i="16"/>
  <c r="HB105" i="16"/>
  <c r="HA105" i="16"/>
  <c r="HB104" i="16"/>
  <c r="HA104" i="16"/>
  <c r="GD133" i="16"/>
  <c r="GC133" i="16"/>
  <c r="GD132" i="16"/>
  <c r="GC132" i="16"/>
  <c r="GD131" i="16"/>
  <c r="GC131" i="16"/>
  <c r="GD130" i="16"/>
  <c r="GC130" i="16"/>
  <c r="GD129" i="16"/>
  <c r="GC129" i="16"/>
  <c r="GD128" i="16"/>
  <c r="GC128" i="16"/>
  <c r="GD127" i="16"/>
  <c r="GC127" i="16"/>
  <c r="GD126" i="16"/>
  <c r="GC126" i="16"/>
  <c r="GD125" i="16"/>
  <c r="GC125" i="16"/>
  <c r="GD124" i="16"/>
  <c r="GC124" i="16"/>
  <c r="GD123" i="16"/>
  <c r="GC123" i="16"/>
  <c r="GD122" i="16"/>
  <c r="GC122" i="16"/>
  <c r="GD121" i="16"/>
  <c r="GC121" i="16"/>
  <c r="GD120" i="16"/>
  <c r="GC120" i="16"/>
  <c r="GD119" i="16"/>
  <c r="GC119" i="16"/>
  <c r="GD118" i="16"/>
  <c r="GC118" i="16"/>
  <c r="GD117" i="16"/>
  <c r="GC117" i="16"/>
  <c r="GD116" i="16"/>
  <c r="GC116" i="16"/>
  <c r="GD115" i="16"/>
  <c r="GC115" i="16"/>
  <c r="GD114" i="16"/>
  <c r="GC114" i="16"/>
  <c r="GD113" i="16"/>
  <c r="GC113" i="16"/>
  <c r="GD112" i="16"/>
  <c r="GC112" i="16"/>
  <c r="GD111" i="16"/>
  <c r="GC111" i="16"/>
  <c r="GD110" i="16"/>
  <c r="GC110" i="16"/>
  <c r="GD109" i="16"/>
  <c r="GC109" i="16"/>
  <c r="GD108" i="16"/>
  <c r="GC108" i="16"/>
  <c r="GD107" i="16"/>
  <c r="GC107" i="16"/>
  <c r="GD106" i="16"/>
  <c r="GC106" i="16"/>
  <c r="GD105" i="16"/>
  <c r="GC105" i="16"/>
  <c r="GD104" i="16"/>
  <c r="GC104" i="16"/>
  <c r="FF133" i="16"/>
  <c r="FE133" i="16"/>
  <c r="FF132" i="16"/>
  <c r="FE132" i="16"/>
  <c r="FF131" i="16"/>
  <c r="FE131" i="16"/>
  <c r="FF130" i="16"/>
  <c r="FE130" i="16"/>
  <c r="FF129" i="16"/>
  <c r="FE129" i="16"/>
  <c r="FF128" i="16"/>
  <c r="FE128" i="16"/>
  <c r="FF127" i="16"/>
  <c r="FE127" i="16"/>
  <c r="FF126" i="16"/>
  <c r="FE126" i="16"/>
  <c r="FF125" i="16"/>
  <c r="FE125" i="16"/>
  <c r="FF124" i="16"/>
  <c r="FE124" i="16"/>
  <c r="FF123" i="16"/>
  <c r="FE123" i="16"/>
  <c r="FF122" i="16"/>
  <c r="FE122" i="16"/>
  <c r="FF121" i="16"/>
  <c r="FE121" i="16"/>
  <c r="FF120" i="16"/>
  <c r="FE120" i="16"/>
  <c r="FF119" i="16"/>
  <c r="FE119" i="16"/>
  <c r="FF118" i="16"/>
  <c r="FE118" i="16"/>
  <c r="FF117" i="16"/>
  <c r="FE117" i="16"/>
  <c r="FF116" i="16"/>
  <c r="FE116" i="16"/>
  <c r="FF115" i="16"/>
  <c r="FE115" i="16"/>
  <c r="FF114" i="16"/>
  <c r="FE114" i="16"/>
  <c r="FF113" i="16"/>
  <c r="FE113" i="16"/>
  <c r="FF112" i="16"/>
  <c r="FE112" i="16"/>
  <c r="FF111" i="16"/>
  <c r="FE111" i="16"/>
  <c r="FF110" i="16"/>
  <c r="FE110" i="16"/>
  <c r="FF109" i="16"/>
  <c r="FE109" i="16"/>
  <c r="FF108" i="16"/>
  <c r="FE108" i="16"/>
  <c r="FF107" i="16"/>
  <c r="FE107" i="16"/>
  <c r="FF106" i="16"/>
  <c r="FE106" i="16"/>
  <c r="FF105" i="16"/>
  <c r="FE105" i="16"/>
  <c r="FF104" i="16"/>
  <c r="FE104" i="16"/>
  <c r="EH133" i="16"/>
  <c r="EG133" i="16"/>
  <c r="EH132" i="16"/>
  <c r="EG132" i="16"/>
  <c r="EH131" i="16"/>
  <c r="EG131" i="16"/>
  <c r="EH130" i="16"/>
  <c r="EG130" i="16"/>
  <c r="EH129" i="16"/>
  <c r="EG129" i="16"/>
  <c r="EH128" i="16"/>
  <c r="EG128" i="16"/>
  <c r="EH127" i="16"/>
  <c r="EG127" i="16"/>
  <c r="EH126" i="16"/>
  <c r="EG126" i="16"/>
  <c r="EH125" i="16"/>
  <c r="EG125" i="16"/>
  <c r="EH124" i="16"/>
  <c r="EG124" i="16"/>
  <c r="EH123" i="16"/>
  <c r="EG123" i="16"/>
  <c r="EH122" i="16"/>
  <c r="EG122" i="16"/>
  <c r="EH121" i="16"/>
  <c r="EG121" i="16"/>
  <c r="EH120" i="16"/>
  <c r="EG120" i="16"/>
  <c r="EH119" i="16"/>
  <c r="EG119" i="16"/>
  <c r="EH118" i="16"/>
  <c r="EG118" i="16"/>
  <c r="EH117" i="16"/>
  <c r="EG117" i="16"/>
  <c r="EH116" i="16"/>
  <c r="EG116" i="16"/>
  <c r="EH115" i="16"/>
  <c r="EG115" i="16"/>
  <c r="EH114" i="16"/>
  <c r="EG114" i="16"/>
  <c r="EH113" i="16"/>
  <c r="EG113" i="16"/>
  <c r="EH112" i="16"/>
  <c r="EG112" i="16"/>
  <c r="EH111" i="16"/>
  <c r="EG111" i="16"/>
  <c r="EH110" i="16"/>
  <c r="EG110" i="16"/>
  <c r="EH109" i="16"/>
  <c r="EG109" i="16"/>
  <c r="EH108" i="16"/>
  <c r="EG108" i="16"/>
  <c r="EH107" i="16"/>
  <c r="EG107" i="16"/>
  <c r="EH106" i="16"/>
  <c r="EG106" i="16"/>
  <c r="EH105" i="16"/>
  <c r="EG105" i="16"/>
  <c r="EH104" i="16"/>
  <c r="EG104" i="16"/>
  <c r="CL133" i="16"/>
  <c r="CK133" i="16"/>
  <c r="CL132" i="16"/>
  <c r="CK132" i="16"/>
  <c r="CL131" i="16"/>
  <c r="CK131" i="16"/>
  <c r="CL130" i="16"/>
  <c r="CK130" i="16"/>
  <c r="CL129" i="16"/>
  <c r="CK129" i="16"/>
  <c r="CL128" i="16"/>
  <c r="CK128" i="16"/>
  <c r="CL127" i="16"/>
  <c r="CK127" i="16"/>
  <c r="CL126" i="16"/>
  <c r="CK126" i="16"/>
  <c r="CL125" i="16"/>
  <c r="CK125" i="16"/>
  <c r="CL124" i="16"/>
  <c r="CK124" i="16"/>
  <c r="CL123" i="16"/>
  <c r="CK123" i="16"/>
  <c r="CL122" i="16"/>
  <c r="CK122" i="16"/>
  <c r="CL121" i="16"/>
  <c r="CK121" i="16"/>
  <c r="CL120" i="16"/>
  <c r="CK120" i="16"/>
  <c r="CL119" i="16"/>
  <c r="CK119" i="16"/>
  <c r="CL118" i="16"/>
  <c r="CK118" i="16"/>
  <c r="CL117" i="16"/>
  <c r="CK117" i="16"/>
  <c r="CL116" i="16"/>
  <c r="CK116" i="16"/>
  <c r="CL115" i="16"/>
  <c r="CK115" i="16"/>
  <c r="CL114" i="16"/>
  <c r="CK114" i="16"/>
  <c r="CL113" i="16"/>
  <c r="CK113" i="16"/>
  <c r="CL112" i="16"/>
  <c r="CK112" i="16"/>
  <c r="CL111" i="16"/>
  <c r="CK111" i="16"/>
  <c r="CL110" i="16"/>
  <c r="CK110" i="16"/>
  <c r="CL109" i="16"/>
  <c r="CK109" i="16"/>
  <c r="CL108" i="16"/>
  <c r="CK108" i="16"/>
  <c r="CL107" i="16"/>
  <c r="CK107" i="16"/>
  <c r="CL106" i="16"/>
  <c r="CK106" i="16"/>
  <c r="CL105" i="16"/>
  <c r="CK105" i="16"/>
  <c r="CL104" i="16"/>
  <c r="CK104" i="16"/>
  <c r="DJ133" i="16"/>
  <c r="DI133" i="16"/>
  <c r="DJ132" i="16"/>
  <c r="DI132" i="16"/>
  <c r="DJ131" i="16"/>
  <c r="DI131" i="16"/>
  <c r="DJ130" i="16"/>
  <c r="DI130" i="16"/>
  <c r="DJ129" i="16"/>
  <c r="DI129" i="16"/>
  <c r="DJ128" i="16"/>
  <c r="DI128" i="16"/>
  <c r="DJ127" i="16"/>
  <c r="DI127" i="16"/>
  <c r="DJ126" i="16"/>
  <c r="DI126" i="16"/>
  <c r="DJ125" i="16"/>
  <c r="DI125" i="16"/>
  <c r="DJ124" i="16"/>
  <c r="DI124" i="16"/>
  <c r="DJ123" i="16"/>
  <c r="DI123" i="16"/>
  <c r="DJ122" i="16"/>
  <c r="DI122" i="16"/>
  <c r="DJ120" i="16"/>
  <c r="DI120" i="16"/>
  <c r="DJ119" i="16"/>
  <c r="DI119" i="16"/>
  <c r="DJ118" i="16"/>
  <c r="DI118" i="16"/>
  <c r="DJ117" i="16"/>
  <c r="DI117" i="16"/>
  <c r="DJ116" i="16"/>
  <c r="DI116" i="16"/>
  <c r="DJ115" i="16"/>
  <c r="DI115" i="16"/>
  <c r="DJ114" i="16"/>
  <c r="DI114" i="16"/>
  <c r="DJ113" i="16"/>
  <c r="DI113" i="16"/>
  <c r="DJ112" i="16"/>
  <c r="DI112" i="16"/>
  <c r="DJ111" i="16"/>
  <c r="DI111" i="16"/>
  <c r="DJ110" i="16"/>
  <c r="DI110" i="16"/>
  <c r="DJ109" i="16"/>
  <c r="DI109" i="16"/>
  <c r="DJ108" i="16"/>
  <c r="DI108" i="16"/>
  <c r="DJ107" i="16"/>
  <c r="DI107" i="16"/>
  <c r="DJ106" i="16"/>
  <c r="DI106" i="16"/>
  <c r="DJ105" i="16"/>
  <c r="DI105" i="16"/>
  <c r="DJ104" i="16"/>
  <c r="DI104" i="16"/>
  <c r="DJ121" i="16"/>
  <c r="DI121" i="16"/>
  <c r="N234" i="15" l="1"/>
  <c r="M234" i="15"/>
  <c r="N233" i="15"/>
  <c r="M233" i="15"/>
  <c r="N232" i="15"/>
  <c r="M232" i="15"/>
  <c r="N231" i="15"/>
  <c r="M231" i="15"/>
  <c r="N230" i="15"/>
  <c r="M230" i="15"/>
  <c r="N229" i="15"/>
  <c r="M229" i="15"/>
  <c r="N228" i="15"/>
  <c r="M228" i="15"/>
  <c r="N227" i="15"/>
  <c r="M227" i="15"/>
  <c r="N226" i="15"/>
  <c r="M226" i="15"/>
  <c r="N225" i="15"/>
  <c r="M225" i="15"/>
  <c r="N224" i="15"/>
  <c r="M224" i="15"/>
  <c r="N223" i="15"/>
  <c r="M223" i="15"/>
  <c r="N222" i="15"/>
  <c r="M222" i="15"/>
  <c r="N221" i="15"/>
  <c r="M221" i="15"/>
  <c r="N220" i="15"/>
  <c r="M220" i="15"/>
  <c r="N219" i="15"/>
  <c r="M219" i="15"/>
  <c r="N218" i="15"/>
  <c r="M218" i="15"/>
  <c r="N217" i="15"/>
  <c r="M217" i="15"/>
  <c r="N216" i="15"/>
  <c r="M216" i="15"/>
  <c r="N215" i="15"/>
  <c r="M215" i="15"/>
  <c r="N214" i="15"/>
  <c r="M214" i="15"/>
  <c r="N213" i="15"/>
  <c r="M213" i="15"/>
  <c r="N212" i="15"/>
  <c r="M212" i="15"/>
  <c r="N211" i="15"/>
  <c r="M211" i="15"/>
  <c r="N210" i="15"/>
  <c r="M210" i="15"/>
  <c r="N209" i="15"/>
  <c r="M209" i="15"/>
  <c r="N208" i="15"/>
  <c r="M208" i="15"/>
  <c r="N207" i="15"/>
  <c r="M207" i="15"/>
  <c r="N206" i="15"/>
  <c r="M206" i="15"/>
  <c r="N205" i="15"/>
  <c r="M205" i="15"/>
  <c r="N204" i="15"/>
  <c r="M204" i="15"/>
  <c r="N203" i="15"/>
  <c r="M203" i="15"/>
  <c r="N202" i="15"/>
  <c r="M202" i="15"/>
  <c r="N201" i="15"/>
  <c r="M201" i="15"/>
  <c r="N200" i="15"/>
  <c r="M200" i="15"/>
  <c r="N199" i="15"/>
  <c r="M199" i="15"/>
  <c r="N198" i="15"/>
  <c r="M198" i="15"/>
  <c r="N197" i="15"/>
  <c r="M197" i="15"/>
  <c r="N196" i="15"/>
  <c r="M196" i="15"/>
  <c r="N195" i="15"/>
  <c r="M195" i="15"/>
  <c r="N194" i="15"/>
  <c r="M194" i="15"/>
  <c r="N193" i="15"/>
  <c r="M193" i="15"/>
  <c r="N192" i="15"/>
  <c r="M192" i="15"/>
  <c r="N191" i="15"/>
  <c r="M191" i="15"/>
  <c r="N190" i="15"/>
  <c r="M190" i="15"/>
  <c r="N189" i="15"/>
  <c r="M189" i="15"/>
  <c r="N188" i="15"/>
  <c r="M188" i="15"/>
  <c r="N187" i="15"/>
  <c r="M187" i="15"/>
  <c r="N186" i="15"/>
  <c r="M186" i="15"/>
  <c r="N185" i="15"/>
  <c r="M185" i="15"/>
  <c r="N184" i="15"/>
  <c r="M184" i="15"/>
  <c r="N183" i="15"/>
  <c r="M183" i="15"/>
  <c r="N182" i="15"/>
  <c r="M182" i="15"/>
  <c r="N181" i="15"/>
  <c r="M181" i="15"/>
  <c r="N180" i="15"/>
  <c r="M180" i="15"/>
  <c r="N179" i="15"/>
  <c r="M179" i="15"/>
  <c r="N178" i="15"/>
  <c r="M178" i="15"/>
  <c r="N177" i="15"/>
  <c r="M177" i="15"/>
  <c r="N176" i="15"/>
  <c r="M176" i="15"/>
  <c r="N175" i="15"/>
  <c r="M175" i="15"/>
  <c r="N174" i="15"/>
  <c r="M174" i="15"/>
  <c r="N173" i="15"/>
  <c r="M173" i="15"/>
  <c r="N172" i="15"/>
  <c r="M172" i="15"/>
  <c r="N171" i="15"/>
  <c r="M171" i="15"/>
  <c r="N170" i="15"/>
  <c r="M170" i="15"/>
  <c r="N169" i="15"/>
  <c r="M169" i="15"/>
  <c r="N168" i="15"/>
  <c r="M168" i="15"/>
  <c r="N167" i="15"/>
  <c r="M167" i="15"/>
  <c r="N166" i="15"/>
  <c r="M166" i="15"/>
  <c r="N165" i="15"/>
  <c r="M165" i="15"/>
  <c r="N164" i="15"/>
  <c r="M164" i="15"/>
  <c r="N163" i="15"/>
  <c r="M163" i="15"/>
  <c r="N162" i="15"/>
  <c r="M162" i="15"/>
  <c r="N161" i="15"/>
  <c r="M161" i="15"/>
  <c r="N160" i="15"/>
  <c r="M160" i="15"/>
  <c r="N159" i="15"/>
  <c r="M159" i="15"/>
  <c r="N158" i="15"/>
  <c r="M158" i="15"/>
  <c r="N157" i="15"/>
  <c r="M157" i="15"/>
  <c r="N156" i="15"/>
  <c r="M156" i="15"/>
  <c r="N155" i="15"/>
  <c r="M155" i="15"/>
  <c r="N154" i="15"/>
  <c r="M154" i="15"/>
  <c r="N153" i="15"/>
  <c r="M153" i="15"/>
  <c r="N152" i="15"/>
  <c r="M152" i="15"/>
  <c r="N151" i="15"/>
  <c r="M151" i="15"/>
  <c r="N150" i="15"/>
  <c r="M150" i="15"/>
  <c r="N149" i="15"/>
  <c r="M149" i="15"/>
  <c r="N148" i="15"/>
  <c r="M148" i="15"/>
  <c r="N147" i="15"/>
  <c r="M147" i="15"/>
  <c r="N146" i="15"/>
  <c r="M146" i="15"/>
  <c r="N145" i="15"/>
  <c r="M145" i="15"/>
  <c r="N144" i="15"/>
  <c r="M144" i="15"/>
  <c r="N143" i="15"/>
  <c r="M143" i="15"/>
  <c r="N142" i="15"/>
  <c r="M142" i="15"/>
  <c r="N141" i="15"/>
  <c r="M141" i="15"/>
  <c r="N140" i="15"/>
  <c r="M140" i="15"/>
  <c r="N139" i="15"/>
  <c r="M139" i="15"/>
  <c r="N138" i="15"/>
  <c r="M138" i="15"/>
  <c r="N137" i="15"/>
  <c r="M137" i="15"/>
  <c r="N136" i="15"/>
  <c r="M136" i="15"/>
  <c r="N135" i="15"/>
  <c r="M135" i="15"/>
  <c r="N134" i="15"/>
  <c r="M134" i="15"/>
  <c r="N133" i="15"/>
  <c r="M133" i="15"/>
  <c r="N132" i="15"/>
  <c r="M132" i="15"/>
  <c r="N131" i="15"/>
  <c r="M131" i="15"/>
  <c r="N130" i="15"/>
  <c r="M130" i="15"/>
  <c r="N129" i="15"/>
  <c r="M129" i="15"/>
  <c r="N128" i="15"/>
  <c r="M128" i="15"/>
  <c r="N127" i="15"/>
  <c r="M127" i="15"/>
  <c r="N126" i="15"/>
  <c r="M126" i="15"/>
  <c r="N125" i="15"/>
  <c r="M125" i="15"/>
  <c r="N124" i="15"/>
  <c r="M124" i="15"/>
  <c r="N123" i="15"/>
  <c r="M123" i="15"/>
  <c r="N122" i="15"/>
  <c r="M122" i="15"/>
  <c r="N121" i="15"/>
  <c r="M121" i="15"/>
  <c r="N120" i="15"/>
  <c r="M120" i="15"/>
  <c r="N119" i="15"/>
  <c r="M119" i="15"/>
  <c r="N118" i="15"/>
  <c r="M118" i="15"/>
  <c r="N117" i="15"/>
  <c r="M117" i="15"/>
  <c r="N116" i="15"/>
  <c r="M116" i="15"/>
  <c r="N115" i="15"/>
  <c r="M115" i="15"/>
  <c r="N114" i="15"/>
  <c r="M114" i="15"/>
  <c r="N113" i="15"/>
  <c r="M113" i="15"/>
  <c r="N112" i="15"/>
  <c r="M112" i="15"/>
  <c r="N111" i="15"/>
  <c r="M111" i="15"/>
  <c r="N110" i="15"/>
  <c r="M110" i="15"/>
  <c r="N109" i="15"/>
  <c r="M109" i="15"/>
  <c r="N108" i="15"/>
  <c r="M108" i="15"/>
  <c r="N107" i="15"/>
  <c r="M107" i="15"/>
  <c r="N106" i="15"/>
  <c r="M106" i="15"/>
  <c r="N105" i="15"/>
  <c r="M105" i="15"/>
  <c r="N104" i="15"/>
  <c r="M104" i="15"/>
  <c r="N103" i="15"/>
  <c r="M103" i="15"/>
  <c r="N102" i="15"/>
  <c r="M102" i="15"/>
  <c r="N101" i="15"/>
  <c r="M101" i="15"/>
  <c r="N100" i="15"/>
  <c r="M100" i="15"/>
  <c r="N99" i="15"/>
  <c r="M99" i="15"/>
  <c r="N98" i="15"/>
  <c r="M98" i="15"/>
  <c r="N97" i="15"/>
  <c r="M97" i="15"/>
  <c r="N96" i="15"/>
  <c r="M96" i="15"/>
  <c r="N95" i="15"/>
  <c r="M95" i="15"/>
  <c r="N94" i="15"/>
  <c r="M94" i="15"/>
  <c r="N93" i="15"/>
  <c r="M93" i="15"/>
  <c r="N92" i="15"/>
  <c r="M92" i="15"/>
  <c r="N91" i="15"/>
  <c r="M91" i="15"/>
  <c r="N90" i="15"/>
  <c r="M90" i="15"/>
  <c r="N89" i="15"/>
  <c r="M89" i="15"/>
  <c r="N88" i="15"/>
  <c r="M88" i="15"/>
  <c r="N87" i="15"/>
  <c r="M87" i="15"/>
  <c r="N86" i="15"/>
  <c r="M86" i="15"/>
  <c r="N85" i="15"/>
  <c r="M85" i="15"/>
  <c r="N84" i="15"/>
  <c r="M84" i="15"/>
  <c r="N83" i="15"/>
  <c r="M83" i="15"/>
  <c r="N82" i="15"/>
  <c r="M82" i="15"/>
  <c r="N81" i="15"/>
  <c r="M81" i="15"/>
  <c r="N80" i="15"/>
  <c r="M80" i="15"/>
  <c r="N79" i="15"/>
  <c r="M79" i="15"/>
  <c r="N78" i="15"/>
  <c r="M78" i="15"/>
  <c r="N77" i="15"/>
  <c r="M77" i="15"/>
  <c r="N76" i="15"/>
  <c r="M76" i="15"/>
  <c r="N75" i="15"/>
  <c r="M75" i="15"/>
  <c r="N74" i="15"/>
  <c r="M74" i="15"/>
  <c r="N73" i="15"/>
  <c r="M73" i="15"/>
  <c r="N72" i="15"/>
  <c r="M72" i="15"/>
  <c r="N71" i="15"/>
  <c r="M71" i="15"/>
  <c r="N70" i="15"/>
  <c r="M70" i="15"/>
  <c r="N69" i="15"/>
  <c r="M69" i="15"/>
  <c r="N68" i="15"/>
  <c r="M68" i="15"/>
  <c r="N67" i="15"/>
  <c r="M67" i="15"/>
  <c r="N66" i="15"/>
  <c r="M66" i="15"/>
  <c r="N65" i="15"/>
  <c r="M65" i="15"/>
  <c r="N64" i="15"/>
  <c r="M64" i="15"/>
  <c r="N63" i="15"/>
  <c r="M63" i="15"/>
  <c r="N62" i="15"/>
  <c r="M62" i="15"/>
  <c r="N61" i="15"/>
  <c r="M61" i="15"/>
  <c r="N60" i="15"/>
  <c r="M60" i="15"/>
  <c r="N59" i="15"/>
  <c r="M59" i="15"/>
  <c r="N58" i="15"/>
  <c r="M58" i="15"/>
  <c r="N57" i="15"/>
  <c r="M57" i="15"/>
  <c r="N56" i="15"/>
  <c r="M56" i="15"/>
  <c r="N55" i="15"/>
  <c r="M55" i="15"/>
  <c r="N54" i="15"/>
  <c r="M54" i="15"/>
  <c r="N53" i="15"/>
  <c r="M53" i="15"/>
  <c r="N52" i="15"/>
  <c r="M52" i="15"/>
  <c r="N51" i="15"/>
  <c r="M51" i="15"/>
  <c r="N50" i="15"/>
  <c r="M50" i="15"/>
  <c r="N49" i="15"/>
  <c r="M49" i="15"/>
  <c r="N48" i="15"/>
  <c r="M48" i="15"/>
  <c r="N47" i="15"/>
  <c r="M47" i="15"/>
  <c r="N46" i="15"/>
  <c r="M46" i="15"/>
  <c r="N45" i="15"/>
  <c r="M45" i="15"/>
  <c r="N44" i="15"/>
  <c r="M44" i="15"/>
  <c r="N43" i="15"/>
  <c r="M43" i="15"/>
  <c r="N42" i="15"/>
  <c r="M42" i="15"/>
  <c r="N41" i="15"/>
  <c r="M41" i="15"/>
  <c r="N40" i="15"/>
  <c r="M40" i="15"/>
  <c r="N39" i="15"/>
  <c r="M39" i="15"/>
  <c r="N38" i="15"/>
  <c r="M38" i="15"/>
  <c r="N37" i="15"/>
  <c r="M37" i="15"/>
  <c r="N36" i="15"/>
  <c r="M36" i="15"/>
  <c r="N35" i="15"/>
  <c r="M35" i="15"/>
  <c r="N34" i="15"/>
  <c r="M34" i="15"/>
  <c r="N33" i="15"/>
  <c r="M33" i="15"/>
  <c r="N32" i="15"/>
  <c r="M32" i="15"/>
  <c r="N31" i="15"/>
  <c r="M31" i="15"/>
  <c r="N30" i="15"/>
  <c r="M30" i="15"/>
  <c r="N29" i="15"/>
  <c r="M29" i="15"/>
  <c r="N28" i="15"/>
  <c r="M28" i="15"/>
  <c r="N27" i="15"/>
  <c r="M27" i="15"/>
  <c r="N26" i="15"/>
  <c r="M26" i="15"/>
  <c r="N25" i="15"/>
  <c r="M25" i="15"/>
  <c r="N24" i="15"/>
  <c r="M24" i="15"/>
  <c r="N23" i="15"/>
  <c r="M23" i="15"/>
  <c r="M22" i="15"/>
  <c r="BX248" i="16"/>
  <c r="BX247" i="16"/>
  <c r="LM246" i="16"/>
  <c r="BX246" i="16"/>
  <c r="LM245" i="16"/>
  <c r="JT245" i="16"/>
  <c r="JR245" i="16"/>
  <c r="JQ245" i="16"/>
  <c r="JP245" i="16"/>
  <c r="JO245" i="16"/>
  <c r="BX245" i="16"/>
  <c r="LM244" i="16"/>
  <c r="BX244" i="16"/>
  <c r="LM243" i="16"/>
  <c r="BX243" i="16"/>
  <c r="LM242" i="16"/>
  <c r="CR242" i="16"/>
  <c r="BX242" i="16"/>
  <c r="LM241" i="16"/>
  <c r="JD241" i="16"/>
  <c r="IF241" i="16"/>
  <c r="HH241" i="16"/>
  <c r="GJ241" i="16"/>
  <c r="FL241" i="16"/>
  <c r="EN241" i="16"/>
  <c r="BX241" i="16"/>
  <c r="LM240" i="16"/>
  <c r="DP240" i="16"/>
  <c r="BX240" i="16"/>
  <c r="LM239" i="16"/>
  <c r="BX239" i="16"/>
  <c r="LM238" i="16"/>
  <c r="BX238" i="16"/>
  <c r="LM237" i="16"/>
  <c r="BX237" i="16"/>
  <c r="LM236" i="16"/>
  <c r="BX236" i="16"/>
  <c r="LM235" i="16"/>
  <c r="BX235" i="16"/>
  <c r="LM234" i="16"/>
  <c r="BX234" i="16"/>
  <c r="O234" i="16"/>
  <c r="N234" i="16"/>
  <c r="BX233" i="16"/>
  <c r="O233" i="16"/>
  <c r="N233" i="16"/>
  <c r="BX232" i="16"/>
  <c r="O232" i="16"/>
  <c r="N232" i="16"/>
  <c r="BX231" i="16"/>
  <c r="O231" i="16"/>
  <c r="N231" i="16"/>
  <c r="BX230" i="16"/>
  <c r="BU230" i="16"/>
  <c r="BV230" i="16" s="1"/>
  <c r="O230" i="16"/>
  <c r="N230" i="16"/>
  <c r="BX229" i="16"/>
  <c r="BU229" i="16"/>
  <c r="BV229" i="16" s="1"/>
  <c r="O229" i="16"/>
  <c r="N229" i="16"/>
  <c r="BX228" i="16"/>
  <c r="BU228" i="16"/>
  <c r="BV228" i="16" s="1"/>
  <c r="O228" i="16"/>
  <c r="N228" i="16"/>
  <c r="BX227" i="16"/>
  <c r="BU227" i="16"/>
  <c r="BV227" i="16" s="1"/>
  <c r="O227" i="16"/>
  <c r="N227" i="16"/>
  <c r="BX226" i="16"/>
  <c r="BU226" i="16"/>
  <c r="BV226" i="16" s="1"/>
  <c r="O226" i="16"/>
  <c r="N226" i="16"/>
  <c r="BX225" i="16"/>
  <c r="BU225" i="16"/>
  <c r="BV225" i="16" s="1"/>
  <c r="O225" i="16"/>
  <c r="N225" i="16"/>
  <c r="BX224" i="16"/>
  <c r="BV224" i="16"/>
  <c r="BU224" i="16"/>
  <c r="O224" i="16"/>
  <c r="N224" i="16"/>
  <c r="BX223" i="16"/>
  <c r="BV223" i="16"/>
  <c r="BU223" i="16"/>
  <c r="O223" i="16"/>
  <c r="N223" i="16"/>
  <c r="BX222" i="16"/>
  <c r="BU222" i="16"/>
  <c r="BV222" i="16" s="1"/>
  <c r="O222" i="16"/>
  <c r="N222" i="16"/>
  <c r="BX221" i="16"/>
  <c r="BU221" i="16"/>
  <c r="BV221" i="16" s="1"/>
  <c r="O221" i="16"/>
  <c r="N221" i="16"/>
  <c r="BX220" i="16"/>
  <c r="BU220" i="16"/>
  <c r="BV220" i="16" s="1"/>
  <c r="O220" i="16"/>
  <c r="N220" i="16"/>
  <c r="BX219" i="16"/>
  <c r="BU219" i="16"/>
  <c r="BV219" i="16" s="1"/>
  <c r="O219" i="16"/>
  <c r="N219" i="16"/>
  <c r="BX218" i="16"/>
  <c r="BU218" i="16"/>
  <c r="BV218" i="16" s="1"/>
  <c r="O218" i="16"/>
  <c r="N218" i="16"/>
  <c r="BX217" i="16"/>
  <c r="BU217" i="16"/>
  <c r="BV217" i="16" s="1"/>
  <c r="O217" i="16"/>
  <c r="N217" i="16"/>
  <c r="BX216" i="16"/>
  <c r="BU216" i="16"/>
  <c r="BV216" i="16" s="1"/>
  <c r="O216" i="16"/>
  <c r="N216" i="16"/>
  <c r="BX215" i="16"/>
  <c r="BV215" i="16"/>
  <c r="BU215" i="16"/>
  <c r="O215" i="16"/>
  <c r="N215" i="16"/>
  <c r="IU214" i="16"/>
  <c r="BX214" i="16"/>
  <c r="BU214" i="16"/>
  <c r="BV214" i="16" s="1"/>
  <c r="O214" i="16"/>
  <c r="N214" i="16"/>
  <c r="AN214" i="16" s="1"/>
  <c r="IU213" i="16"/>
  <c r="HW213" i="16"/>
  <c r="GA213" i="16"/>
  <c r="FC213" i="16"/>
  <c r="EE213" i="16"/>
  <c r="DG213" i="16"/>
  <c r="CI213" i="16"/>
  <c r="BX213" i="16"/>
  <c r="BU213" i="16"/>
  <c r="BV213" i="16" s="1"/>
  <c r="O213" i="16"/>
  <c r="N213" i="16"/>
  <c r="AN213" i="16" s="1"/>
  <c r="IU212" i="16"/>
  <c r="HW212" i="16"/>
  <c r="GA212" i="16"/>
  <c r="FC212" i="16"/>
  <c r="EE212" i="16"/>
  <c r="DG212" i="16"/>
  <c r="CI212" i="16"/>
  <c r="BX212" i="16"/>
  <c r="BU212" i="16"/>
  <c r="BV212" i="16" s="1"/>
  <c r="O212" i="16"/>
  <c r="N212" i="16"/>
  <c r="AN212" i="16" s="1"/>
  <c r="IU211" i="16"/>
  <c r="HW211" i="16"/>
  <c r="GA211" i="16"/>
  <c r="FC211" i="16"/>
  <c r="EE211" i="16"/>
  <c r="DG211" i="16"/>
  <c r="CI211" i="16"/>
  <c r="BX211" i="16"/>
  <c r="BU211" i="16"/>
  <c r="BV211" i="16" s="1"/>
  <c r="O211" i="16"/>
  <c r="N211" i="16"/>
  <c r="AN211" i="16" s="1"/>
  <c r="IU210" i="16"/>
  <c r="HW210" i="16"/>
  <c r="GA210" i="16"/>
  <c r="FC210" i="16"/>
  <c r="EE210" i="16"/>
  <c r="DG210" i="16"/>
  <c r="CI210" i="16"/>
  <c r="BX210" i="16"/>
  <c r="BU210" i="16"/>
  <c r="BV210" i="16" s="1"/>
  <c r="O210" i="16"/>
  <c r="N210" i="16"/>
  <c r="AN210" i="16" s="1"/>
  <c r="IU209" i="16"/>
  <c r="HW209" i="16"/>
  <c r="GA209" i="16"/>
  <c r="FC209" i="16"/>
  <c r="EE209" i="16"/>
  <c r="DG209" i="16"/>
  <c r="CI209" i="16"/>
  <c r="BX209" i="16"/>
  <c r="BU209" i="16"/>
  <c r="BV209" i="16" s="1"/>
  <c r="O209" i="16"/>
  <c r="N209" i="16"/>
  <c r="AN209" i="16" s="1"/>
  <c r="IU208" i="16"/>
  <c r="HW208" i="16"/>
  <c r="GA208" i="16"/>
  <c r="FC208" i="16"/>
  <c r="EE208" i="16"/>
  <c r="DG208" i="16"/>
  <c r="CI208" i="16"/>
  <c r="BX208" i="16"/>
  <c r="BU208" i="16"/>
  <c r="BV208" i="16" s="1"/>
  <c r="O208" i="16"/>
  <c r="N208" i="16"/>
  <c r="AN208" i="16" s="1"/>
  <c r="IU207" i="16"/>
  <c r="HW207" i="16"/>
  <c r="GA207" i="16"/>
  <c r="FC207" i="16"/>
  <c r="EE207" i="16"/>
  <c r="DG207" i="16"/>
  <c r="CI207" i="16"/>
  <c r="BX207" i="16"/>
  <c r="BU207" i="16"/>
  <c r="BV207" i="16" s="1"/>
  <c r="O207" i="16"/>
  <c r="N207" i="16"/>
  <c r="AN207" i="16" s="1"/>
  <c r="IU206" i="16"/>
  <c r="HW206" i="16"/>
  <c r="GA206" i="16"/>
  <c r="FC206" i="16"/>
  <c r="EE206" i="16"/>
  <c r="DG206" i="16"/>
  <c r="CI206" i="16"/>
  <c r="BX206" i="16"/>
  <c r="BU206" i="16"/>
  <c r="BV206" i="16" s="1"/>
  <c r="O206" i="16"/>
  <c r="N206" i="16"/>
  <c r="AN206" i="16" s="1"/>
  <c r="IU205" i="16"/>
  <c r="HW205" i="16"/>
  <c r="GA205" i="16"/>
  <c r="FC205" i="16"/>
  <c r="EE205" i="16"/>
  <c r="DG205" i="16"/>
  <c r="CI205" i="16"/>
  <c r="BX205" i="16"/>
  <c r="BU205" i="16"/>
  <c r="BV205" i="16" s="1"/>
  <c r="O205" i="16"/>
  <c r="N205" i="16"/>
  <c r="AN205" i="16" s="1"/>
  <c r="IU204" i="16"/>
  <c r="HW204" i="16"/>
  <c r="GA204" i="16"/>
  <c r="FC204" i="16"/>
  <c r="EE204" i="16"/>
  <c r="DG204" i="16"/>
  <c r="CI204" i="16"/>
  <c r="BX204" i="16"/>
  <c r="BU204" i="16"/>
  <c r="BV204" i="16" s="1"/>
  <c r="O204" i="16"/>
  <c r="N204" i="16"/>
  <c r="AN204" i="16" s="1"/>
  <c r="IU203" i="16"/>
  <c r="HW203" i="16"/>
  <c r="GA203" i="16"/>
  <c r="FC203" i="16"/>
  <c r="EE203" i="16"/>
  <c r="DG203" i="16"/>
  <c r="CI203" i="16"/>
  <c r="BX203" i="16"/>
  <c r="BU203" i="16"/>
  <c r="BV203" i="16" s="1"/>
  <c r="O203" i="16"/>
  <c r="N203" i="16"/>
  <c r="AN203" i="16" s="1"/>
  <c r="IU202" i="16"/>
  <c r="HW202" i="16"/>
  <c r="GA202" i="16"/>
  <c r="FC202" i="16"/>
  <c r="EE202" i="16"/>
  <c r="DG202" i="16"/>
  <c r="CI202" i="16"/>
  <c r="BX202" i="16"/>
  <c r="BU202" i="16"/>
  <c r="BV202" i="16" s="1"/>
  <c r="O202" i="16"/>
  <c r="N202" i="16"/>
  <c r="AN202" i="16" s="1"/>
  <c r="IU201" i="16"/>
  <c r="HW201" i="16"/>
  <c r="GA201" i="16"/>
  <c r="FC201" i="16"/>
  <c r="EE201" i="16"/>
  <c r="DG201" i="16"/>
  <c r="CI201" i="16"/>
  <c r="BX201" i="16"/>
  <c r="BU201" i="16"/>
  <c r="BV201" i="16" s="1"/>
  <c r="O201" i="16"/>
  <c r="N201" i="16"/>
  <c r="AN201" i="16" s="1"/>
  <c r="IU200" i="16"/>
  <c r="HW200" i="16"/>
  <c r="GA200" i="16"/>
  <c r="FC200" i="16"/>
  <c r="EE200" i="16"/>
  <c r="DG200" i="16"/>
  <c r="CI200" i="16"/>
  <c r="BX200" i="16"/>
  <c r="BU200" i="16"/>
  <c r="BV200" i="16" s="1"/>
  <c r="O200" i="16"/>
  <c r="N200" i="16"/>
  <c r="AN200" i="16" s="1"/>
  <c r="IU199" i="16"/>
  <c r="HW199" i="16"/>
  <c r="GA199" i="16"/>
  <c r="FC199" i="16"/>
  <c r="EE199" i="16"/>
  <c r="DG199" i="16"/>
  <c r="CI199" i="16"/>
  <c r="BX199" i="16"/>
  <c r="BU199" i="16"/>
  <c r="BV199" i="16" s="1"/>
  <c r="O199" i="16"/>
  <c r="N199" i="16"/>
  <c r="AN199" i="16" s="1"/>
  <c r="IU198" i="16"/>
  <c r="HW198" i="16"/>
  <c r="GA198" i="16"/>
  <c r="FC198" i="16"/>
  <c r="EE198" i="16"/>
  <c r="DG198" i="16"/>
  <c r="CI198" i="16"/>
  <c r="BX198" i="16"/>
  <c r="BU198" i="16"/>
  <c r="BV198" i="16" s="1"/>
  <c r="O198" i="16"/>
  <c r="N198" i="16"/>
  <c r="AN198" i="16" s="1"/>
  <c r="IU197" i="16"/>
  <c r="HW197" i="16"/>
  <c r="GA197" i="16"/>
  <c r="FC197" i="16"/>
  <c r="EE197" i="16"/>
  <c r="DG197" i="16"/>
  <c r="CI197" i="16"/>
  <c r="BX197" i="16"/>
  <c r="BU197" i="16"/>
  <c r="BV197" i="16" s="1"/>
  <c r="O197" i="16"/>
  <c r="N197" i="16"/>
  <c r="AN197" i="16" s="1"/>
  <c r="IU196" i="16"/>
  <c r="HW196" i="16"/>
  <c r="GA196" i="16"/>
  <c r="FC196" i="16"/>
  <c r="EE196" i="16"/>
  <c r="DG196" i="16"/>
  <c r="CI196" i="16"/>
  <c r="BX196" i="16"/>
  <c r="BU196" i="16"/>
  <c r="BV196" i="16" s="1"/>
  <c r="O196" i="16"/>
  <c r="N196" i="16"/>
  <c r="AN196" i="16" s="1"/>
  <c r="IU195" i="16"/>
  <c r="HW195" i="16"/>
  <c r="GA195" i="16"/>
  <c r="FC195" i="16"/>
  <c r="EE195" i="16"/>
  <c r="DG195" i="16"/>
  <c r="CI195" i="16"/>
  <c r="BX195" i="16"/>
  <c r="BU195" i="16"/>
  <c r="BV195" i="16" s="1"/>
  <c r="O195" i="16"/>
  <c r="N195" i="16"/>
  <c r="AN195" i="16" s="1"/>
  <c r="IU194" i="16"/>
  <c r="HW194" i="16"/>
  <c r="GA194" i="16"/>
  <c r="FC194" i="16"/>
  <c r="EE194" i="16"/>
  <c r="DG194" i="16"/>
  <c r="CI194" i="16"/>
  <c r="BX194" i="16"/>
  <c r="BU194" i="16"/>
  <c r="BV194" i="16" s="1"/>
  <c r="O194" i="16"/>
  <c r="N194" i="16"/>
  <c r="AN194" i="16" s="1"/>
  <c r="IU193" i="16"/>
  <c r="HW193" i="16"/>
  <c r="GA193" i="16"/>
  <c r="FC193" i="16"/>
  <c r="EE193" i="16"/>
  <c r="DG193" i="16"/>
  <c r="CI193" i="16"/>
  <c r="BX193" i="16"/>
  <c r="BU193" i="16"/>
  <c r="BV193" i="16" s="1"/>
  <c r="O193" i="16"/>
  <c r="N193" i="16"/>
  <c r="AN193" i="16" s="1"/>
  <c r="IU192" i="16"/>
  <c r="HW192" i="16"/>
  <c r="GA192" i="16"/>
  <c r="FC192" i="16"/>
  <c r="EE192" i="16"/>
  <c r="DG192" i="16"/>
  <c r="CI192" i="16"/>
  <c r="BX192" i="16"/>
  <c r="BU192" i="16"/>
  <c r="BV192" i="16" s="1"/>
  <c r="O192" i="16"/>
  <c r="N192" i="16"/>
  <c r="AN192" i="16" s="1"/>
  <c r="IU191" i="16"/>
  <c r="HW191" i="16"/>
  <c r="GA191" i="16"/>
  <c r="FC191" i="16"/>
  <c r="EE191" i="16"/>
  <c r="DG191" i="16"/>
  <c r="CI191" i="16"/>
  <c r="BX191" i="16"/>
  <c r="BU191" i="16"/>
  <c r="BV191" i="16" s="1"/>
  <c r="O191" i="16"/>
  <c r="N191" i="16"/>
  <c r="AN191" i="16" s="1"/>
  <c r="IU190" i="16"/>
  <c r="HW190" i="16"/>
  <c r="GA190" i="16"/>
  <c r="FC190" i="16"/>
  <c r="EE190" i="16"/>
  <c r="DG190" i="16"/>
  <c r="CI190" i="16"/>
  <c r="BX190" i="16"/>
  <c r="BU190" i="16"/>
  <c r="BV190" i="16" s="1"/>
  <c r="O190" i="16"/>
  <c r="N190" i="16"/>
  <c r="AN190" i="16" s="1"/>
  <c r="IU189" i="16"/>
  <c r="HW189" i="16"/>
  <c r="GA189" i="16"/>
  <c r="FC189" i="16"/>
  <c r="EE189" i="16"/>
  <c r="DG189" i="16"/>
  <c r="CI189" i="16"/>
  <c r="BX189" i="16"/>
  <c r="BU189" i="16"/>
  <c r="BV189" i="16" s="1"/>
  <c r="O189" i="16"/>
  <c r="N189" i="16"/>
  <c r="AN189" i="16" s="1"/>
  <c r="IU188" i="16"/>
  <c r="HW188" i="16"/>
  <c r="GA188" i="16"/>
  <c r="FC188" i="16"/>
  <c r="EE188" i="16"/>
  <c r="DG188" i="16"/>
  <c r="CI188" i="16"/>
  <c r="BX188" i="16"/>
  <c r="BU188" i="16"/>
  <c r="BV188" i="16" s="1"/>
  <c r="O188" i="16"/>
  <c r="N188" i="16"/>
  <c r="AN188" i="16" s="1"/>
  <c r="IU187" i="16"/>
  <c r="IX187" i="16" s="1"/>
  <c r="HW187" i="16"/>
  <c r="GY187" i="16"/>
  <c r="GA187" i="16"/>
  <c r="FC187" i="16"/>
  <c r="FF187" i="16" s="1"/>
  <c r="EE187" i="16"/>
  <c r="DG187" i="16"/>
  <c r="CI187" i="16"/>
  <c r="BX187" i="16"/>
  <c r="BU187" i="16"/>
  <c r="BV187" i="16" s="1"/>
  <c r="O187" i="16"/>
  <c r="N187" i="16"/>
  <c r="AN187" i="16" s="1"/>
  <c r="IU186" i="16"/>
  <c r="IX186" i="16" s="1"/>
  <c r="HW186" i="16"/>
  <c r="HY186" i="16" s="1"/>
  <c r="GY186" i="16"/>
  <c r="HA186" i="16" s="1"/>
  <c r="GA186" i="16"/>
  <c r="GC186" i="16" s="1"/>
  <c r="FC186" i="16"/>
  <c r="FF186" i="16" s="1"/>
  <c r="EE186" i="16"/>
  <c r="EH186" i="16" s="1"/>
  <c r="DG186" i="16"/>
  <c r="DI186" i="16" s="1"/>
  <c r="CI186" i="16"/>
  <c r="CL186" i="16" s="1"/>
  <c r="BX186" i="16"/>
  <c r="BU186" i="16"/>
  <c r="BV186" i="16" s="1"/>
  <c r="IU185" i="16"/>
  <c r="IX185" i="16" s="1"/>
  <c r="HW185" i="16"/>
  <c r="HY185" i="16" s="1"/>
  <c r="GY185" i="16"/>
  <c r="HA185" i="16" s="1"/>
  <c r="GA185" i="16"/>
  <c r="GC185" i="16" s="1"/>
  <c r="FC185" i="16"/>
  <c r="FF185" i="16" s="1"/>
  <c r="EE185" i="16"/>
  <c r="EH185" i="16" s="1"/>
  <c r="DG185" i="16"/>
  <c r="DI185" i="16" s="1"/>
  <c r="CI185" i="16"/>
  <c r="CL185" i="16" s="1"/>
  <c r="BX185" i="16"/>
  <c r="BU185" i="16"/>
  <c r="BV185" i="16" s="1"/>
  <c r="O185" i="16"/>
  <c r="N185" i="16"/>
  <c r="AN185" i="16" s="1"/>
  <c r="IU184" i="16"/>
  <c r="IX184" i="16" s="1"/>
  <c r="HW184" i="16"/>
  <c r="HY184" i="16" s="1"/>
  <c r="GY184" i="16"/>
  <c r="HA184" i="16" s="1"/>
  <c r="GA184" i="16"/>
  <c r="GC184" i="16" s="1"/>
  <c r="FC184" i="16"/>
  <c r="FF184" i="16" s="1"/>
  <c r="EE184" i="16"/>
  <c r="EH184" i="16" s="1"/>
  <c r="DG184" i="16"/>
  <c r="DI184" i="16" s="1"/>
  <c r="CI184" i="16"/>
  <c r="CL184" i="16" s="1"/>
  <c r="BX184" i="16"/>
  <c r="BU184" i="16"/>
  <c r="BV184" i="16" s="1"/>
  <c r="O184" i="16"/>
  <c r="N184" i="16"/>
  <c r="AN184" i="16" s="1"/>
  <c r="IU183" i="16"/>
  <c r="IX183" i="16" s="1"/>
  <c r="HW183" i="16"/>
  <c r="HY183" i="16" s="1"/>
  <c r="GY183" i="16"/>
  <c r="HA183" i="16" s="1"/>
  <c r="GA183" i="16"/>
  <c r="GC183" i="16" s="1"/>
  <c r="FC183" i="16"/>
  <c r="FF183" i="16" s="1"/>
  <c r="EE183" i="16"/>
  <c r="EH183" i="16" s="1"/>
  <c r="DG183" i="16"/>
  <c r="DI183" i="16" s="1"/>
  <c r="CI183" i="16"/>
  <c r="CL183" i="16" s="1"/>
  <c r="BX183" i="16"/>
  <c r="BU183" i="16"/>
  <c r="BV183" i="16" s="1"/>
  <c r="O183" i="16"/>
  <c r="N183" i="16"/>
  <c r="AN183" i="16" s="1"/>
  <c r="BX182" i="16"/>
  <c r="BU182" i="16"/>
  <c r="BV182" i="16" s="1"/>
  <c r="O182" i="16"/>
  <c r="N182" i="16"/>
  <c r="AN182" i="16" s="1"/>
  <c r="BX181" i="16"/>
  <c r="BU181" i="16"/>
  <c r="BV181" i="16" s="1"/>
  <c r="O181" i="16"/>
  <c r="N181" i="16"/>
  <c r="AN181" i="16" s="1"/>
  <c r="BX180" i="16"/>
  <c r="BU180" i="16"/>
  <c r="BV180" i="16" s="1"/>
  <c r="O180" i="16"/>
  <c r="N180" i="16"/>
  <c r="AN180" i="16" s="1"/>
  <c r="BX179" i="16"/>
  <c r="BV179" i="16"/>
  <c r="BU179" i="16"/>
  <c r="O179" i="16"/>
  <c r="N179" i="16"/>
  <c r="AN179" i="16" s="1"/>
  <c r="BX178" i="16"/>
  <c r="BU178" i="16"/>
  <c r="BV178" i="16" s="1"/>
  <c r="O178" i="16"/>
  <c r="N178" i="16"/>
  <c r="AN178" i="16" s="1"/>
  <c r="BX177" i="16"/>
  <c r="BU177" i="16"/>
  <c r="BV177" i="16" s="1"/>
  <c r="O177" i="16"/>
  <c r="N177" i="16"/>
  <c r="AN177" i="16" s="1"/>
  <c r="BX176" i="16"/>
  <c r="BU176" i="16"/>
  <c r="BV176" i="16" s="1"/>
  <c r="O176" i="16"/>
  <c r="N176" i="16"/>
  <c r="AN176" i="16" s="1"/>
  <c r="BX175" i="16"/>
  <c r="BV175" i="16"/>
  <c r="BU175" i="16"/>
  <c r="O175" i="16"/>
  <c r="N175" i="16"/>
  <c r="AN175" i="16" s="1"/>
  <c r="BX174" i="16"/>
  <c r="BU174" i="16"/>
  <c r="BV174" i="16" s="1"/>
  <c r="O174" i="16"/>
  <c r="N174" i="16"/>
  <c r="AN174" i="16" s="1"/>
  <c r="BX173" i="16"/>
  <c r="BU173" i="16"/>
  <c r="BV173" i="16" s="1"/>
  <c r="O173" i="16"/>
  <c r="N173" i="16"/>
  <c r="AN173" i="16" s="1"/>
  <c r="BX172" i="16"/>
  <c r="BU172" i="16"/>
  <c r="BV172" i="16" s="1"/>
  <c r="O172" i="16"/>
  <c r="N172" i="16"/>
  <c r="AN172" i="16" s="1"/>
  <c r="BX171" i="16"/>
  <c r="BU171" i="16"/>
  <c r="BV171" i="16" s="1"/>
  <c r="O171" i="16"/>
  <c r="N171" i="16"/>
  <c r="AN171" i="16" s="1"/>
  <c r="BX170" i="16"/>
  <c r="BU170" i="16"/>
  <c r="BV170" i="16" s="1"/>
  <c r="O170" i="16"/>
  <c r="N170" i="16"/>
  <c r="AN170" i="16" s="1"/>
  <c r="BX169" i="16"/>
  <c r="BU169" i="16"/>
  <c r="BV169" i="16" s="1"/>
  <c r="AN169" i="16"/>
  <c r="O169" i="16"/>
  <c r="N169" i="16"/>
  <c r="BX168" i="16"/>
  <c r="BU168" i="16"/>
  <c r="BV168" i="16" s="1"/>
  <c r="O168" i="16"/>
  <c r="N168" i="16"/>
  <c r="AN168" i="16" s="1"/>
  <c r="BX167" i="16"/>
  <c r="BU167" i="16"/>
  <c r="BV167" i="16" s="1"/>
  <c r="O167" i="16"/>
  <c r="N167" i="16"/>
  <c r="AN167" i="16" s="1"/>
  <c r="BX166" i="16"/>
  <c r="BU166" i="16"/>
  <c r="BV166" i="16" s="1"/>
  <c r="O166" i="16"/>
  <c r="N166" i="16"/>
  <c r="AN166" i="16" s="1"/>
  <c r="BX165" i="16"/>
  <c r="BU165" i="16"/>
  <c r="BV165" i="16" s="1"/>
  <c r="AN165" i="16"/>
  <c r="O165" i="16"/>
  <c r="N165" i="16"/>
  <c r="BX164" i="16"/>
  <c r="BU164" i="16"/>
  <c r="BV164" i="16" s="1"/>
  <c r="O164" i="16"/>
  <c r="N164" i="16"/>
  <c r="AN164" i="16" s="1"/>
  <c r="BX163" i="16"/>
  <c r="BU163" i="16"/>
  <c r="BV163" i="16" s="1"/>
  <c r="O163" i="16"/>
  <c r="N163" i="16"/>
  <c r="AN163" i="16" s="1"/>
  <c r="BX162" i="16"/>
  <c r="BV162" i="16"/>
  <c r="BU162" i="16"/>
  <c r="O162" i="16"/>
  <c r="N162" i="16"/>
  <c r="AN162" i="16" s="1"/>
  <c r="BX161" i="16"/>
  <c r="BU161" i="16"/>
  <c r="BV161" i="16" s="1"/>
  <c r="O161" i="16"/>
  <c r="N161" i="16"/>
  <c r="AN161" i="16" s="1"/>
  <c r="BX160" i="16"/>
  <c r="BU160" i="16"/>
  <c r="BV160" i="16" s="1"/>
  <c r="O160" i="16"/>
  <c r="N160" i="16"/>
  <c r="AN160" i="16" s="1"/>
  <c r="BX159" i="16"/>
  <c r="BU159" i="16"/>
  <c r="BV159" i="16" s="1"/>
  <c r="AN159" i="16"/>
  <c r="O159" i="16"/>
  <c r="N159" i="16"/>
  <c r="BX158" i="16"/>
  <c r="BV158" i="16"/>
  <c r="BU158" i="16"/>
  <c r="O158" i="16"/>
  <c r="N158" i="16"/>
  <c r="AN158" i="16" s="1"/>
  <c r="BX157" i="16"/>
  <c r="BU157" i="16"/>
  <c r="BV157" i="16" s="1"/>
  <c r="O157" i="16"/>
  <c r="N157" i="16"/>
  <c r="AN157" i="16" s="1"/>
  <c r="BX156" i="16"/>
  <c r="BU156" i="16"/>
  <c r="BV156" i="16" s="1"/>
  <c r="O156" i="16"/>
  <c r="N156" i="16"/>
  <c r="AN156" i="16" s="1"/>
  <c r="BX155" i="16"/>
  <c r="BU155" i="16"/>
  <c r="BV155" i="16" s="1"/>
  <c r="O155" i="16"/>
  <c r="N155" i="16"/>
  <c r="AN155" i="16" s="1"/>
  <c r="BX154" i="16"/>
  <c r="BU154" i="16"/>
  <c r="BV154" i="16" s="1"/>
  <c r="O154" i="16"/>
  <c r="N154" i="16"/>
  <c r="AN154" i="16" s="1"/>
  <c r="BX153" i="16"/>
  <c r="BU153" i="16"/>
  <c r="BV153" i="16" s="1"/>
  <c r="AN153" i="16"/>
  <c r="O153" i="16"/>
  <c r="N153" i="16"/>
  <c r="BX152" i="16"/>
  <c r="BU152" i="16"/>
  <c r="BV152" i="16" s="1"/>
  <c r="O152" i="16"/>
  <c r="N152" i="16"/>
  <c r="AN152" i="16" s="1"/>
  <c r="BX151" i="16"/>
  <c r="BU151" i="16"/>
  <c r="BV151" i="16" s="1"/>
  <c r="O151" i="16"/>
  <c r="N151" i="16"/>
  <c r="AN151" i="16" s="1"/>
  <c r="BX150" i="16"/>
  <c r="BU150" i="16"/>
  <c r="BV150" i="16" s="1"/>
  <c r="O150" i="16"/>
  <c r="N150" i="16"/>
  <c r="AN150" i="16" s="1"/>
  <c r="BX149" i="16"/>
  <c r="BU149" i="16"/>
  <c r="BV149" i="16" s="1"/>
  <c r="O149" i="16"/>
  <c r="N149" i="16"/>
  <c r="AN149" i="16" s="1"/>
  <c r="BX148" i="16"/>
  <c r="BU148" i="16"/>
  <c r="BV148" i="16" s="1"/>
  <c r="O148" i="16"/>
  <c r="N148" i="16"/>
  <c r="AN148" i="16" s="1"/>
  <c r="BX147" i="16"/>
  <c r="BU147" i="16"/>
  <c r="BV147" i="16" s="1"/>
  <c r="O147" i="16"/>
  <c r="N147" i="16"/>
  <c r="AN147" i="16" s="1"/>
  <c r="BX146" i="16"/>
  <c r="BU146" i="16"/>
  <c r="BV146" i="16" s="1"/>
  <c r="O146" i="16"/>
  <c r="N146" i="16"/>
  <c r="AN146" i="16" s="1"/>
  <c r="BX145" i="16"/>
  <c r="BU145" i="16"/>
  <c r="BV145" i="16" s="1"/>
  <c r="AN145" i="16"/>
  <c r="O145" i="16"/>
  <c r="N145" i="16"/>
  <c r="BX144" i="16"/>
  <c r="BU144" i="16"/>
  <c r="BV144" i="16" s="1"/>
  <c r="O144" i="16"/>
  <c r="N144" i="16"/>
  <c r="AN144" i="16" s="1"/>
  <c r="BX143" i="16"/>
  <c r="BU143" i="16"/>
  <c r="BV143" i="16" s="1"/>
  <c r="O143" i="16"/>
  <c r="N143" i="16"/>
  <c r="AN143" i="16" s="1"/>
  <c r="BX142" i="16"/>
  <c r="BV142" i="16"/>
  <c r="BU142" i="16"/>
  <c r="O142" i="16"/>
  <c r="N142" i="16"/>
  <c r="AN142" i="16" s="1"/>
  <c r="BX141" i="16"/>
  <c r="BU141" i="16"/>
  <c r="BV141" i="16" s="1"/>
  <c r="O141" i="16"/>
  <c r="N141" i="16"/>
  <c r="AN141" i="16" s="1"/>
  <c r="BX140" i="16"/>
  <c r="BU140" i="16"/>
  <c r="BV140" i="16" s="1"/>
  <c r="O140" i="16"/>
  <c r="N140" i="16"/>
  <c r="AN140" i="16" s="1"/>
  <c r="BX139" i="16"/>
  <c r="BU139" i="16"/>
  <c r="BV139" i="16" s="1"/>
  <c r="O139" i="16"/>
  <c r="N139" i="16"/>
  <c r="AN139" i="16" s="1"/>
  <c r="BX138" i="16"/>
  <c r="BU138" i="16"/>
  <c r="BV138" i="16" s="1"/>
  <c r="O138" i="16"/>
  <c r="N138" i="16"/>
  <c r="AN138" i="16" s="1"/>
  <c r="BX137" i="16"/>
  <c r="BU137" i="16"/>
  <c r="BV137" i="16" s="1"/>
  <c r="AN137" i="16"/>
  <c r="O137" i="16"/>
  <c r="N137" i="16"/>
  <c r="BX136" i="16"/>
  <c r="BU136" i="16"/>
  <c r="BV136" i="16" s="1"/>
  <c r="O136" i="16"/>
  <c r="N136" i="16"/>
  <c r="AN136" i="16" s="1"/>
  <c r="BX135" i="16"/>
  <c r="BU135" i="16"/>
  <c r="BV135" i="16" s="1"/>
  <c r="O135" i="16"/>
  <c r="N135" i="16"/>
  <c r="AN135" i="16" s="1"/>
  <c r="BX134" i="16"/>
  <c r="BU134" i="16"/>
  <c r="BV134" i="16" s="1"/>
  <c r="O134" i="16"/>
  <c r="N134" i="16"/>
  <c r="AN134" i="16" s="1"/>
  <c r="BX133" i="16"/>
  <c r="BU133" i="16"/>
  <c r="BV133" i="16" s="1"/>
  <c r="O133" i="16"/>
  <c r="N133" i="16"/>
  <c r="AN133" i="16" s="1"/>
  <c r="BX132" i="16"/>
  <c r="BU132" i="16"/>
  <c r="BV132" i="16" s="1"/>
  <c r="O132" i="16"/>
  <c r="N132" i="16"/>
  <c r="AN132" i="16" s="1"/>
  <c r="BX131" i="16"/>
  <c r="BU131" i="16"/>
  <c r="BV131" i="16" s="1"/>
  <c r="O131" i="16"/>
  <c r="N131" i="16"/>
  <c r="AN131" i="16" s="1"/>
  <c r="BX130" i="16"/>
  <c r="BU130" i="16"/>
  <c r="BV130" i="16" s="1"/>
  <c r="O130" i="16"/>
  <c r="N130" i="16"/>
  <c r="AN130" i="16" s="1"/>
  <c r="BX129" i="16"/>
  <c r="BU129" i="16"/>
  <c r="BV129" i="16" s="1"/>
  <c r="AN129" i="16"/>
  <c r="O129" i="16"/>
  <c r="N129" i="16"/>
  <c r="BX128" i="16"/>
  <c r="BU128" i="16"/>
  <c r="BV128" i="16" s="1"/>
  <c r="O128" i="16"/>
  <c r="N128" i="16"/>
  <c r="AN128" i="16" s="1"/>
  <c r="BX127" i="16"/>
  <c r="BU127" i="16"/>
  <c r="BV127" i="16" s="1"/>
  <c r="O127" i="16"/>
  <c r="N127" i="16"/>
  <c r="AN127" i="16" s="1"/>
  <c r="BX126" i="16"/>
  <c r="BV126" i="16"/>
  <c r="BU126" i="16"/>
  <c r="O126" i="16"/>
  <c r="N126" i="16"/>
  <c r="AN126" i="16" s="1"/>
  <c r="BX125" i="16"/>
  <c r="BU125" i="16"/>
  <c r="BV125" i="16" s="1"/>
  <c r="O125" i="16"/>
  <c r="N125" i="16"/>
  <c r="AN125" i="16" s="1"/>
  <c r="BX124" i="16"/>
  <c r="BU124" i="16"/>
  <c r="BV124" i="16" s="1"/>
  <c r="O124" i="16"/>
  <c r="N124" i="16"/>
  <c r="AN124" i="16" s="1"/>
  <c r="BX123" i="16"/>
  <c r="BU123" i="16"/>
  <c r="BV123" i="16" s="1"/>
  <c r="O123" i="16"/>
  <c r="N123" i="16"/>
  <c r="AN123" i="16" s="1"/>
  <c r="BX122" i="16"/>
  <c r="BU122" i="16"/>
  <c r="BV122" i="16" s="1"/>
  <c r="O122" i="16"/>
  <c r="N122" i="16"/>
  <c r="AN122" i="16" s="1"/>
  <c r="BX121" i="16"/>
  <c r="BU121" i="16"/>
  <c r="BV121" i="16" s="1"/>
  <c r="AN121" i="16"/>
  <c r="O121" i="16"/>
  <c r="N121" i="16"/>
  <c r="BX120" i="16"/>
  <c r="BU120" i="16"/>
  <c r="BV120" i="16" s="1"/>
  <c r="O120" i="16"/>
  <c r="N120" i="16"/>
  <c r="AN120" i="16" s="1"/>
  <c r="BX119" i="16"/>
  <c r="BU119" i="16"/>
  <c r="BV119" i="16" s="1"/>
  <c r="O119" i="16"/>
  <c r="N119" i="16"/>
  <c r="AN119" i="16" s="1"/>
  <c r="BX118" i="16"/>
  <c r="BU118" i="16"/>
  <c r="BV118" i="16" s="1"/>
  <c r="O118" i="16"/>
  <c r="N118" i="16"/>
  <c r="AN118" i="16" s="1"/>
  <c r="BX117" i="16"/>
  <c r="BU117" i="16"/>
  <c r="BV117" i="16" s="1"/>
  <c r="O117" i="16"/>
  <c r="N117" i="16"/>
  <c r="AN117" i="16" s="1"/>
  <c r="BX116" i="16"/>
  <c r="BU116" i="16"/>
  <c r="BV116" i="16" s="1"/>
  <c r="O116" i="16"/>
  <c r="N116" i="16"/>
  <c r="AN116" i="16" s="1"/>
  <c r="BX115" i="16"/>
  <c r="BU115" i="16"/>
  <c r="BV115" i="16" s="1"/>
  <c r="O115" i="16"/>
  <c r="N115" i="16"/>
  <c r="AN115" i="16" s="1"/>
  <c r="BX114" i="16"/>
  <c r="BU114" i="16"/>
  <c r="BV114" i="16" s="1"/>
  <c r="O114" i="16"/>
  <c r="N114" i="16"/>
  <c r="AN114" i="16" s="1"/>
  <c r="BX113" i="16"/>
  <c r="BU113" i="16"/>
  <c r="BV113" i="16" s="1"/>
  <c r="AN113" i="16"/>
  <c r="O113" i="16"/>
  <c r="N113" i="16"/>
  <c r="BX112" i="16"/>
  <c r="BU112" i="16"/>
  <c r="BV112" i="16" s="1"/>
  <c r="O112" i="16"/>
  <c r="N112" i="16"/>
  <c r="AN112" i="16" s="1"/>
  <c r="BX111" i="16"/>
  <c r="BU111" i="16"/>
  <c r="BV111" i="16" s="1"/>
  <c r="O111" i="16"/>
  <c r="N111" i="16"/>
  <c r="AN111" i="16" s="1"/>
  <c r="BX110" i="16"/>
  <c r="BV110" i="16"/>
  <c r="BU110" i="16"/>
  <c r="O110" i="16"/>
  <c r="N110" i="16"/>
  <c r="AN110" i="16" s="1"/>
  <c r="BX109" i="16"/>
  <c r="BU109" i="16"/>
  <c r="BV109" i="16" s="1"/>
  <c r="AN109" i="16"/>
  <c r="O109" i="16"/>
  <c r="N109" i="16"/>
  <c r="BX108" i="16"/>
  <c r="BU108" i="16"/>
  <c r="BV108" i="16" s="1"/>
  <c r="O108" i="16"/>
  <c r="N108" i="16"/>
  <c r="AN108" i="16" s="1"/>
  <c r="BX107" i="16"/>
  <c r="BU107" i="16"/>
  <c r="BV107" i="16" s="1"/>
  <c r="O107" i="16"/>
  <c r="N107" i="16"/>
  <c r="AN107" i="16" s="1"/>
  <c r="BX106" i="16"/>
  <c r="BU106" i="16"/>
  <c r="BV106" i="16" s="1"/>
  <c r="O106" i="16"/>
  <c r="N106" i="16"/>
  <c r="AN106" i="16" s="1"/>
  <c r="BX105" i="16"/>
  <c r="BU105" i="16"/>
  <c r="BV105" i="16" s="1"/>
  <c r="O105" i="16"/>
  <c r="N105" i="16"/>
  <c r="AN105" i="16" s="1"/>
  <c r="BX104" i="16"/>
  <c r="BU104" i="16"/>
  <c r="BV104" i="16" s="1"/>
  <c r="O104" i="16"/>
  <c r="N104" i="16"/>
  <c r="AN104" i="16" s="1"/>
  <c r="BX103" i="16"/>
  <c r="BU103" i="16"/>
  <c r="BV103" i="16" s="1"/>
  <c r="O103" i="16"/>
  <c r="N103" i="16"/>
  <c r="AN103" i="16" s="1"/>
  <c r="BX102" i="16"/>
  <c r="BV102" i="16"/>
  <c r="BU102" i="16"/>
  <c r="O102" i="16"/>
  <c r="N102" i="16"/>
  <c r="AN102" i="16" s="1"/>
  <c r="BX101" i="16"/>
  <c r="BU101" i="16"/>
  <c r="BV101" i="16" s="1"/>
  <c r="O101" i="16"/>
  <c r="N101" i="16"/>
  <c r="AN101" i="16" s="1"/>
  <c r="BX100" i="16"/>
  <c r="BU100" i="16"/>
  <c r="BV100" i="16" s="1"/>
  <c r="O100" i="16"/>
  <c r="N100" i="16"/>
  <c r="AN100" i="16" s="1"/>
  <c r="IU99" i="16"/>
  <c r="HW99" i="16"/>
  <c r="GY99" i="16"/>
  <c r="GA99" i="16"/>
  <c r="FC99" i="16"/>
  <c r="EE99" i="16"/>
  <c r="DG99" i="16"/>
  <c r="CI99" i="16"/>
  <c r="BX99" i="16"/>
  <c r="BU99" i="16"/>
  <c r="BV99" i="16" s="1"/>
  <c r="O99" i="16"/>
  <c r="N99" i="16"/>
  <c r="AN99" i="16" s="1"/>
  <c r="IU98" i="16"/>
  <c r="HW98" i="16"/>
  <c r="GY98" i="16"/>
  <c r="GA98" i="16"/>
  <c r="FC98" i="16"/>
  <c r="EE98" i="16"/>
  <c r="DG98" i="16"/>
  <c r="CI98" i="16"/>
  <c r="BX98" i="16"/>
  <c r="BU98" i="16"/>
  <c r="BV98" i="16" s="1"/>
  <c r="AN98" i="16"/>
  <c r="O98" i="16"/>
  <c r="N98" i="16"/>
  <c r="IU97" i="16"/>
  <c r="HW97" i="16"/>
  <c r="GY97" i="16"/>
  <c r="GA97" i="16"/>
  <c r="FC97" i="16"/>
  <c r="EE97" i="16"/>
  <c r="DG97" i="16"/>
  <c r="CI97" i="16"/>
  <c r="BX97" i="16"/>
  <c r="BU97" i="16"/>
  <c r="BV97" i="16" s="1"/>
  <c r="O97" i="16"/>
  <c r="N97" i="16"/>
  <c r="AN97" i="16" s="1"/>
  <c r="IU96" i="16"/>
  <c r="HW96" i="16"/>
  <c r="GY96" i="16"/>
  <c r="GA96" i="16"/>
  <c r="FC96" i="16"/>
  <c r="EE96" i="16"/>
  <c r="DG96" i="16"/>
  <c r="CI96" i="16"/>
  <c r="BX96" i="16"/>
  <c r="BU96" i="16"/>
  <c r="BV96" i="16" s="1"/>
  <c r="O96" i="16"/>
  <c r="N96" i="16"/>
  <c r="AN96" i="16" s="1"/>
  <c r="IU95" i="16"/>
  <c r="HW95" i="16"/>
  <c r="GY95" i="16"/>
  <c r="GA95" i="16"/>
  <c r="FC95" i="16"/>
  <c r="EE95" i="16"/>
  <c r="DG95" i="16"/>
  <c r="CI95" i="16"/>
  <c r="BX95" i="16"/>
  <c r="BU95" i="16"/>
  <c r="BV95" i="16" s="1"/>
  <c r="O95" i="16"/>
  <c r="N95" i="16"/>
  <c r="AN95" i="16" s="1"/>
  <c r="IU94" i="16"/>
  <c r="HW94" i="16"/>
  <c r="GY94" i="16"/>
  <c r="GA94" i="16"/>
  <c r="FC94" i="16"/>
  <c r="EE94" i="16"/>
  <c r="DG94" i="16"/>
  <c r="CI94" i="16"/>
  <c r="BX94" i="16"/>
  <c r="BU94" i="16"/>
  <c r="BV94" i="16" s="1"/>
  <c r="O94" i="16"/>
  <c r="N94" i="16"/>
  <c r="AN94" i="16" s="1"/>
  <c r="IU93" i="16"/>
  <c r="HW93" i="16"/>
  <c r="GY93" i="16"/>
  <c r="GA93" i="16"/>
  <c r="FC93" i="16"/>
  <c r="EE93" i="16"/>
  <c r="DG93" i="16"/>
  <c r="CI93" i="16"/>
  <c r="BX93" i="16"/>
  <c r="BU93" i="16"/>
  <c r="BV93" i="16" s="1"/>
  <c r="O93" i="16"/>
  <c r="N93" i="16"/>
  <c r="AN93" i="16" s="1"/>
  <c r="IU92" i="16"/>
  <c r="HW92" i="16"/>
  <c r="GY92" i="16"/>
  <c r="GA92" i="16"/>
  <c r="FC92" i="16"/>
  <c r="EE92" i="16"/>
  <c r="DG92" i="16"/>
  <c r="CI92" i="16"/>
  <c r="BX92" i="16"/>
  <c r="BU92" i="16"/>
  <c r="BV92" i="16" s="1"/>
  <c r="O92" i="16"/>
  <c r="N92" i="16"/>
  <c r="AN92" i="16" s="1"/>
  <c r="IU91" i="16"/>
  <c r="HW91" i="16"/>
  <c r="GY91" i="16"/>
  <c r="GA91" i="16"/>
  <c r="FC91" i="16"/>
  <c r="EE91" i="16"/>
  <c r="DG91" i="16"/>
  <c r="CI91" i="16"/>
  <c r="BX91" i="16"/>
  <c r="BU91" i="16"/>
  <c r="BV91" i="16" s="1"/>
  <c r="O91" i="16"/>
  <c r="N91" i="16"/>
  <c r="AN91" i="16" s="1"/>
  <c r="IU90" i="16"/>
  <c r="HW90" i="16"/>
  <c r="GY90" i="16"/>
  <c r="GA90" i="16"/>
  <c r="FC90" i="16"/>
  <c r="EE90" i="16"/>
  <c r="DG90" i="16"/>
  <c r="CI90" i="16"/>
  <c r="BX90" i="16"/>
  <c r="BU90" i="16"/>
  <c r="BV90" i="16" s="1"/>
  <c r="O90" i="16"/>
  <c r="N90" i="16"/>
  <c r="AN90" i="16" s="1"/>
  <c r="IU89" i="16"/>
  <c r="HW89" i="16"/>
  <c r="GY89" i="16"/>
  <c r="GA89" i="16"/>
  <c r="FC89" i="16"/>
  <c r="EE89" i="16"/>
  <c r="DG89" i="16"/>
  <c r="CI89" i="16"/>
  <c r="BX89" i="16"/>
  <c r="BU89" i="16"/>
  <c r="BV89" i="16" s="1"/>
  <c r="O89" i="16"/>
  <c r="N89" i="16"/>
  <c r="AN89" i="16" s="1"/>
  <c r="IU88" i="16"/>
  <c r="HW88" i="16"/>
  <c r="GY88" i="16"/>
  <c r="GA88" i="16"/>
  <c r="FC88" i="16"/>
  <c r="EE88" i="16"/>
  <c r="DG88" i="16"/>
  <c r="CI88" i="16"/>
  <c r="BX88" i="16"/>
  <c r="BU88" i="16"/>
  <c r="BV88" i="16" s="1"/>
  <c r="O88" i="16"/>
  <c r="N88" i="16"/>
  <c r="AN88" i="16" s="1"/>
  <c r="IU87" i="16"/>
  <c r="HW87" i="16"/>
  <c r="GY87" i="16"/>
  <c r="GA87" i="16"/>
  <c r="FC87" i="16"/>
  <c r="EE87" i="16"/>
  <c r="DG87" i="16"/>
  <c r="CI87" i="16"/>
  <c r="BX87" i="16"/>
  <c r="BU87" i="16"/>
  <c r="BV87" i="16" s="1"/>
  <c r="O87" i="16"/>
  <c r="N87" i="16"/>
  <c r="AN87" i="16" s="1"/>
  <c r="IU86" i="16"/>
  <c r="HW86" i="16"/>
  <c r="GY86" i="16"/>
  <c r="GA86" i="16"/>
  <c r="FC86" i="16"/>
  <c r="EE86" i="16"/>
  <c r="DG86" i="16"/>
  <c r="CI86" i="16"/>
  <c r="BX86" i="16"/>
  <c r="BU86" i="16"/>
  <c r="BV86" i="16" s="1"/>
  <c r="O86" i="16"/>
  <c r="N86" i="16"/>
  <c r="AN86" i="16" s="1"/>
  <c r="IU85" i="16"/>
  <c r="HW85" i="16"/>
  <c r="GY85" i="16"/>
  <c r="GA85" i="16"/>
  <c r="FC85" i="16"/>
  <c r="EE85" i="16"/>
  <c r="DG85" i="16"/>
  <c r="CI85" i="16"/>
  <c r="BX85" i="16"/>
  <c r="BU85" i="16"/>
  <c r="BV85" i="16" s="1"/>
  <c r="O85" i="16"/>
  <c r="N85" i="16"/>
  <c r="AN85" i="16" s="1"/>
  <c r="IU84" i="16"/>
  <c r="HW84" i="16"/>
  <c r="GY84" i="16"/>
  <c r="GA84" i="16"/>
  <c r="FC84" i="16"/>
  <c r="EE84" i="16"/>
  <c r="DG84" i="16"/>
  <c r="CI84" i="16"/>
  <c r="BX84" i="16"/>
  <c r="BU84" i="16"/>
  <c r="BV84" i="16" s="1"/>
  <c r="O84" i="16"/>
  <c r="N84" i="16"/>
  <c r="AN84" i="16" s="1"/>
  <c r="IU83" i="16"/>
  <c r="HW83" i="16"/>
  <c r="GY83" i="16"/>
  <c r="GA83" i="16"/>
  <c r="FC83" i="16"/>
  <c r="EE83" i="16"/>
  <c r="DG83" i="16"/>
  <c r="CI83" i="16"/>
  <c r="BX83" i="16"/>
  <c r="BU83" i="16"/>
  <c r="BV83" i="16" s="1"/>
  <c r="O83" i="16"/>
  <c r="N83" i="16"/>
  <c r="AN83" i="16" s="1"/>
  <c r="IU82" i="16"/>
  <c r="HW82" i="16"/>
  <c r="GY82" i="16"/>
  <c r="GA82" i="16"/>
  <c r="FC82" i="16"/>
  <c r="EE82" i="16"/>
  <c r="DG82" i="16"/>
  <c r="CI82" i="16"/>
  <c r="BX82" i="16"/>
  <c r="BU82" i="16"/>
  <c r="BV82" i="16" s="1"/>
  <c r="O82" i="16"/>
  <c r="N82" i="16"/>
  <c r="AN82" i="16" s="1"/>
  <c r="IU81" i="16"/>
  <c r="HW81" i="16"/>
  <c r="GY81" i="16"/>
  <c r="GA81" i="16"/>
  <c r="FC81" i="16"/>
  <c r="EE81" i="16"/>
  <c r="DG81" i="16"/>
  <c r="CI81" i="16"/>
  <c r="BX81" i="16"/>
  <c r="BU81" i="16"/>
  <c r="BV81" i="16" s="1"/>
  <c r="O81" i="16"/>
  <c r="N81" i="16"/>
  <c r="AN81" i="16" s="1"/>
  <c r="IU80" i="16"/>
  <c r="HW80" i="16"/>
  <c r="GY80" i="16"/>
  <c r="GA80" i="16"/>
  <c r="FC80" i="16"/>
  <c r="EE80" i="16"/>
  <c r="DG80" i="16"/>
  <c r="CI80" i="16"/>
  <c r="BX80" i="16"/>
  <c r="BU80" i="16"/>
  <c r="BV80" i="16" s="1"/>
  <c r="O80" i="16"/>
  <c r="N80" i="16"/>
  <c r="AN80" i="16" s="1"/>
  <c r="IU79" i="16"/>
  <c r="HW79" i="16"/>
  <c r="GY79" i="16"/>
  <c r="GA79" i="16"/>
  <c r="FC79" i="16"/>
  <c r="EE79" i="16"/>
  <c r="DG79" i="16"/>
  <c r="CI79" i="16"/>
  <c r="BX79" i="16"/>
  <c r="BU79" i="16"/>
  <c r="BV79" i="16" s="1"/>
  <c r="O79" i="16"/>
  <c r="N79" i="16"/>
  <c r="AN79" i="16" s="1"/>
  <c r="IU78" i="16"/>
  <c r="HW78" i="16"/>
  <c r="GY78" i="16"/>
  <c r="GA78" i="16"/>
  <c r="FC78" i="16"/>
  <c r="EE78" i="16"/>
  <c r="DG78" i="16"/>
  <c r="CI78" i="16"/>
  <c r="BX78" i="16"/>
  <c r="BU78" i="16"/>
  <c r="BV78" i="16" s="1"/>
  <c r="O78" i="16"/>
  <c r="N78" i="16"/>
  <c r="AN78" i="16" s="1"/>
  <c r="IU77" i="16"/>
  <c r="HW77" i="16"/>
  <c r="GY77" i="16"/>
  <c r="GA77" i="16"/>
  <c r="FC77" i="16"/>
  <c r="EE77" i="16"/>
  <c r="DG77" i="16"/>
  <c r="CI77" i="16"/>
  <c r="BX77" i="16"/>
  <c r="BU77" i="16"/>
  <c r="BV77" i="16" s="1"/>
  <c r="AN77" i="16"/>
  <c r="O77" i="16"/>
  <c r="N77" i="16"/>
  <c r="IU76" i="16"/>
  <c r="HW76" i="16"/>
  <c r="GY76" i="16"/>
  <c r="GA76" i="16"/>
  <c r="FC76" i="16"/>
  <c r="EE76" i="16"/>
  <c r="DG76" i="16"/>
  <c r="CI76" i="16"/>
  <c r="BX76" i="16"/>
  <c r="BU76" i="16"/>
  <c r="BV76" i="16" s="1"/>
  <c r="O76" i="16"/>
  <c r="N76" i="16"/>
  <c r="AN76" i="16" s="1"/>
  <c r="IU75" i="16"/>
  <c r="HW75" i="16"/>
  <c r="GY75" i="16"/>
  <c r="GA75" i="16"/>
  <c r="FC75" i="16"/>
  <c r="EE75" i="16"/>
  <c r="DG75" i="16"/>
  <c r="CI75" i="16"/>
  <c r="BX75" i="16"/>
  <c r="BU75" i="16"/>
  <c r="BV75" i="16" s="1"/>
  <c r="O75" i="16"/>
  <c r="N75" i="16"/>
  <c r="AN75" i="16" s="1"/>
  <c r="IU74" i="16"/>
  <c r="HW74" i="16"/>
  <c r="GY74" i="16"/>
  <c r="GA74" i="16"/>
  <c r="FC74" i="16"/>
  <c r="EE74" i="16"/>
  <c r="DG74" i="16"/>
  <c r="CI74" i="16"/>
  <c r="BX74" i="16"/>
  <c r="BU74" i="16"/>
  <c r="BV74" i="16" s="1"/>
  <c r="O74" i="16"/>
  <c r="N74" i="16"/>
  <c r="AN74" i="16" s="1"/>
  <c r="IU73" i="16"/>
  <c r="HW73" i="16"/>
  <c r="GY73" i="16"/>
  <c r="GA73" i="16"/>
  <c r="FC73" i="16"/>
  <c r="EE73" i="16"/>
  <c r="DG73" i="16"/>
  <c r="CI73" i="16"/>
  <c r="BX73" i="16"/>
  <c r="BU73" i="16"/>
  <c r="BV73" i="16" s="1"/>
  <c r="O73" i="16"/>
  <c r="N73" i="16"/>
  <c r="AN73" i="16" s="1"/>
  <c r="IU72" i="16"/>
  <c r="HW72" i="16"/>
  <c r="GY72" i="16"/>
  <c r="GA72" i="16"/>
  <c r="FC72" i="16"/>
  <c r="EE72" i="16"/>
  <c r="DG72" i="16"/>
  <c r="CI72" i="16"/>
  <c r="BX72" i="16"/>
  <c r="BU72" i="16"/>
  <c r="BV72" i="16" s="1"/>
  <c r="O72" i="16"/>
  <c r="N72" i="16"/>
  <c r="AN72" i="16" s="1"/>
  <c r="IU71" i="16"/>
  <c r="HW71" i="16"/>
  <c r="GY71" i="16"/>
  <c r="GA71" i="16"/>
  <c r="FC71" i="16"/>
  <c r="EE71" i="16"/>
  <c r="DG71" i="16"/>
  <c r="CI71" i="16"/>
  <c r="BX71" i="16"/>
  <c r="BU71" i="16"/>
  <c r="BV71" i="16" s="1"/>
  <c r="O71" i="16"/>
  <c r="N71" i="16"/>
  <c r="AN71" i="16" s="1"/>
  <c r="IU70" i="16"/>
  <c r="HW70" i="16"/>
  <c r="GY70" i="16"/>
  <c r="GA70" i="16"/>
  <c r="FC70" i="16"/>
  <c r="EE70" i="16"/>
  <c r="DG70" i="16"/>
  <c r="CI70" i="16"/>
  <c r="BX70" i="16"/>
  <c r="BU70" i="16"/>
  <c r="BV70" i="16" s="1"/>
  <c r="O70" i="16"/>
  <c r="N70" i="16"/>
  <c r="AN70" i="16" s="1"/>
  <c r="IU69" i="16"/>
  <c r="HW69" i="16"/>
  <c r="GY69" i="16"/>
  <c r="GA69" i="16"/>
  <c r="FC69" i="16"/>
  <c r="EE69" i="16"/>
  <c r="DG69" i="16"/>
  <c r="CI69" i="16"/>
  <c r="BX69" i="16"/>
  <c r="BU69" i="16"/>
  <c r="BV69" i="16" s="1"/>
  <c r="O69" i="16"/>
  <c r="N69" i="16"/>
  <c r="AN69" i="16" s="1"/>
  <c r="IU68" i="16"/>
  <c r="HW68" i="16"/>
  <c r="GY68" i="16"/>
  <c r="GA68" i="16"/>
  <c r="FC68" i="16"/>
  <c r="EE68" i="16"/>
  <c r="DG68" i="16"/>
  <c r="CI68" i="16"/>
  <c r="BX68" i="16"/>
  <c r="BU68" i="16"/>
  <c r="BV68" i="16" s="1"/>
  <c r="O68" i="16"/>
  <c r="N68" i="16"/>
  <c r="AN68" i="16" s="1"/>
  <c r="IU67" i="16"/>
  <c r="HW67" i="16"/>
  <c r="GY67" i="16"/>
  <c r="GA67" i="16"/>
  <c r="FC67" i="16"/>
  <c r="EE67" i="16"/>
  <c r="DG67" i="16"/>
  <c r="CI67" i="16"/>
  <c r="BX67" i="16"/>
  <c r="BU67" i="16"/>
  <c r="BV67" i="16" s="1"/>
  <c r="O67" i="16"/>
  <c r="N67" i="16"/>
  <c r="AN67" i="16" s="1"/>
  <c r="IU66" i="16"/>
  <c r="HW66" i="16"/>
  <c r="GY66" i="16"/>
  <c r="GA66" i="16"/>
  <c r="FC66" i="16"/>
  <c r="EE66" i="16"/>
  <c r="DG66" i="16"/>
  <c r="CI66" i="16"/>
  <c r="BX66" i="16"/>
  <c r="BU66" i="16"/>
  <c r="BV66" i="16" s="1"/>
  <c r="O66" i="16"/>
  <c r="N66" i="16"/>
  <c r="AN66" i="16" s="1"/>
  <c r="IU65" i="16"/>
  <c r="HW65" i="16"/>
  <c r="GY65" i="16"/>
  <c r="GA65" i="16"/>
  <c r="FC65" i="16"/>
  <c r="EE65" i="16"/>
  <c r="DG65" i="16"/>
  <c r="CI65" i="16"/>
  <c r="BX65" i="16"/>
  <c r="BU65" i="16"/>
  <c r="BV65" i="16" s="1"/>
  <c r="O65" i="16"/>
  <c r="N65" i="16"/>
  <c r="AN65" i="16" s="1"/>
  <c r="IU64" i="16"/>
  <c r="HW64" i="16"/>
  <c r="GY64" i="16"/>
  <c r="GA64" i="16"/>
  <c r="FC64" i="16"/>
  <c r="EE64" i="16"/>
  <c r="DG64" i="16"/>
  <c r="CI64" i="16"/>
  <c r="BX64" i="16"/>
  <c r="BU64" i="16"/>
  <c r="BV64" i="16" s="1"/>
  <c r="O64" i="16"/>
  <c r="N64" i="16"/>
  <c r="AN64" i="16" s="1"/>
  <c r="IU63" i="16"/>
  <c r="HW63" i="16"/>
  <c r="GY63" i="16"/>
  <c r="GA63" i="16"/>
  <c r="FC63" i="16"/>
  <c r="EE63" i="16"/>
  <c r="DG63" i="16"/>
  <c r="CI63" i="16"/>
  <c r="BX63" i="16"/>
  <c r="BU63" i="16"/>
  <c r="BV63" i="16" s="1"/>
  <c r="O63" i="16"/>
  <c r="N63" i="16"/>
  <c r="AN63" i="16" s="1"/>
  <c r="IU62" i="16"/>
  <c r="HW62" i="16"/>
  <c r="GY62" i="16"/>
  <c r="GA62" i="16"/>
  <c r="FC62" i="16"/>
  <c r="EE62" i="16"/>
  <c r="DG62" i="16"/>
  <c r="CI62" i="16"/>
  <c r="BX62" i="16"/>
  <c r="BU62" i="16"/>
  <c r="BV62" i="16" s="1"/>
  <c r="AN62" i="16"/>
  <c r="O62" i="16"/>
  <c r="N62" i="16"/>
  <c r="HW61" i="16"/>
  <c r="GY61" i="16"/>
  <c r="GA61" i="16"/>
  <c r="FC61" i="16"/>
  <c r="EE61" i="16"/>
  <c r="DG61" i="16"/>
  <c r="CI61" i="16"/>
  <c r="BX61" i="16"/>
  <c r="BU61" i="16"/>
  <c r="BV61" i="16" s="1"/>
  <c r="O61" i="16"/>
  <c r="N61" i="16"/>
  <c r="AN61" i="16" s="1"/>
  <c r="HW60" i="16"/>
  <c r="GY60" i="16"/>
  <c r="GA60" i="16"/>
  <c r="FC60" i="16"/>
  <c r="EE60" i="16"/>
  <c r="DG60" i="16"/>
  <c r="CI60" i="16"/>
  <c r="BX60" i="16"/>
  <c r="BU60" i="16"/>
  <c r="BV60" i="16" s="1"/>
  <c r="O60" i="16"/>
  <c r="N60" i="16"/>
  <c r="AN60" i="16" s="1"/>
  <c r="HW59" i="16"/>
  <c r="GY59" i="16"/>
  <c r="GA59" i="16"/>
  <c r="FC59" i="16"/>
  <c r="EE59" i="16"/>
  <c r="DG59" i="16"/>
  <c r="CI59" i="16"/>
  <c r="BX59" i="16"/>
  <c r="BU59" i="16"/>
  <c r="BV59" i="16" s="1"/>
  <c r="O59" i="16"/>
  <c r="N59" i="16"/>
  <c r="AN59" i="16" s="1"/>
  <c r="HW58" i="16"/>
  <c r="GY58" i="16"/>
  <c r="GA58" i="16"/>
  <c r="FC58" i="16"/>
  <c r="EE58" i="16"/>
  <c r="DG58" i="16"/>
  <c r="CI58" i="16"/>
  <c r="BX58" i="16"/>
  <c r="BU58" i="16"/>
  <c r="BV58" i="16" s="1"/>
  <c r="O58" i="16"/>
  <c r="N58" i="16"/>
  <c r="AN58" i="16" s="1"/>
  <c r="BX57" i="16"/>
  <c r="BU57" i="16"/>
  <c r="BV57" i="16" s="1"/>
  <c r="O57" i="16"/>
  <c r="N57" i="16"/>
  <c r="AN57" i="16" s="1"/>
  <c r="BX56" i="16"/>
  <c r="BU56" i="16"/>
  <c r="BV56" i="16" s="1"/>
  <c r="O56" i="16"/>
  <c r="N56" i="16"/>
  <c r="AN56" i="16" s="1"/>
  <c r="BX55" i="16"/>
  <c r="BU55" i="16"/>
  <c r="BV55" i="16" s="1"/>
  <c r="O55" i="16"/>
  <c r="N55" i="16"/>
  <c r="AN55" i="16" s="1"/>
  <c r="IT54" i="16"/>
  <c r="IT53" i="16" s="1"/>
  <c r="IT52" i="16" s="1"/>
  <c r="HV54" i="16"/>
  <c r="GX54" i="16"/>
  <c r="GX53" i="16" s="1"/>
  <c r="GX52" i="16" s="1"/>
  <c r="FZ54" i="16"/>
  <c r="FZ53" i="16" s="1"/>
  <c r="FZ52" i="16" s="1"/>
  <c r="FB54" i="16"/>
  <c r="FB53" i="16" s="1"/>
  <c r="FB52" i="16" s="1"/>
  <c r="ED54" i="16"/>
  <c r="DF54" i="16"/>
  <c r="CH54" i="16"/>
  <c r="O54" i="16"/>
  <c r="N54" i="16"/>
  <c r="AN54" i="16" s="1"/>
  <c r="HV53" i="16"/>
  <c r="HV52" i="16" s="1"/>
  <c r="HV51" i="16" s="1"/>
  <c r="HV50" i="16" s="1"/>
  <c r="HV49" i="16" s="1"/>
  <c r="HV48" i="16" s="1"/>
  <c r="HV47" i="16" s="1"/>
  <c r="HV46" i="16" s="1"/>
  <c r="HV45" i="16" s="1"/>
  <c r="HV44" i="16" s="1"/>
  <c r="HV43" i="16" s="1"/>
  <c r="HV42" i="16" s="1"/>
  <c r="HV41" i="16" s="1"/>
  <c r="HV40" i="16" s="1"/>
  <c r="HV39" i="16" s="1"/>
  <c r="HV38" i="16" s="1"/>
  <c r="HV37" i="16" s="1"/>
  <c r="HV36" i="16" s="1"/>
  <c r="HV35" i="16" s="1"/>
  <c r="HV34" i="16" s="1"/>
  <c r="HV33" i="16" s="1"/>
  <c r="HV32" i="16" s="1"/>
  <c r="HV31" i="16" s="1"/>
  <c r="HV30" i="16" s="1"/>
  <c r="HV29" i="16" s="1"/>
  <c r="HV28" i="16" s="1"/>
  <c r="HV27" i="16" s="1"/>
  <c r="HV26" i="16" s="1"/>
  <c r="ED53" i="16"/>
  <c r="DF53" i="16"/>
  <c r="CH53" i="16"/>
  <c r="CH52" i="16" s="1"/>
  <c r="O53" i="16"/>
  <c r="N53" i="16"/>
  <c r="AN53" i="16" s="1"/>
  <c r="ED52" i="16"/>
  <c r="ED243" i="16" s="1"/>
  <c r="DF52" i="16"/>
  <c r="O52" i="16"/>
  <c r="N52" i="16"/>
  <c r="AN52" i="16" s="1"/>
  <c r="ED51" i="16"/>
  <c r="ED50" i="16" s="1"/>
  <c r="ED49" i="16" s="1"/>
  <c r="ED48" i="16" s="1"/>
  <c r="ED47" i="16" s="1"/>
  <c r="ED46" i="16" s="1"/>
  <c r="ED45" i="16" s="1"/>
  <c r="ED44" i="16" s="1"/>
  <c r="ED43" i="16" s="1"/>
  <c r="ED42" i="16" s="1"/>
  <c r="ED41" i="16" s="1"/>
  <c r="ED40" i="16" s="1"/>
  <c r="ED39" i="16" s="1"/>
  <c r="ED38" i="16" s="1"/>
  <c r="ED37" i="16" s="1"/>
  <c r="ED36" i="16" s="1"/>
  <c r="ED35" i="16" s="1"/>
  <c r="ED34" i="16" s="1"/>
  <c r="ED33" i="16" s="1"/>
  <c r="ED32" i="16" s="1"/>
  <c r="ED31" i="16" s="1"/>
  <c r="ED30" i="16" s="1"/>
  <c r="ED29" i="16" s="1"/>
  <c r="ED28" i="16" s="1"/>
  <c r="ED27" i="16" s="1"/>
  <c r="ED26" i="16" s="1"/>
  <c r="O51" i="16"/>
  <c r="N51" i="16"/>
  <c r="AN51" i="16" s="1"/>
  <c r="O50" i="16"/>
  <c r="N50" i="16"/>
  <c r="AN50" i="16" s="1"/>
  <c r="O49" i="16"/>
  <c r="N49" i="16"/>
  <c r="AN49" i="16" s="1"/>
  <c r="O48" i="16"/>
  <c r="N48" i="16"/>
  <c r="AN48" i="16" s="1"/>
  <c r="O47" i="16"/>
  <c r="N47" i="16"/>
  <c r="AN47" i="16" s="1"/>
  <c r="O46" i="16"/>
  <c r="N46" i="16"/>
  <c r="AN46" i="16" s="1"/>
  <c r="O45" i="16"/>
  <c r="N45" i="16"/>
  <c r="AN45" i="16" s="1"/>
  <c r="AN44" i="16"/>
  <c r="O44" i="16"/>
  <c r="N44" i="16"/>
  <c r="O43" i="16"/>
  <c r="N43" i="16"/>
  <c r="AN43" i="16" s="1"/>
  <c r="O42" i="16"/>
  <c r="N42" i="16"/>
  <c r="AN42" i="16" s="1"/>
  <c r="O41" i="16"/>
  <c r="N41" i="16"/>
  <c r="AN41" i="16" s="1"/>
  <c r="O40" i="16"/>
  <c r="N40" i="16"/>
  <c r="AN40" i="16" s="1"/>
  <c r="O39" i="16"/>
  <c r="N39" i="16"/>
  <c r="AN39" i="16" s="1"/>
  <c r="O38" i="16"/>
  <c r="N38" i="16"/>
  <c r="AN38" i="16" s="1"/>
  <c r="O37" i="16"/>
  <c r="N37" i="16"/>
  <c r="AN37" i="16" s="1"/>
  <c r="O36" i="16"/>
  <c r="N36" i="16"/>
  <c r="AN36" i="16" s="1"/>
  <c r="O35" i="16"/>
  <c r="N35" i="16"/>
  <c r="AN35" i="16" s="1"/>
  <c r="O34" i="16"/>
  <c r="N34" i="16"/>
  <c r="AN34" i="16" s="1"/>
  <c r="AN33" i="16"/>
  <c r="O33" i="16"/>
  <c r="N33" i="16"/>
  <c r="AN32" i="16"/>
  <c r="O32" i="16"/>
  <c r="N32" i="16"/>
  <c r="O31" i="16"/>
  <c r="N31" i="16"/>
  <c r="AN31" i="16" s="1"/>
  <c r="O30" i="16"/>
  <c r="N30" i="16"/>
  <c r="AN30" i="16" s="1"/>
  <c r="AN29" i="16"/>
  <c r="O29" i="16"/>
  <c r="N29" i="16"/>
  <c r="O28" i="16"/>
  <c r="N28" i="16"/>
  <c r="AN28" i="16" s="1"/>
  <c r="O27" i="16"/>
  <c r="N27" i="16"/>
  <c r="AN27" i="16" s="1"/>
  <c r="IY26" i="16"/>
  <c r="IA26" i="16"/>
  <c r="HC26" i="16"/>
  <c r="GE26" i="16"/>
  <c r="FG26" i="16"/>
  <c r="EI26" i="16"/>
  <c r="DK26" i="16"/>
  <c r="CM26" i="16"/>
  <c r="O26" i="16"/>
  <c r="N26" i="16"/>
  <c r="AN26" i="16" s="1"/>
  <c r="KS25" i="16"/>
  <c r="KO25" i="16"/>
  <c r="KK25" i="16"/>
  <c r="KG25" i="16"/>
  <c r="KC25" i="16"/>
  <c r="JY25" i="16"/>
  <c r="JU25" i="16"/>
  <c r="JQ25" i="16"/>
  <c r="O25" i="16"/>
  <c r="N25" i="16"/>
  <c r="AN25" i="16" s="1"/>
  <c r="O24" i="16"/>
  <c r="N24" i="16"/>
  <c r="AN24" i="16" s="1"/>
  <c r="O23" i="16"/>
  <c r="N23" i="16"/>
  <c r="AN23" i="16" s="1"/>
  <c r="AN22" i="16"/>
  <c r="N22" i="16"/>
  <c r="AN21" i="16"/>
  <c r="BT17" i="16"/>
  <c r="BV16" i="16"/>
  <c r="BW16" i="16" s="1"/>
  <c r="BV15" i="16"/>
  <c r="BW15" i="16" s="1"/>
  <c r="BW14" i="16"/>
  <c r="BV14" i="16"/>
  <c r="BV13" i="16"/>
  <c r="BW13" i="16" s="1"/>
  <c r="BV12" i="16"/>
  <c r="BW12" i="16" s="1"/>
  <c r="BV11" i="16"/>
  <c r="BW11" i="16" s="1"/>
  <c r="BW10" i="16"/>
  <c r="BV10" i="16"/>
  <c r="BV9" i="16"/>
  <c r="BW9" i="16" s="1"/>
  <c r="CP8" i="16"/>
  <c r="CO8" i="16"/>
  <c r="AC438" i="2"/>
  <c r="AB438" i="2"/>
  <c r="AA438" i="2"/>
  <c r="Z438" i="2"/>
  <c r="Y438" i="2"/>
  <c r="X438" i="2"/>
  <c r="W438" i="2"/>
  <c r="V438" i="2"/>
  <c r="U438" i="2"/>
  <c r="T438" i="2"/>
  <c r="S438" i="2"/>
  <c r="R438" i="2"/>
  <c r="Q438" i="2"/>
  <c r="AC435" i="2"/>
  <c r="AB435" i="2"/>
  <c r="AA435" i="2"/>
  <c r="Z435" i="2"/>
  <c r="Y435" i="2"/>
  <c r="X435" i="2"/>
  <c r="W435" i="2"/>
  <c r="V435" i="2"/>
  <c r="U435" i="2"/>
  <c r="T435" i="2"/>
  <c r="S435" i="2"/>
  <c r="R435" i="2"/>
  <c r="Q435" i="2"/>
  <c r="AC434" i="2"/>
  <c r="AB434" i="2"/>
  <c r="AA434" i="2"/>
  <c r="Z434" i="2"/>
  <c r="Y434" i="2"/>
  <c r="X434" i="2"/>
  <c r="W434" i="2"/>
  <c r="V434" i="2"/>
  <c r="U434" i="2"/>
  <c r="T434" i="2"/>
  <c r="S434" i="2"/>
  <c r="R434" i="2"/>
  <c r="Q434" i="2"/>
  <c r="AC429" i="2"/>
  <c r="AB429" i="2"/>
  <c r="AA429" i="2"/>
  <c r="Z429" i="2"/>
  <c r="Y429" i="2"/>
  <c r="X429" i="2"/>
  <c r="W429" i="2"/>
  <c r="V429" i="2"/>
  <c r="U429" i="2"/>
  <c r="T429" i="2"/>
  <c r="S429" i="2"/>
  <c r="R429" i="2"/>
  <c r="Q429" i="2"/>
  <c r="AC423" i="2"/>
  <c r="AB423" i="2"/>
  <c r="AA423" i="2"/>
  <c r="Z423" i="2"/>
  <c r="Y423" i="2"/>
  <c r="X423" i="2"/>
  <c r="W423" i="2"/>
  <c r="V423" i="2"/>
  <c r="U423" i="2"/>
  <c r="T423" i="2"/>
  <c r="S423" i="2"/>
  <c r="R423" i="2"/>
  <c r="Q423" i="2"/>
  <c r="AC418" i="2"/>
  <c r="AB418" i="2"/>
  <c r="AA418" i="2"/>
  <c r="Z418" i="2"/>
  <c r="Y418" i="2"/>
  <c r="X418" i="2"/>
  <c r="W418" i="2"/>
  <c r="V418" i="2"/>
  <c r="U418" i="2"/>
  <c r="T418" i="2"/>
  <c r="S418" i="2"/>
  <c r="R418" i="2"/>
  <c r="Q418" i="2"/>
  <c r="AC413" i="2"/>
  <c r="AB413" i="2"/>
  <c r="AA413" i="2"/>
  <c r="Z413" i="2"/>
  <c r="Y413" i="2"/>
  <c r="X413" i="2"/>
  <c r="W413" i="2"/>
  <c r="V413" i="2"/>
  <c r="U413" i="2"/>
  <c r="T413" i="2"/>
  <c r="S413" i="2"/>
  <c r="R413" i="2"/>
  <c r="Q413" i="2"/>
  <c r="AC408" i="2"/>
  <c r="AB408" i="2"/>
  <c r="AA408" i="2"/>
  <c r="Z408" i="2"/>
  <c r="Y408" i="2"/>
  <c r="X408" i="2"/>
  <c r="W408" i="2"/>
  <c r="V408" i="2"/>
  <c r="U408" i="2"/>
  <c r="T408" i="2"/>
  <c r="S408" i="2"/>
  <c r="R408" i="2"/>
  <c r="Q408" i="2"/>
  <c r="AC406" i="2"/>
  <c r="AB406" i="2"/>
  <c r="AA406" i="2"/>
  <c r="Z406" i="2"/>
  <c r="Y406" i="2"/>
  <c r="X406" i="2"/>
  <c r="W406" i="2"/>
  <c r="V406" i="2"/>
  <c r="U406" i="2"/>
  <c r="T406" i="2"/>
  <c r="S406" i="2"/>
  <c r="R406" i="2"/>
  <c r="Q406" i="2"/>
  <c r="AC393" i="2"/>
  <c r="AB393" i="2"/>
  <c r="AA393" i="2"/>
  <c r="Z393" i="2"/>
  <c r="Y393" i="2"/>
  <c r="X393" i="2"/>
  <c r="W393" i="2"/>
  <c r="V393" i="2"/>
  <c r="U393" i="2"/>
  <c r="T393" i="2"/>
  <c r="S393" i="2"/>
  <c r="R393" i="2"/>
  <c r="Q393" i="2"/>
  <c r="AC390" i="2"/>
  <c r="AB390" i="2"/>
  <c r="AA390" i="2"/>
  <c r="Z390" i="2"/>
  <c r="Y390" i="2"/>
  <c r="X390" i="2"/>
  <c r="W390" i="2"/>
  <c r="V390" i="2"/>
  <c r="U390" i="2"/>
  <c r="T390" i="2"/>
  <c r="S390" i="2"/>
  <c r="R390" i="2"/>
  <c r="Q390" i="2"/>
  <c r="AC387" i="2"/>
  <c r="AB387" i="2"/>
  <c r="AA387" i="2"/>
  <c r="Z387" i="2"/>
  <c r="Y387" i="2"/>
  <c r="X387" i="2"/>
  <c r="W387" i="2"/>
  <c r="V387" i="2"/>
  <c r="U387" i="2"/>
  <c r="T387" i="2"/>
  <c r="S387" i="2"/>
  <c r="R387" i="2"/>
  <c r="Q387" i="2"/>
  <c r="AC381" i="2"/>
  <c r="AB381" i="2"/>
  <c r="AA381" i="2"/>
  <c r="Z381" i="2"/>
  <c r="Y381" i="2"/>
  <c r="X381" i="2"/>
  <c r="W381" i="2"/>
  <c r="V381" i="2"/>
  <c r="U381" i="2"/>
  <c r="T381" i="2"/>
  <c r="S381" i="2"/>
  <c r="R381" i="2"/>
  <c r="Q381" i="2"/>
  <c r="AC376" i="2"/>
  <c r="AB376" i="2"/>
  <c r="AA376" i="2"/>
  <c r="Z376" i="2"/>
  <c r="Y376" i="2"/>
  <c r="X376" i="2"/>
  <c r="W376" i="2"/>
  <c r="V376" i="2"/>
  <c r="U376" i="2"/>
  <c r="T376" i="2"/>
  <c r="S376" i="2"/>
  <c r="R376" i="2"/>
  <c r="Q376" i="2"/>
  <c r="AC368" i="2"/>
  <c r="AB368" i="2"/>
  <c r="AA368" i="2"/>
  <c r="Z368" i="2"/>
  <c r="Y368" i="2"/>
  <c r="X368" i="2"/>
  <c r="W368" i="2"/>
  <c r="V368" i="2"/>
  <c r="U368" i="2"/>
  <c r="T368" i="2"/>
  <c r="S368" i="2"/>
  <c r="R368" i="2"/>
  <c r="Q368" i="2"/>
  <c r="AB364" i="2"/>
  <c r="AA364" i="2"/>
  <c r="Z364" i="2"/>
  <c r="Y364" i="2"/>
  <c r="X364" i="2"/>
  <c r="W364" i="2"/>
  <c r="V364" i="2"/>
  <c r="U364" i="2"/>
  <c r="T364" i="2"/>
  <c r="S364" i="2"/>
  <c r="R364" i="2"/>
  <c r="Q364" i="2"/>
  <c r="AB361" i="2"/>
  <c r="AA361" i="2"/>
  <c r="Z361" i="2"/>
  <c r="Y361" i="2"/>
  <c r="X361" i="2"/>
  <c r="W361" i="2"/>
  <c r="V361" i="2"/>
  <c r="U361" i="2"/>
  <c r="T361" i="2"/>
  <c r="S361" i="2"/>
  <c r="R361" i="2"/>
  <c r="Q361" i="2"/>
  <c r="AB360" i="2"/>
  <c r="AA360" i="2"/>
  <c r="Z360" i="2"/>
  <c r="Y360" i="2"/>
  <c r="X360" i="2"/>
  <c r="W360" i="2"/>
  <c r="V360" i="2"/>
  <c r="U360" i="2"/>
  <c r="T360" i="2"/>
  <c r="S360" i="2"/>
  <c r="R360" i="2"/>
  <c r="Q360" i="2"/>
  <c r="AB355" i="2"/>
  <c r="AA355" i="2"/>
  <c r="Z355" i="2"/>
  <c r="Y355" i="2"/>
  <c r="X355" i="2"/>
  <c r="W355" i="2"/>
  <c r="V355" i="2"/>
  <c r="U355" i="2"/>
  <c r="T355" i="2"/>
  <c r="S355" i="2"/>
  <c r="R355" i="2"/>
  <c r="Q355" i="2"/>
  <c r="AB346" i="2"/>
  <c r="AA346" i="2"/>
  <c r="Z346" i="2"/>
  <c r="Y346" i="2"/>
  <c r="X346" i="2"/>
  <c r="W346" i="2"/>
  <c r="V346" i="2"/>
  <c r="U346" i="2"/>
  <c r="T346" i="2"/>
  <c r="S346" i="2"/>
  <c r="R346" i="2"/>
  <c r="Q346" i="2"/>
  <c r="AB341" i="2"/>
  <c r="AA341" i="2"/>
  <c r="Z341" i="2"/>
  <c r="Y341" i="2"/>
  <c r="X341" i="2"/>
  <c r="W341" i="2"/>
  <c r="V341" i="2"/>
  <c r="U341" i="2"/>
  <c r="T341" i="2"/>
  <c r="S341" i="2"/>
  <c r="R341" i="2"/>
  <c r="Q341" i="2"/>
  <c r="AB336" i="2"/>
  <c r="AA336" i="2"/>
  <c r="Z336" i="2"/>
  <c r="Y336" i="2"/>
  <c r="X336" i="2"/>
  <c r="W336" i="2"/>
  <c r="V336" i="2"/>
  <c r="U336" i="2"/>
  <c r="T336" i="2"/>
  <c r="S336" i="2"/>
  <c r="R336" i="2"/>
  <c r="Q336" i="2"/>
  <c r="AB331" i="2"/>
  <c r="AA331" i="2"/>
  <c r="Z331" i="2"/>
  <c r="Y331" i="2"/>
  <c r="X331" i="2"/>
  <c r="W331" i="2"/>
  <c r="V331" i="2"/>
  <c r="U331" i="2"/>
  <c r="T331" i="2"/>
  <c r="S331" i="2"/>
  <c r="R331" i="2"/>
  <c r="Q331" i="2"/>
  <c r="AB329" i="2"/>
  <c r="AA329" i="2"/>
  <c r="Z329" i="2"/>
  <c r="Y329" i="2"/>
  <c r="X329" i="2"/>
  <c r="W329" i="2"/>
  <c r="V329" i="2"/>
  <c r="U329" i="2"/>
  <c r="T329" i="2"/>
  <c r="S329" i="2"/>
  <c r="R329" i="2"/>
  <c r="Q329" i="2"/>
  <c r="AB315" i="2"/>
  <c r="AA315" i="2"/>
  <c r="Z315" i="2"/>
  <c r="Y315" i="2"/>
  <c r="X315" i="2"/>
  <c r="W315" i="2"/>
  <c r="V315" i="2"/>
  <c r="U315" i="2"/>
  <c r="T315" i="2"/>
  <c r="S315" i="2"/>
  <c r="R315" i="2"/>
  <c r="Q315" i="2"/>
  <c r="AB312" i="2"/>
  <c r="AA312" i="2"/>
  <c r="Z312" i="2"/>
  <c r="Y312" i="2"/>
  <c r="X312" i="2"/>
  <c r="W312" i="2"/>
  <c r="V312" i="2"/>
  <c r="U312" i="2"/>
  <c r="T312" i="2"/>
  <c r="S312" i="2"/>
  <c r="R312" i="2"/>
  <c r="Q312" i="2"/>
  <c r="AB309" i="2"/>
  <c r="AA309" i="2"/>
  <c r="Z309" i="2"/>
  <c r="Y309" i="2"/>
  <c r="X309" i="2"/>
  <c r="W309" i="2"/>
  <c r="V309" i="2"/>
  <c r="U309" i="2"/>
  <c r="T309" i="2"/>
  <c r="S309" i="2"/>
  <c r="R309" i="2"/>
  <c r="Q309" i="2"/>
  <c r="AB303" i="2"/>
  <c r="AA303" i="2"/>
  <c r="Z303" i="2"/>
  <c r="Y303" i="2"/>
  <c r="X303" i="2"/>
  <c r="W303" i="2"/>
  <c r="V303" i="2"/>
  <c r="U303" i="2"/>
  <c r="T303" i="2"/>
  <c r="S303" i="2"/>
  <c r="R303" i="2"/>
  <c r="Q303" i="2"/>
  <c r="AB299" i="2"/>
  <c r="AA299" i="2"/>
  <c r="Z299" i="2"/>
  <c r="Y299" i="2"/>
  <c r="X299" i="2"/>
  <c r="W299" i="2"/>
  <c r="V299" i="2"/>
  <c r="U299" i="2"/>
  <c r="T299" i="2"/>
  <c r="S299" i="2"/>
  <c r="R299" i="2"/>
  <c r="Q299" i="2"/>
  <c r="AB293" i="2"/>
  <c r="AA293" i="2"/>
  <c r="Z293" i="2"/>
  <c r="Y293" i="2"/>
  <c r="X293" i="2"/>
  <c r="W293" i="2"/>
  <c r="V293" i="2"/>
  <c r="U293" i="2"/>
  <c r="T293" i="2"/>
  <c r="S293" i="2"/>
  <c r="R293" i="2"/>
  <c r="Q293" i="2"/>
  <c r="AB290" i="2"/>
  <c r="AA290" i="2"/>
  <c r="Z290" i="2"/>
  <c r="Y290" i="2"/>
  <c r="X290" i="2"/>
  <c r="W290" i="2"/>
  <c r="V290" i="2"/>
  <c r="U290" i="2"/>
  <c r="T290" i="2"/>
  <c r="S290" i="2"/>
  <c r="R290" i="2"/>
  <c r="Q290" i="2"/>
  <c r="P290" i="2"/>
  <c r="AB284" i="2"/>
  <c r="AA284" i="2"/>
  <c r="Z284" i="2"/>
  <c r="Y284" i="2"/>
  <c r="X284" i="2"/>
  <c r="W284" i="2"/>
  <c r="V284" i="2"/>
  <c r="U284" i="2"/>
  <c r="T284" i="2"/>
  <c r="S284" i="2"/>
  <c r="R284" i="2"/>
  <c r="Q284" i="2"/>
  <c r="P284" i="2"/>
  <c r="AB273" i="2"/>
  <c r="AA273" i="2"/>
  <c r="Z273" i="2"/>
  <c r="Y273" i="2"/>
  <c r="X273" i="2"/>
  <c r="W273" i="2"/>
  <c r="V273" i="2"/>
  <c r="U273" i="2"/>
  <c r="T273" i="2"/>
  <c r="S273" i="2"/>
  <c r="R273" i="2"/>
  <c r="Q273" i="2"/>
  <c r="P273" i="2"/>
  <c r="AB268" i="2"/>
  <c r="AA268" i="2"/>
  <c r="Z268" i="2"/>
  <c r="Y268" i="2"/>
  <c r="X268" i="2"/>
  <c r="W268" i="2"/>
  <c r="V268" i="2"/>
  <c r="U268" i="2"/>
  <c r="T268" i="2"/>
  <c r="S268" i="2"/>
  <c r="R268" i="2"/>
  <c r="Q268" i="2"/>
  <c r="P268" i="2"/>
  <c r="AB264" i="2"/>
  <c r="AA264" i="2"/>
  <c r="Z264" i="2"/>
  <c r="Y264" i="2"/>
  <c r="X264" i="2"/>
  <c r="W264" i="2"/>
  <c r="V264" i="2"/>
  <c r="U264" i="2"/>
  <c r="T264" i="2"/>
  <c r="S264" i="2"/>
  <c r="R264" i="2"/>
  <c r="Q264" i="2"/>
  <c r="P264" i="2"/>
  <c r="AB259" i="2"/>
  <c r="AA259" i="2"/>
  <c r="Z259" i="2"/>
  <c r="Y259" i="2"/>
  <c r="X259" i="2"/>
  <c r="W259" i="2"/>
  <c r="V259" i="2"/>
  <c r="U259" i="2"/>
  <c r="T259" i="2"/>
  <c r="S259" i="2"/>
  <c r="R259" i="2"/>
  <c r="Q259" i="2"/>
  <c r="P259" i="2"/>
  <c r="AB257" i="2"/>
  <c r="AA257" i="2"/>
  <c r="Z257" i="2"/>
  <c r="Y257" i="2"/>
  <c r="X257" i="2"/>
  <c r="W257" i="2"/>
  <c r="V257" i="2"/>
  <c r="U257" i="2"/>
  <c r="T257" i="2"/>
  <c r="S257" i="2"/>
  <c r="R257" i="2"/>
  <c r="Q257" i="2"/>
  <c r="P257" i="2"/>
  <c r="AB245" i="2"/>
  <c r="AA245" i="2"/>
  <c r="Z245" i="2"/>
  <c r="Y245" i="2"/>
  <c r="X245" i="2"/>
  <c r="W245" i="2"/>
  <c r="V245" i="2"/>
  <c r="U245" i="2"/>
  <c r="T245" i="2"/>
  <c r="S245" i="2"/>
  <c r="R245" i="2"/>
  <c r="Q245" i="2"/>
  <c r="P245" i="2"/>
  <c r="AB244" i="2"/>
  <c r="AA244" i="2"/>
  <c r="Z244" i="2"/>
  <c r="Y244" i="2"/>
  <c r="X244" i="2"/>
  <c r="W244" i="2"/>
  <c r="V244" i="2"/>
  <c r="U244" i="2"/>
  <c r="T244" i="2"/>
  <c r="S244" i="2"/>
  <c r="R244" i="2"/>
  <c r="Q244" i="2"/>
  <c r="P244" i="2"/>
  <c r="AB241" i="2"/>
  <c r="AA241" i="2"/>
  <c r="Z241" i="2"/>
  <c r="Y241" i="2"/>
  <c r="X241" i="2"/>
  <c r="W241" i="2"/>
  <c r="V241" i="2"/>
  <c r="U241" i="2"/>
  <c r="T241" i="2"/>
  <c r="S241" i="2"/>
  <c r="R241" i="2"/>
  <c r="Q241" i="2"/>
  <c r="P241" i="2"/>
  <c r="AB235" i="2"/>
  <c r="AA235" i="2"/>
  <c r="Z235" i="2"/>
  <c r="Y235" i="2"/>
  <c r="X235" i="2"/>
  <c r="W235" i="2"/>
  <c r="V235" i="2"/>
  <c r="U235" i="2"/>
  <c r="T235" i="2"/>
  <c r="S235" i="2"/>
  <c r="R235" i="2"/>
  <c r="Q235" i="2"/>
  <c r="P235" i="2"/>
  <c r="AB231" i="2"/>
  <c r="AA231" i="2"/>
  <c r="Z231" i="2"/>
  <c r="Y231" i="2"/>
  <c r="X231" i="2"/>
  <c r="W231" i="2"/>
  <c r="V231" i="2"/>
  <c r="U231" i="2"/>
  <c r="T231" i="2"/>
  <c r="S231" i="2"/>
  <c r="R231" i="2"/>
  <c r="Q231" i="2"/>
  <c r="P231" i="2"/>
  <c r="AB226" i="2"/>
  <c r="AA226" i="2"/>
  <c r="Z226" i="2"/>
  <c r="Y226" i="2"/>
  <c r="X226" i="2"/>
  <c r="W226" i="2"/>
  <c r="V226" i="2"/>
  <c r="U226" i="2"/>
  <c r="T226" i="2"/>
  <c r="S226" i="2"/>
  <c r="R226" i="2"/>
  <c r="Q226" i="2"/>
  <c r="P226" i="2"/>
  <c r="N223" i="2"/>
  <c r="M223" i="2"/>
  <c r="L223" i="2"/>
  <c r="K223" i="2"/>
  <c r="J223" i="2"/>
  <c r="I223" i="2"/>
  <c r="H223" i="2"/>
  <c r="G223" i="2"/>
  <c r="F223" i="2"/>
  <c r="E223" i="2"/>
  <c r="D223" i="2"/>
  <c r="AB216" i="2"/>
  <c r="AA216" i="2"/>
  <c r="Z216" i="2"/>
  <c r="Y216" i="2"/>
  <c r="X216" i="2"/>
  <c r="W216" i="2"/>
  <c r="V216" i="2"/>
  <c r="U216" i="2"/>
  <c r="T216" i="2"/>
  <c r="S216" i="2"/>
  <c r="R216" i="2"/>
  <c r="Q216" i="2"/>
  <c r="P216" i="2"/>
  <c r="AB214" i="2"/>
  <c r="AA214" i="2"/>
  <c r="Z214" i="2"/>
  <c r="Y214" i="2"/>
  <c r="X214" i="2"/>
  <c r="W214" i="2"/>
  <c r="V214" i="2"/>
  <c r="U214" i="2"/>
  <c r="T214" i="2"/>
  <c r="S214" i="2"/>
  <c r="R214" i="2"/>
  <c r="Q214" i="2"/>
  <c r="P214" i="2"/>
  <c r="AB209" i="2"/>
  <c r="AA209" i="2"/>
  <c r="Z209" i="2"/>
  <c r="Y209" i="2"/>
  <c r="X209" i="2"/>
  <c r="W209" i="2"/>
  <c r="V209" i="2"/>
  <c r="U209" i="2"/>
  <c r="T209" i="2"/>
  <c r="S209" i="2"/>
  <c r="R209" i="2"/>
  <c r="Q209" i="2"/>
  <c r="P209" i="2"/>
  <c r="AB205" i="2"/>
  <c r="AA205" i="2"/>
  <c r="Z205" i="2"/>
  <c r="Y205" i="2"/>
  <c r="X205" i="2"/>
  <c r="W205" i="2"/>
  <c r="V205" i="2"/>
  <c r="U205" i="2"/>
  <c r="T205" i="2"/>
  <c r="S205" i="2"/>
  <c r="R205" i="2"/>
  <c r="Q205" i="2"/>
  <c r="P205" i="2"/>
  <c r="AB200" i="2"/>
  <c r="AA200" i="2"/>
  <c r="Z200" i="2"/>
  <c r="Y200" i="2"/>
  <c r="X200" i="2"/>
  <c r="W200" i="2"/>
  <c r="V200" i="2"/>
  <c r="U200" i="2"/>
  <c r="T200" i="2"/>
  <c r="S200" i="2"/>
  <c r="R200" i="2"/>
  <c r="Q200" i="2"/>
  <c r="P200" i="2"/>
  <c r="AB198" i="2"/>
  <c r="AA198" i="2"/>
  <c r="Z198" i="2"/>
  <c r="Y198" i="2"/>
  <c r="X198" i="2"/>
  <c r="W198" i="2"/>
  <c r="V198" i="2"/>
  <c r="U198" i="2"/>
  <c r="T198" i="2"/>
  <c r="S198" i="2"/>
  <c r="R198" i="2"/>
  <c r="Q198" i="2"/>
  <c r="P198" i="2"/>
  <c r="AB194" i="2"/>
  <c r="AA194" i="2"/>
  <c r="Z194" i="2"/>
  <c r="Y194" i="2"/>
  <c r="X194" i="2"/>
  <c r="W194" i="2"/>
  <c r="V194" i="2"/>
  <c r="U194" i="2"/>
  <c r="T194" i="2"/>
  <c r="S194" i="2"/>
  <c r="R194" i="2"/>
  <c r="Q194" i="2"/>
  <c r="P194" i="2"/>
  <c r="AB191" i="2"/>
  <c r="AA191" i="2"/>
  <c r="Z191" i="2"/>
  <c r="Y191" i="2"/>
  <c r="X191" i="2"/>
  <c r="W191" i="2"/>
  <c r="V191" i="2"/>
  <c r="U191" i="2"/>
  <c r="T191" i="2"/>
  <c r="S191" i="2"/>
  <c r="R191" i="2"/>
  <c r="Q191" i="2"/>
  <c r="P191" i="2"/>
  <c r="AB186" i="2"/>
  <c r="AA186" i="2"/>
  <c r="Z186" i="2"/>
  <c r="Y186" i="2"/>
  <c r="X186" i="2"/>
  <c r="W186" i="2"/>
  <c r="V186" i="2"/>
  <c r="U186" i="2"/>
  <c r="T186" i="2"/>
  <c r="S186" i="2"/>
  <c r="R186" i="2"/>
  <c r="Q186" i="2"/>
  <c r="P186" i="2"/>
  <c r="AB182" i="2"/>
  <c r="AA182" i="2"/>
  <c r="Z182" i="2"/>
  <c r="Y182" i="2"/>
  <c r="X182" i="2"/>
  <c r="W182" i="2"/>
  <c r="V182" i="2"/>
  <c r="U182" i="2"/>
  <c r="T182" i="2"/>
  <c r="S182" i="2"/>
  <c r="R182" i="2"/>
  <c r="Q182" i="2"/>
  <c r="P182" i="2"/>
  <c r="AB179" i="2"/>
  <c r="AA179" i="2"/>
  <c r="Z179" i="2"/>
  <c r="Y179" i="2"/>
  <c r="X179" i="2"/>
  <c r="W179" i="2"/>
  <c r="V179" i="2"/>
  <c r="U179" i="2"/>
  <c r="T179" i="2"/>
  <c r="S179" i="2"/>
  <c r="R179" i="2"/>
  <c r="Q179" i="2"/>
  <c r="P179" i="2"/>
  <c r="AA178" i="2"/>
  <c r="Z178" i="2"/>
  <c r="Y178" i="2"/>
  <c r="X178" i="2"/>
  <c r="W178" i="2"/>
  <c r="V178" i="2"/>
  <c r="U178" i="2"/>
  <c r="T178" i="2"/>
  <c r="S178" i="2"/>
  <c r="R178" i="2"/>
  <c r="N175" i="2"/>
  <c r="M175" i="2"/>
  <c r="L175" i="2"/>
  <c r="K175" i="2"/>
  <c r="J175" i="2"/>
  <c r="I175" i="2"/>
  <c r="H175" i="2"/>
  <c r="G175" i="2"/>
  <c r="F175" i="2"/>
  <c r="E175" i="2"/>
  <c r="D175" i="2"/>
  <c r="C175" i="2"/>
  <c r="AB168" i="2"/>
  <c r="AA168" i="2"/>
  <c r="Z168" i="2"/>
  <c r="Y168" i="2"/>
  <c r="X168" i="2"/>
  <c r="W168" i="2"/>
  <c r="V168" i="2"/>
  <c r="U168" i="2"/>
  <c r="T168" i="2"/>
  <c r="S168" i="2"/>
  <c r="R168" i="2"/>
  <c r="Q168" i="2"/>
  <c r="P168" i="2"/>
  <c r="AB166" i="2"/>
  <c r="AA166" i="2"/>
  <c r="Z166" i="2"/>
  <c r="Y166" i="2"/>
  <c r="X166" i="2"/>
  <c r="W166" i="2"/>
  <c r="V166" i="2"/>
  <c r="U166" i="2"/>
  <c r="T166" i="2"/>
  <c r="S166" i="2"/>
  <c r="R166" i="2"/>
  <c r="Q166" i="2"/>
  <c r="P166" i="2"/>
  <c r="AB161" i="2"/>
  <c r="AA161" i="2"/>
  <c r="Z161" i="2"/>
  <c r="Y161" i="2"/>
  <c r="X161" i="2"/>
  <c r="W161" i="2"/>
  <c r="V161" i="2"/>
  <c r="U161" i="2"/>
  <c r="T161" i="2"/>
  <c r="S161" i="2"/>
  <c r="R161" i="2"/>
  <c r="Q161" i="2"/>
  <c r="P161" i="2"/>
  <c r="AB157" i="2"/>
  <c r="AA157" i="2"/>
  <c r="Z157" i="2"/>
  <c r="Y157" i="2"/>
  <c r="X157" i="2"/>
  <c r="W157" i="2"/>
  <c r="V157" i="2"/>
  <c r="U157" i="2"/>
  <c r="T157" i="2"/>
  <c r="S157" i="2"/>
  <c r="R157" i="2"/>
  <c r="Q157" i="2"/>
  <c r="P157" i="2"/>
  <c r="AB152" i="2"/>
  <c r="AA152" i="2"/>
  <c r="Z152" i="2"/>
  <c r="Y152" i="2"/>
  <c r="X152" i="2"/>
  <c r="W152" i="2"/>
  <c r="V152" i="2"/>
  <c r="U152" i="2"/>
  <c r="T152" i="2"/>
  <c r="S152" i="2"/>
  <c r="R152" i="2"/>
  <c r="Q152" i="2"/>
  <c r="P152" i="2"/>
  <c r="AB150" i="2"/>
  <c r="AA150" i="2"/>
  <c r="Z150" i="2"/>
  <c r="Y150" i="2"/>
  <c r="X150" i="2"/>
  <c r="W150" i="2"/>
  <c r="V150" i="2"/>
  <c r="U150" i="2"/>
  <c r="T150" i="2"/>
  <c r="S150" i="2"/>
  <c r="R150" i="2"/>
  <c r="Q150" i="2"/>
  <c r="P150" i="2"/>
  <c r="AB146" i="2"/>
  <c r="AA146" i="2"/>
  <c r="Z146" i="2"/>
  <c r="Y146" i="2"/>
  <c r="X146" i="2"/>
  <c r="W146" i="2"/>
  <c r="V146" i="2"/>
  <c r="U146" i="2"/>
  <c r="T146" i="2"/>
  <c r="S146" i="2"/>
  <c r="R146" i="2"/>
  <c r="Q146" i="2"/>
  <c r="P146" i="2"/>
  <c r="AB143" i="2"/>
  <c r="AA143" i="2"/>
  <c r="Z143" i="2"/>
  <c r="Y143" i="2"/>
  <c r="X143" i="2"/>
  <c r="W143" i="2"/>
  <c r="V143" i="2"/>
  <c r="U143" i="2"/>
  <c r="T143" i="2"/>
  <c r="S143" i="2"/>
  <c r="R143" i="2"/>
  <c r="Q143" i="2"/>
  <c r="P143" i="2"/>
  <c r="AB138" i="2"/>
  <c r="AA138" i="2"/>
  <c r="Z138" i="2"/>
  <c r="Y138" i="2"/>
  <c r="X138" i="2"/>
  <c r="W138" i="2"/>
  <c r="V138" i="2"/>
  <c r="U138" i="2"/>
  <c r="T138" i="2"/>
  <c r="S138" i="2"/>
  <c r="R138" i="2"/>
  <c r="Q138" i="2"/>
  <c r="P138" i="2"/>
  <c r="AB134" i="2"/>
  <c r="AA134" i="2"/>
  <c r="Z134" i="2"/>
  <c r="Y134" i="2"/>
  <c r="X134" i="2"/>
  <c r="W134" i="2"/>
  <c r="V134" i="2"/>
  <c r="U134" i="2"/>
  <c r="T134" i="2"/>
  <c r="S134" i="2"/>
  <c r="R134" i="2"/>
  <c r="Q134" i="2"/>
  <c r="P134" i="2"/>
  <c r="AB131" i="2"/>
  <c r="AA131" i="2"/>
  <c r="Z131" i="2"/>
  <c r="Y131" i="2"/>
  <c r="X131" i="2"/>
  <c r="W131" i="2"/>
  <c r="V131" i="2"/>
  <c r="U131" i="2"/>
  <c r="T131" i="2"/>
  <c r="S131" i="2"/>
  <c r="R131" i="2"/>
  <c r="Q131" i="2"/>
  <c r="P131" i="2"/>
  <c r="N129" i="2"/>
  <c r="M129" i="2"/>
  <c r="L129" i="2"/>
  <c r="K129" i="2"/>
  <c r="J129" i="2"/>
  <c r="I129" i="2"/>
  <c r="H129" i="2"/>
  <c r="G129" i="2"/>
  <c r="M127" i="2"/>
  <c r="L127" i="2"/>
  <c r="K127" i="2"/>
  <c r="J127" i="2"/>
  <c r="I127" i="2"/>
  <c r="H127" i="2"/>
  <c r="G127" i="2"/>
  <c r="F127" i="2"/>
  <c r="E127" i="2"/>
  <c r="D127" i="2"/>
  <c r="C127" i="2"/>
  <c r="AA120" i="2"/>
  <c r="Z120" i="2"/>
  <c r="Y120" i="2"/>
  <c r="X120" i="2"/>
  <c r="W120" i="2"/>
  <c r="V120" i="2"/>
  <c r="U120" i="2"/>
  <c r="T120" i="2"/>
  <c r="S120" i="2"/>
  <c r="R120" i="2"/>
  <c r="Q120" i="2"/>
  <c r="P120" i="2"/>
  <c r="AA118" i="2"/>
  <c r="Z118" i="2"/>
  <c r="Y118" i="2"/>
  <c r="X118" i="2"/>
  <c r="W118" i="2"/>
  <c r="V118" i="2"/>
  <c r="U118" i="2"/>
  <c r="T118" i="2"/>
  <c r="S118" i="2"/>
  <c r="R118" i="2"/>
  <c r="Q118" i="2"/>
  <c r="P118" i="2"/>
  <c r="AA113" i="2"/>
  <c r="Z113" i="2"/>
  <c r="Y113" i="2"/>
  <c r="X113" i="2"/>
  <c r="W113" i="2"/>
  <c r="V113" i="2"/>
  <c r="U113" i="2"/>
  <c r="T113" i="2"/>
  <c r="S113" i="2"/>
  <c r="R113" i="2"/>
  <c r="Q113" i="2"/>
  <c r="P113" i="2"/>
  <c r="AA109" i="2"/>
  <c r="Z109" i="2"/>
  <c r="Y109" i="2"/>
  <c r="X109" i="2"/>
  <c r="W109" i="2"/>
  <c r="V109" i="2"/>
  <c r="U109" i="2"/>
  <c r="T109" i="2"/>
  <c r="S109" i="2"/>
  <c r="R109" i="2"/>
  <c r="Q109" i="2"/>
  <c r="P109" i="2"/>
  <c r="AA104" i="2"/>
  <c r="Z104" i="2"/>
  <c r="Y104" i="2"/>
  <c r="X104" i="2"/>
  <c r="W104" i="2"/>
  <c r="V104" i="2"/>
  <c r="U104" i="2"/>
  <c r="T104" i="2"/>
  <c r="S104" i="2"/>
  <c r="R104" i="2"/>
  <c r="Q104" i="2"/>
  <c r="P104" i="2"/>
  <c r="AA102" i="2"/>
  <c r="Z102" i="2"/>
  <c r="Y102" i="2"/>
  <c r="X102" i="2"/>
  <c r="W102" i="2"/>
  <c r="V102" i="2"/>
  <c r="U102" i="2"/>
  <c r="T102" i="2"/>
  <c r="S102" i="2"/>
  <c r="R102" i="2"/>
  <c r="Q102" i="2"/>
  <c r="P102" i="2"/>
  <c r="AA98" i="2"/>
  <c r="Z98" i="2"/>
  <c r="Y98" i="2"/>
  <c r="X98" i="2"/>
  <c r="W98" i="2"/>
  <c r="V98" i="2"/>
  <c r="U98" i="2"/>
  <c r="T98" i="2"/>
  <c r="S98" i="2"/>
  <c r="R98" i="2"/>
  <c r="Q98" i="2"/>
  <c r="P98" i="2"/>
  <c r="AA95" i="2"/>
  <c r="Z95" i="2"/>
  <c r="Y95" i="2"/>
  <c r="X95" i="2"/>
  <c r="W95" i="2"/>
  <c r="V95" i="2"/>
  <c r="U95" i="2"/>
  <c r="T95" i="2"/>
  <c r="S95" i="2"/>
  <c r="R95" i="2"/>
  <c r="Q95" i="2"/>
  <c r="P95" i="2"/>
  <c r="AA90" i="2"/>
  <c r="Z90" i="2"/>
  <c r="Y90" i="2"/>
  <c r="X90" i="2"/>
  <c r="W90" i="2"/>
  <c r="V90" i="2"/>
  <c r="U90" i="2"/>
  <c r="T90" i="2"/>
  <c r="S90" i="2"/>
  <c r="R90" i="2"/>
  <c r="Q90" i="2"/>
  <c r="P90" i="2"/>
  <c r="AA86" i="2"/>
  <c r="Z86" i="2"/>
  <c r="Y86" i="2"/>
  <c r="X86" i="2"/>
  <c r="W86" i="2"/>
  <c r="V86" i="2"/>
  <c r="U86" i="2"/>
  <c r="T86" i="2"/>
  <c r="S86" i="2"/>
  <c r="R86" i="2"/>
  <c r="Q86" i="2"/>
  <c r="P86" i="2"/>
  <c r="AA83" i="2"/>
  <c r="Z83" i="2"/>
  <c r="Y83" i="2"/>
  <c r="X83" i="2"/>
  <c r="W83" i="2"/>
  <c r="V83" i="2"/>
  <c r="U83" i="2"/>
  <c r="T83" i="2"/>
  <c r="S83" i="2"/>
  <c r="R83" i="2"/>
  <c r="Q83" i="2"/>
  <c r="P83" i="2"/>
  <c r="N79" i="2"/>
  <c r="M79" i="2"/>
  <c r="L79" i="2"/>
  <c r="K79" i="2"/>
  <c r="J79" i="2"/>
  <c r="I79" i="2"/>
  <c r="H79" i="2"/>
  <c r="G79" i="2"/>
  <c r="F79" i="2"/>
  <c r="E79" i="2"/>
  <c r="D79" i="2"/>
  <c r="C79" i="2"/>
  <c r="AB75" i="2"/>
  <c r="AA75" i="2"/>
  <c r="Z75" i="2"/>
  <c r="Y75" i="2"/>
  <c r="X75" i="2"/>
  <c r="W75" i="2"/>
  <c r="V75" i="2"/>
  <c r="U75" i="2"/>
  <c r="T75" i="2"/>
  <c r="S75" i="2"/>
  <c r="R75" i="2"/>
  <c r="Q75" i="2"/>
  <c r="P75" i="2"/>
  <c r="AB72" i="2"/>
  <c r="AA72" i="2"/>
  <c r="Z72" i="2"/>
  <c r="Y72" i="2"/>
  <c r="X72" i="2"/>
  <c r="W72" i="2"/>
  <c r="V72" i="2"/>
  <c r="U72" i="2"/>
  <c r="T72" i="2"/>
  <c r="S72" i="2"/>
  <c r="R72" i="2"/>
  <c r="Q72" i="2"/>
  <c r="P72" i="2"/>
  <c r="AB69" i="2"/>
  <c r="AA69" i="2"/>
  <c r="Z69" i="2"/>
  <c r="Y69" i="2"/>
  <c r="X69" i="2"/>
  <c r="W69" i="2"/>
  <c r="V69" i="2"/>
  <c r="U69" i="2"/>
  <c r="T69" i="2"/>
  <c r="S69" i="2"/>
  <c r="R69" i="2"/>
  <c r="Q69" i="2"/>
  <c r="P69" i="2"/>
  <c r="AB66" i="2"/>
  <c r="AA66" i="2"/>
  <c r="Z66" i="2"/>
  <c r="Y66" i="2"/>
  <c r="X66" i="2"/>
  <c r="W66" i="2"/>
  <c r="V66" i="2"/>
  <c r="U66" i="2"/>
  <c r="T66" i="2"/>
  <c r="S66" i="2"/>
  <c r="R66" i="2"/>
  <c r="Q66" i="2"/>
  <c r="P66" i="2"/>
  <c r="AB61" i="2"/>
  <c r="AA61" i="2"/>
  <c r="Z61" i="2"/>
  <c r="Y61" i="2"/>
  <c r="X61" i="2"/>
  <c r="W61" i="2"/>
  <c r="V61" i="2"/>
  <c r="U61" i="2"/>
  <c r="T61" i="2"/>
  <c r="S61" i="2"/>
  <c r="R61" i="2"/>
  <c r="Q61" i="2"/>
  <c r="P61" i="2"/>
  <c r="AB59" i="2"/>
  <c r="AA59" i="2"/>
  <c r="Z59" i="2"/>
  <c r="Y59" i="2"/>
  <c r="X59" i="2"/>
  <c r="W59" i="2"/>
  <c r="V59" i="2"/>
  <c r="U59" i="2"/>
  <c r="T59" i="2"/>
  <c r="S59" i="2"/>
  <c r="R59" i="2"/>
  <c r="Q59" i="2"/>
  <c r="P59" i="2"/>
  <c r="AB56" i="2"/>
  <c r="AA56" i="2"/>
  <c r="Z56" i="2"/>
  <c r="Y56" i="2"/>
  <c r="X56" i="2"/>
  <c r="W56" i="2"/>
  <c r="V56" i="2"/>
  <c r="U56" i="2"/>
  <c r="T56" i="2"/>
  <c r="S56" i="2"/>
  <c r="R56" i="2"/>
  <c r="Q56" i="2"/>
  <c r="P56" i="2"/>
  <c r="AB54" i="2"/>
  <c r="AA54" i="2"/>
  <c r="Z54" i="2"/>
  <c r="Y54" i="2"/>
  <c r="X54" i="2"/>
  <c r="W54" i="2"/>
  <c r="V54" i="2"/>
  <c r="U54" i="2"/>
  <c r="T54" i="2"/>
  <c r="S54" i="2"/>
  <c r="R54" i="2"/>
  <c r="Q54" i="2"/>
  <c r="P54" i="2"/>
  <c r="AB49" i="2"/>
  <c r="AA49" i="2"/>
  <c r="Z49" i="2"/>
  <c r="Y49" i="2"/>
  <c r="X49" i="2"/>
  <c r="W49" i="2"/>
  <c r="V49" i="2"/>
  <c r="U49" i="2"/>
  <c r="T49" i="2"/>
  <c r="S49" i="2"/>
  <c r="R49" i="2"/>
  <c r="Q49" i="2"/>
  <c r="P49" i="2"/>
  <c r="AB45" i="2"/>
  <c r="AA45" i="2"/>
  <c r="Z45" i="2"/>
  <c r="Y45" i="2"/>
  <c r="X45" i="2"/>
  <c r="W45" i="2"/>
  <c r="V45" i="2"/>
  <c r="U45" i="2"/>
  <c r="T45" i="2"/>
  <c r="S45" i="2"/>
  <c r="R45" i="2"/>
  <c r="Q45" i="2"/>
  <c r="P45" i="2"/>
  <c r="AB43" i="2"/>
  <c r="AA43" i="2"/>
  <c r="Z43" i="2"/>
  <c r="Y43" i="2"/>
  <c r="X43" i="2"/>
  <c r="W43" i="2"/>
  <c r="V43" i="2"/>
  <c r="U43" i="2"/>
  <c r="T43" i="2"/>
  <c r="S43" i="2"/>
  <c r="R43" i="2"/>
  <c r="Q43" i="2"/>
  <c r="P43" i="2"/>
  <c r="N40" i="2"/>
  <c r="M40" i="2"/>
  <c r="L40" i="2"/>
  <c r="K40" i="2"/>
  <c r="J40" i="2"/>
  <c r="I40" i="2"/>
  <c r="H40" i="2"/>
  <c r="G40" i="2"/>
  <c r="F40" i="2"/>
  <c r="E40" i="2"/>
  <c r="D40" i="2"/>
  <c r="C40" i="2"/>
  <c r="AB36" i="2"/>
  <c r="AA36" i="2"/>
  <c r="Z36" i="2"/>
  <c r="Y36" i="2"/>
  <c r="X36" i="2"/>
  <c r="W36" i="2"/>
  <c r="V36" i="2"/>
  <c r="U36" i="2"/>
  <c r="T36" i="2"/>
  <c r="S36" i="2"/>
  <c r="R36" i="2"/>
  <c r="Q36" i="2"/>
  <c r="P36" i="2"/>
  <c r="AB33" i="2"/>
  <c r="AA33" i="2"/>
  <c r="Z33" i="2"/>
  <c r="Y33" i="2"/>
  <c r="X33" i="2"/>
  <c r="W33" i="2"/>
  <c r="V33" i="2"/>
  <c r="U33" i="2"/>
  <c r="T33" i="2"/>
  <c r="S33" i="2"/>
  <c r="R33" i="2"/>
  <c r="Q33" i="2"/>
  <c r="P33" i="2"/>
  <c r="AB30" i="2"/>
  <c r="AA30" i="2"/>
  <c r="Z30" i="2"/>
  <c r="Y30" i="2"/>
  <c r="X30" i="2"/>
  <c r="W30" i="2"/>
  <c r="V30" i="2"/>
  <c r="U30" i="2"/>
  <c r="T30" i="2"/>
  <c r="S30" i="2"/>
  <c r="R30" i="2"/>
  <c r="Q30" i="2"/>
  <c r="P30" i="2"/>
  <c r="AB27" i="2"/>
  <c r="AA27" i="2"/>
  <c r="Z27" i="2"/>
  <c r="Y27" i="2"/>
  <c r="X27" i="2"/>
  <c r="W27" i="2"/>
  <c r="V27" i="2"/>
  <c r="U27" i="2"/>
  <c r="T27" i="2"/>
  <c r="S27" i="2"/>
  <c r="R27" i="2"/>
  <c r="Q27" i="2"/>
  <c r="P27" i="2"/>
  <c r="AB22" i="2"/>
  <c r="AA22" i="2"/>
  <c r="Z22" i="2"/>
  <c r="Y22" i="2"/>
  <c r="X22" i="2"/>
  <c r="W22" i="2"/>
  <c r="V22" i="2"/>
  <c r="U22" i="2"/>
  <c r="T22" i="2"/>
  <c r="S22" i="2"/>
  <c r="R22" i="2"/>
  <c r="Q22" i="2"/>
  <c r="P22" i="2"/>
  <c r="AB20" i="2"/>
  <c r="AA20" i="2"/>
  <c r="Z20" i="2"/>
  <c r="Y20" i="2"/>
  <c r="X20" i="2"/>
  <c r="W20" i="2"/>
  <c r="V20" i="2"/>
  <c r="U20" i="2"/>
  <c r="T20" i="2"/>
  <c r="S20" i="2"/>
  <c r="R20" i="2"/>
  <c r="Q20" i="2"/>
  <c r="P20" i="2"/>
  <c r="AB17" i="2"/>
  <c r="AA17" i="2"/>
  <c r="Z17" i="2"/>
  <c r="Y17" i="2"/>
  <c r="X17" i="2"/>
  <c r="W17" i="2"/>
  <c r="V17" i="2"/>
  <c r="U17" i="2"/>
  <c r="T17" i="2"/>
  <c r="S17" i="2"/>
  <c r="R17" i="2"/>
  <c r="Q17" i="2"/>
  <c r="P17" i="2"/>
  <c r="AB15" i="2"/>
  <c r="AA15" i="2"/>
  <c r="Z15" i="2"/>
  <c r="Y15" i="2"/>
  <c r="X15" i="2"/>
  <c r="W15" i="2"/>
  <c r="V15" i="2"/>
  <c r="U15" i="2"/>
  <c r="T15" i="2"/>
  <c r="S15" i="2"/>
  <c r="R15" i="2"/>
  <c r="Q15" i="2"/>
  <c r="P15" i="2"/>
  <c r="AB10" i="2"/>
  <c r="AA10" i="2"/>
  <c r="Z10" i="2"/>
  <c r="Y10" i="2"/>
  <c r="X10" i="2"/>
  <c r="W10" i="2"/>
  <c r="V10" i="2"/>
  <c r="U10" i="2"/>
  <c r="T10" i="2"/>
  <c r="S10" i="2"/>
  <c r="R10" i="2"/>
  <c r="Q10" i="2"/>
  <c r="P10" i="2"/>
  <c r="AB6" i="2"/>
  <c r="AA6" i="2"/>
  <c r="Z6" i="2"/>
  <c r="Y6" i="2"/>
  <c r="X6" i="2"/>
  <c r="W6" i="2"/>
  <c r="V6" i="2"/>
  <c r="U6" i="2"/>
  <c r="T6" i="2"/>
  <c r="S6" i="2"/>
  <c r="R6" i="2"/>
  <c r="Q6" i="2"/>
  <c r="P6" i="2"/>
  <c r="AB4" i="2"/>
  <c r="AA4" i="2"/>
  <c r="Z4" i="2"/>
  <c r="Y4" i="2"/>
  <c r="X4" i="2"/>
  <c r="W4" i="2"/>
  <c r="V4" i="2"/>
  <c r="U4" i="2"/>
  <c r="T4" i="2"/>
  <c r="S4" i="2"/>
  <c r="R4" i="2"/>
  <c r="Q4" i="2"/>
  <c r="P4" i="2"/>
  <c r="IT243" i="16" l="1"/>
  <c r="IT51" i="16"/>
  <c r="IT50" i="16" s="1"/>
  <c r="IT49" i="16" s="1"/>
  <c r="IT48" i="16" s="1"/>
  <c r="IT47" i="16" s="1"/>
  <c r="IT46" i="16" s="1"/>
  <c r="CH243" i="16"/>
  <c r="CH51" i="16"/>
  <c r="CH50" i="16" s="1"/>
  <c r="CH49" i="16" s="1"/>
  <c r="CH48" i="16" s="1"/>
  <c r="CH47" i="16" s="1"/>
  <c r="CH46" i="16" s="1"/>
  <c r="CH45" i="16" s="1"/>
  <c r="CH44" i="16" s="1"/>
  <c r="CH43" i="16" s="1"/>
  <c r="CH42" i="16" s="1"/>
  <c r="CH41" i="16" s="1"/>
  <c r="CH40" i="16" s="1"/>
  <c r="CH39" i="16" s="1"/>
  <c r="CH38" i="16" s="1"/>
  <c r="CH37" i="16" s="1"/>
  <c r="CH36" i="16" s="1"/>
  <c r="CH35" i="16" s="1"/>
  <c r="CH34" i="16" s="1"/>
  <c r="CH33" i="16" s="1"/>
  <c r="CH32" i="16" s="1"/>
  <c r="CH31" i="16" s="1"/>
  <c r="CH30" i="16" s="1"/>
  <c r="CH29" i="16" s="1"/>
  <c r="CH28" i="16" s="1"/>
  <c r="CH27" i="16" s="1"/>
  <c r="CH26" i="16" s="1"/>
  <c r="FZ243" i="16"/>
  <c r="FZ51" i="16"/>
  <c r="FZ50" i="16" s="1"/>
  <c r="FZ49" i="16" s="1"/>
  <c r="FZ48" i="16" s="1"/>
  <c r="FZ47" i="16" s="1"/>
  <c r="FZ46" i="16" s="1"/>
  <c r="FZ45" i="16" s="1"/>
  <c r="FZ44" i="16" s="1"/>
  <c r="FZ43" i="16" s="1"/>
  <c r="FZ42" i="16" s="1"/>
  <c r="FZ41" i="16" s="1"/>
  <c r="FZ40" i="16" s="1"/>
  <c r="FZ39" i="16" s="1"/>
  <c r="FZ38" i="16" s="1"/>
  <c r="FZ37" i="16" s="1"/>
  <c r="FZ36" i="16" s="1"/>
  <c r="FZ35" i="16" s="1"/>
  <c r="FZ34" i="16" s="1"/>
  <c r="FZ33" i="16" s="1"/>
  <c r="FZ32" i="16" s="1"/>
  <c r="FZ31" i="16" s="1"/>
  <c r="FZ30" i="16" s="1"/>
  <c r="FZ29" i="16" s="1"/>
  <c r="FZ28" i="16" s="1"/>
  <c r="FZ27" i="16" s="1"/>
  <c r="FZ26" i="16" s="1"/>
  <c r="GI26" i="16" s="1"/>
  <c r="GX243" i="16"/>
  <c r="GX51" i="16"/>
  <c r="GX50" i="16" s="1"/>
  <c r="GX49" i="16" s="1"/>
  <c r="GX48" i="16" s="1"/>
  <c r="GX47" i="16" s="1"/>
  <c r="GX46" i="16" s="1"/>
  <c r="GX45" i="16" s="1"/>
  <c r="GX44" i="16" s="1"/>
  <c r="GX43" i="16" s="1"/>
  <c r="GX42" i="16" s="1"/>
  <c r="GX41" i="16" s="1"/>
  <c r="GX40" i="16" s="1"/>
  <c r="GX39" i="16" s="1"/>
  <c r="GX38" i="16" s="1"/>
  <c r="GX37" i="16" s="1"/>
  <c r="GX36" i="16" s="1"/>
  <c r="GX35" i="16" s="1"/>
  <c r="GX34" i="16" s="1"/>
  <c r="GX33" i="16" s="1"/>
  <c r="GX32" i="16" s="1"/>
  <c r="GX31" i="16" s="1"/>
  <c r="GX30" i="16" s="1"/>
  <c r="GX29" i="16" s="1"/>
  <c r="GX28" i="16" s="1"/>
  <c r="GX27" i="16" s="1"/>
  <c r="GX26" i="16" s="1"/>
  <c r="HV243" i="16"/>
  <c r="ID26" i="16"/>
  <c r="DF51" i="16"/>
  <c r="DF50" i="16" s="1"/>
  <c r="DF49" i="16" s="1"/>
  <c r="DF48" i="16" s="1"/>
  <c r="DF47" i="16" s="1"/>
  <c r="DF46" i="16" s="1"/>
  <c r="DF45" i="16" s="1"/>
  <c r="DF44" i="16" s="1"/>
  <c r="DF43" i="16" s="1"/>
  <c r="DF42" i="16" s="1"/>
  <c r="DF41" i="16" s="1"/>
  <c r="DF40" i="16" s="1"/>
  <c r="DF39" i="16" s="1"/>
  <c r="DF38" i="16" s="1"/>
  <c r="DF37" i="16" s="1"/>
  <c r="DF36" i="16" s="1"/>
  <c r="DF35" i="16" s="1"/>
  <c r="DF34" i="16" s="1"/>
  <c r="DF33" i="16" s="1"/>
  <c r="DF32" i="16" s="1"/>
  <c r="DF31" i="16" s="1"/>
  <c r="DF30" i="16" s="1"/>
  <c r="DF29" i="16" s="1"/>
  <c r="DF28" i="16" s="1"/>
  <c r="DF27" i="16" s="1"/>
  <c r="DF26" i="16" s="1"/>
  <c r="DO26" i="16" s="1"/>
  <c r="DF243" i="16"/>
  <c r="FB51" i="16"/>
  <c r="FB50" i="16" s="1"/>
  <c r="FB49" i="16" s="1"/>
  <c r="FB48" i="16" s="1"/>
  <c r="FB47" i="16" s="1"/>
  <c r="FB46" i="16" s="1"/>
  <c r="FB45" i="16" s="1"/>
  <c r="FB44" i="16" s="1"/>
  <c r="FB43" i="16" s="1"/>
  <c r="FB42" i="16" s="1"/>
  <c r="FB41" i="16" s="1"/>
  <c r="FB40" i="16" s="1"/>
  <c r="FB39" i="16" s="1"/>
  <c r="FB38" i="16" s="1"/>
  <c r="FB37" i="16" s="1"/>
  <c r="FB36" i="16" s="1"/>
  <c r="FB35" i="16" s="1"/>
  <c r="FB34" i="16" s="1"/>
  <c r="FB33" i="16" s="1"/>
  <c r="FB32" i="16" s="1"/>
  <c r="FB31" i="16" s="1"/>
  <c r="FB30" i="16" s="1"/>
  <c r="FB29" i="16" s="1"/>
  <c r="FB28" i="16" s="1"/>
  <c r="FB27" i="16" s="1"/>
  <c r="FB26" i="16" s="1"/>
  <c r="FL26" i="16" s="1"/>
  <c r="FB243" i="16"/>
  <c r="EN26" i="16"/>
  <c r="EL26" i="16"/>
  <c r="IZ26" i="16"/>
  <c r="CN26" i="16"/>
  <c r="CP26" i="16"/>
  <c r="HH26" i="16"/>
  <c r="HF26" i="16"/>
  <c r="HE26" i="16"/>
  <c r="FJ26" i="16"/>
  <c r="GH26" i="16"/>
  <c r="IB26" i="16"/>
  <c r="CQ26" i="16"/>
  <c r="IE26" i="16"/>
  <c r="IF26" i="16"/>
  <c r="FH26" i="16"/>
  <c r="FI26" i="16"/>
  <c r="CO26" i="16"/>
  <c r="CR26" i="16"/>
  <c r="DL26" i="16"/>
  <c r="EJ26" i="16"/>
  <c r="EK26" i="16"/>
  <c r="EM26" i="16"/>
  <c r="GJ26" i="16"/>
  <c r="GF26" i="16"/>
  <c r="GG26" i="16"/>
  <c r="IC26" i="16"/>
  <c r="HD26" i="16"/>
  <c r="HG26" i="16"/>
  <c r="FK26" i="16" l="1"/>
  <c r="FM26" i="16" s="1"/>
  <c r="FN26" i="16" s="1"/>
  <c r="FS26" i="16" s="1"/>
  <c r="DN26" i="16"/>
  <c r="DP26" i="16"/>
  <c r="DM26" i="16"/>
  <c r="DQ26" i="16" s="1"/>
  <c r="IG26" i="16"/>
  <c r="IA27" i="16" s="1"/>
  <c r="HI26" i="16"/>
  <c r="HC27" i="16" s="1"/>
  <c r="HE27" i="16" s="1"/>
  <c r="CS26" i="16"/>
  <c r="EO26" i="16"/>
  <c r="GK26" i="16"/>
  <c r="DK27" i="16" l="1"/>
  <c r="DN27" i="16" s="1"/>
  <c r="DR26" i="16"/>
  <c r="DW26" i="16" s="1"/>
  <c r="JU26" i="16" s="1"/>
  <c r="HF27" i="16"/>
  <c r="IB27" i="16"/>
  <c r="ID27" i="16"/>
  <c r="HJ26" i="16"/>
  <c r="HO26" i="16" s="1"/>
  <c r="KK26" i="16" s="1"/>
  <c r="IH26" i="16"/>
  <c r="IM26" i="16" s="1"/>
  <c r="KO26" i="16" s="1"/>
  <c r="FG27" i="16"/>
  <c r="CT26" i="16"/>
  <c r="CY26" i="16" s="1"/>
  <c r="CM27" i="16"/>
  <c r="CP27" i="16" s="1"/>
  <c r="EI27" i="16"/>
  <c r="EL27" i="16" s="1"/>
  <c r="EP26" i="16"/>
  <c r="EU26" i="16" s="1"/>
  <c r="KC26" i="16"/>
  <c r="GE27" i="16"/>
  <c r="GH27" i="16" s="1"/>
  <c r="GL26" i="16"/>
  <c r="GQ26" i="16" s="1"/>
  <c r="IF27" i="16"/>
  <c r="IE27" i="16"/>
  <c r="IC27" i="16"/>
  <c r="HG27" i="16"/>
  <c r="HD27" i="16"/>
  <c r="HH27" i="16"/>
  <c r="DL27" i="16" l="1"/>
  <c r="DM27" i="16"/>
  <c r="DO27" i="16"/>
  <c r="DP27" i="16"/>
  <c r="FL27" i="16"/>
  <c r="FJ27" i="16"/>
  <c r="FI27" i="16"/>
  <c r="FH27" i="16"/>
  <c r="FK27" i="16"/>
  <c r="CQ27" i="16"/>
  <c r="CO27" i="16"/>
  <c r="CN27" i="16"/>
  <c r="CR27" i="16"/>
  <c r="JQ26" i="16"/>
  <c r="DQ27" i="16"/>
  <c r="EN27" i="16"/>
  <c r="EM27" i="16"/>
  <c r="EK27" i="16"/>
  <c r="EJ27" i="16"/>
  <c r="JY26" i="16"/>
  <c r="GJ27" i="16"/>
  <c r="GG27" i="16"/>
  <c r="GI27" i="16"/>
  <c r="GF27" i="16"/>
  <c r="KG26" i="16"/>
  <c r="IG27" i="16"/>
  <c r="HI27" i="16"/>
  <c r="GK27" i="16" l="1"/>
  <c r="GL27" i="16" s="1"/>
  <c r="GQ27" i="16" s="1"/>
  <c r="FM27" i="16"/>
  <c r="FG28" i="16" s="1"/>
  <c r="EO27" i="16"/>
  <c r="EI28" i="16" s="1"/>
  <c r="EL28" i="16" s="1"/>
  <c r="CS27" i="16"/>
  <c r="DK28" i="16"/>
  <c r="DN28" i="16" s="1"/>
  <c r="DR27" i="16"/>
  <c r="DW27" i="16" s="1"/>
  <c r="IA28" i="16"/>
  <c r="IH27" i="16"/>
  <c r="IM27" i="16" s="1"/>
  <c r="HC28" i="16"/>
  <c r="HE28" i="16" s="1"/>
  <c r="HJ27" i="16"/>
  <c r="HO27" i="16" s="1"/>
  <c r="HF28" i="16" l="1"/>
  <c r="FK28" i="16"/>
  <c r="FJ28" i="16"/>
  <c r="IB28" i="16"/>
  <c r="ID28" i="16"/>
  <c r="FN27" i="16"/>
  <c r="FS27" i="16" s="1"/>
  <c r="KC27" i="16" s="1"/>
  <c r="GE28" i="16"/>
  <c r="FH28" i="16"/>
  <c r="FI28" i="16"/>
  <c r="FL28" i="16"/>
  <c r="EP27" i="16"/>
  <c r="EU27" i="16" s="1"/>
  <c r="JY27" i="16" s="1"/>
  <c r="CM28" i="16"/>
  <c r="CP28" i="16" s="1"/>
  <c r="CT27" i="16"/>
  <c r="CY27" i="16" s="1"/>
  <c r="JU27" i="16"/>
  <c r="DO28" i="16"/>
  <c r="DM28" i="16"/>
  <c r="DL28" i="16"/>
  <c r="DP28" i="16"/>
  <c r="EJ28" i="16"/>
  <c r="EN28" i="16"/>
  <c r="EM28" i="16"/>
  <c r="EK28" i="16"/>
  <c r="KG27" i="16"/>
  <c r="IF28" i="16"/>
  <c r="IE28" i="16"/>
  <c r="IC28" i="16"/>
  <c r="KO27" i="16"/>
  <c r="KK27" i="16"/>
  <c r="HD28" i="16"/>
  <c r="HH28" i="16"/>
  <c r="HG28" i="16"/>
  <c r="GI28" i="16" l="1"/>
  <c r="GH28" i="16"/>
  <c r="FM28" i="16"/>
  <c r="FG29" i="16" s="1"/>
  <c r="FJ29" i="16" s="1"/>
  <c r="GJ28" i="16"/>
  <c r="GF28" i="16"/>
  <c r="GG28" i="16"/>
  <c r="DQ28" i="16"/>
  <c r="DK29" i="16" s="1"/>
  <c r="DN29" i="16" s="1"/>
  <c r="EO28" i="16"/>
  <c r="EP28" i="16" s="1"/>
  <c r="EU28" i="16" s="1"/>
  <c r="JQ27" i="16"/>
  <c r="CO28" i="16"/>
  <c r="CR28" i="16"/>
  <c r="CQ28" i="16"/>
  <c r="CN28" i="16"/>
  <c r="IG28" i="16"/>
  <c r="HI28" i="16"/>
  <c r="FN28" i="16" l="1"/>
  <c r="FS28" i="16" s="1"/>
  <c r="KC28" i="16" s="1"/>
  <c r="DR28" i="16"/>
  <c r="DW28" i="16" s="1"/>
  <c r="JU28" i="16" s="1"/>
  <c r="GK28" i="16"/>
  <c r="GE29" i="16" s="1"/>
  <c r="EI29" i="16"/>
  <c r="EL29" i="16" s="1"/>
  <c r="CS28" i="16"/>
  <c r="DP29" i="16"/>
  <c r="DM29" i="16"/>
  <c r="DL29" i="16"/>
  <c r="DO29" i="16"/>
  <c r="EM29" i="16"/>
  <c r="EJ29" i="16"/>
  <c r="JY28" i="16"/>
  <c r="FL29" i="16"/>
  <c r="FK29" i="16"/>
  <c r="FI29" i="16"/>
  <c r="FH29" i="16"/>
  <c r="IA29" i="16"/>
  <c r="IH28" i="16"/>
  <c r="IM28" i="16" s="1"/>
  <c r="HC29" i="16"/>
  <c r="HE29" i="16" s="1"/>
  <c r="HJ28" i="16"/>
  <c r="HO28" i="16" s="1"/>
  <c r="EK29" i="16" l="1"/>
  <c r="EO29" i="16" s="1"/>
  <c r="EI30" i="16" s="1"/>
  <c r="EL30" i="16" s="1"/>
  <c r="EN29" i="16"/>
  <c r="HF29" i="16"/>
  <c r="GF29" i="16"/>
  <c r="GH29" i="16"/>
  <c r="IB29" i="16"/>
  <c r="ID29" i="16"/>
  <c r="GG29" i="16"/>
  <c r="GI29" i="16"/>
  <c r="GJ29" i="16"/>
  <c r="GL28" i="16"/>
  <c r="GQ28" i="16" s="1"/>
  <c r="KG28" i="16" s="1"/>
  <c r="DQ29" i="16"/>
  <c r="DR29" i="16" s="1"/>
  <c r="DW29" i="16" s="1"/>
  <c r="CM29" i="16"/>
  <c r="CP29" i="16" s="1"/>
  <c r="CT28" i="16"/>
  <c r="CY28" i="16" s="1"/>
  <c r="FM29" i="16"/>
  <c r="IE29" i="16"/>
  <c r="IC29" i="16"/>
  <c r="IF29" i="16"/>
  <c r="KO28" i="16"/>
  <c r="KK28" i="16"/>
  <c r="HD29" i="16"/>
  <c r="HH29" i="16"/>
  <c r="HG29" i="16"/>
  <c r="GK29" i="16" l="1"/>
  <c r="GL29" i="16" s="1"/>
  <c r="GQ29" i="16" s="1"/>
  <c r="KG29" i="16" s="1"/>
  <c r="DK30" i="16"/>
  <c r="DN30" i="16" s="1"/>
  <c r="EP29" i="16"/>
  <c r="EU29" i="16" s="1"/>
  <c r="JY29" i="16" s="1"/>
  <c r="IG29" i="16"/>
  <c r="IA30" i="16" s="1"/>
  <c r="JQ28" i="16"/>
  <c r="CO29" i="16"/>
  <c r="CN29" i="16"/>
  <c r="CQ29" i="16"/>
  <c r="CR29" i="16"/>
  <c r="JU29" i="16"/>
  <c r="EN30" i="16"/>
  <c r="EJ30" i="16"/>
  <c r="EM30" i="16"/>
  <c r="EK30" i="16"/>
  <c r="FG30" i="16"/>
  <c r="FJ30" i="16" s="1"/>
  <c r="FN29" i="16"/>
  <c r="FS29" i="16" s="1"/>
  <c r="HI29" i="16"/>
  <c r="DP30" i="16" l="1"/>
  <c r="DL30" i="16"/>
  <c r="DO30" i="16"/>
  <c r="DM30" i="16"/>
  <c r="IB30" i="16"/>
  <c r="ID30" i="16"/>
  <c r="GE30" i="16"/>
  <c r="IH29" i="16"/>
  <c r="IM29" i="16" s="1"/>
  <c r="KO29" i="16" s="1"/>
  <c r="EO30" i="16"/>
  <c r="EI31" i="16" s="1"/>
  <c r="EL31" i="16" s="1"/>
  <c r="CS29" i="16"/>
  <c r="KC29" i="16"/>
  <c r="FK30" i="16"/>
  <c r="FL30" i="16"/>
  <c r="FI30" i="16"/>
  <c r="FH30" i="16"/>
  <c r="IF30" i="16"/>
  <c r="IE30" i="16"/>
  <c r="IC30" i="16"/>
  <c r="HC30" i="16"/>
  <c r="HE30" i="16" s="1"/>
  <c r="HJ29" i="16"/>
  <c r="HO29" i="16" s="1"/>
  <c r="DQ30" i="16" l="1"/>
  <c r="DR30" i="16" s="1"/>
  <c r="DW30" i="16" s="1"/>
  <c r="HF30" i="16"/>
  <c r="GI30" i="16"/>
  <c r="GH30" i="16"/>
  <c r="GG30" i="16"/>
  <c r="GF30" i="16"/>
  <c r="GJ30" i="16"/>
  <c r="EP30" i="16"/>
  <c r="EU30" i="16" s="1"/>
  <c r="JY30" i="16" s="1"/>
  <c r="FM30" i="16"/>
  <c r="FG31" i="16" s="1"/>
  <c r="FJ31" i="16" s="1"/>
  <c r="CM30" i="16"/>
  <c r="CP30" i="16" s="1"/>
  <c r="CT29" i="16"/>
  <c r="CY29" i="16" s="1"/>
  <c r="EK31" i="16"/>
  <c r="EJ31" i="16"/>
  <c r="EN31" i="16"/>
  <c r="EM31" i="16"/>
  <c r="IG30" i="16"/>
  <c r="KK29" i="16"/>
  <c r="HD30" i="16"/>
  <c r="HH30" i="16"/>
  <c r="HG30" i="16"/>
  <c r="DK31" i="16" l="1"/>
  <c r="DN31" i="16" s="1"/>
  <c r="GK30" i="16"/>
  <c r="HI30" i="16"/>
  <c r="HC31" i="16" s="1"/>
  <c r="HE31" i="16" s="1"/>
  <c r="FN30" i="16"/>
  <c r="FS30" i="16" s="1"/>
  <c r="KC30" i="16" s="1"/>
  <c r="CR30" i="16"/>
  <c r="CQ30" i="16"/>
  <c r="CO30" i="16"/>
  <c r="CN30" i="16"/>
  <c r="JQ29" i="16"/>
  <c r="JU30" i="16"/>
  <c r="DL31" i="16"/>
  <c r="DM31" i="16"/>
  <c r="DP31" i="16"/>
  <c r="EO31" i="16"/>
  <c r="FI31" i="16"/>
  <c r="FH31" i="16"/>
  <c r="FK31" i="16"/>
  <c r="FL31" i="16"/>
  <c r="IA31" i="16"/>
  <c r="IH30" i="16"/>
  <c r="IM30" i="16" s="1"/>
  <c r="DO31" i="16" l="1"/>
  <c r="HF31" i="16"/>
  <c r="IB31" i="16"/>
  <c r="ID31" i="16"/>
  <c r="GL30" i="16"/>
  <c r="GQ30" i="16" s="1"/>
  <c r="KG30" i="16" s="1"/>
  <c r="GE31" i="16"/>
  <c r="GH31" i="16" s="1"/>
  <c r="HJ30" i="16"/>
  <c r="HO30" i="16" s="1"/>
  <c r="KK30" i="16" s="1"/>
  <c r="DQ31" i="16"/>
  <c r="DR31" i="16" s="1"/>
  <c r="DW31" i="16" s="1"/>
  <c r="CS30" i="16"/>
  <c r="EI32" i="16"/>
  <c r="EL32" i="16" s="1"/>
  <c r="EP31" i="16"/>
  <c r="EU31" i="16" s="1"/>
  <c r="FM31" i="16"/>
  <c r="KO30" i="16"/>
  <c r="IC31" i="16"/>
  <c r="IE31" i="16"/>
  <c r="IF31" i="16"/>
  <c r="HH31" i="16"/>
  <c r="HG31" i="16"/>
  <c r="HD31" i="16"/>
  <c r="GF31" i="16" l="1"/>
  <c r="GJ31" i="16"/>
  <c r="GI31" i="16"/>
  <c r="GG31" i="16"/>
  <c r="DK32" i="16"/>
  <c r="DN32" i="16" s="1"/>
  <c r="CM31" i="16"/>
  <c r="CP31" i="16" s="1"/>
  <c r="CT30" i="16"/>
  <c r="CY30" i="16" s="1"/>
  <c r="JU31" i="16"/>
  <c r="JY31" i="16"/>
  <c r="EN32" i="16"/>
  <c r="EM32" i="16"/>
  <c r="EK32" i="16"/>
  <c r="EJ32" i="16"/>
  <c r="FG32" i="16"/>
  <c r="FJ32" i="16" s="1"/>
  <c r="FN31" i="16"/>
  <c r="FS31" i="16" s="1"/>
  <c r="IG31" i="16"/>
  <c r="HI31" i="16"/>
  <c r="GK31" i="16" l="1"/>
  <c r="GE32" i="16" s="1"/>
  <c r="GH32" i="16" s="1"/>
  <c r="DL32" i="16"/>
  <c r="DM32" i="16"/>
  <c r="DO32" i="16"/>
  <c r="DP32" i="16"/>
  <c r="EO32" i="16"/>
  <c r="EI33" i="16" s="1"/>
  <c r="EL33" i="16" s="1"/>
  <c r="JQ30" i="16"/>
  <c r="CR31" i="16"/>
  <c r="CQ31" i="16"/>
  <c r="CN31" i="16"/>
  <c r="CO31" i="16"/>
  <c r="KC31" i="16"/>
  <c r="FI32" i="16"/>
  <c r="FH32" i="16"/>
  <c r="FK32" i="16"/>
  <c r="FL32" i="16"/>
  <c r="IA32" i="16"/>
  <c r="IH31" i="16"/>
  <c r="IM31" i="16" s="1"/>
  <c r="HC32" i="16"/>
  <c r="HE32" i="16" s="1"/>
  <c r="HJ31" i="16"/>
  <c r="HO31" i="16" s="1"/>
  <c r="KK31" i="16" s="1"/>
  <c r="GL31" i="16" l="1"/>
  <c r="GQ31" i="16" s="1"/>
  <c r="KG31" i="16" s="1"/>
  <c r="HF32" i="16"/>
  <c r="GF32" i="16"/>
  <c r="GG32" i="16"/>
  <c r="GI32" i="16"/>
  <c r="GJ32" i="16"/>
  <c r="IB32" i="16"/>
  <c r="ID32" i="16"/>
  <c r="EP32" i="16"/>
  <c r="EU32" i="16" s="1"/>
  <c r="JY32" i="16" s="1"/>
  <c r="DQ32" i="16"/>
  <c r="CS31" i="16"/>
  <c r="EN33" i="16"/>
  <c r="EK33" i="16"/>
  <c r="EM33" i="16"/>
  <c r="EJ33" i="16"/>
  <c r="FM32" i="16"/>
  <c r="KO31" i="16"/>
  <c r="IF32" i="16"/>
  <c r="IE32" i="16"/>
  <c r="IC32" i="16"/>
  <c r="HH32" i="16"/>
  <c r="HD32" i="16"/>
  <c r="HG32" i="16"/>
  <c r="GK32" i="16" l="1"/>
  <c r="GE33" i="16" s="1"/>
  <c r="GH33" i="16" s="1"/>
  <c r="DK33" i="16"/>
  <c r="DN33" i="16" s="1"/>
  <c r="DR32" i="16"/>
  <c r="DW32" i="16" s="1"/>
  <c r="JU32" i="16" s="1"/>
  <c r="CM32" i="16"/>
  <c r="CP32" i="16" s="1"/>
  <c r="CT31" i="16"/>
  <c r="CY31" i="16" s="1"/>
  <c r="EO33" i="16"/>
  <c r="FG33" i="16"/>
  <c r="FJ33" i="16" s="1"/>
  <c r="FN32" i="16"/>
  <c r="FS32" i="16" s="1"/>
  <c r="IG32" i="16"/>
  <c r="HI32" i="16"/>
  <c r="GJ33" i="16" l="1"/>
  <c r="GI33" i="16"/>
  <c r="GF33" i="16"/>
  <c r="GG33" i="16"/>
  <c r="GK33" i="16" s="1"/>
  <c r="GL32" i="16"/>
  <c r="GQ32" i="16" s="1"/>
  <c r="KG32" i="16" s="1"/>
  <c r="DL33" i="16"/>
  <c r="DM33" i="16"/>
  <c r="DP33" i="16"/>
  <c r="DO33" i="16"/>
  <c r="JQ31" i="16"/>
  <c r="CO32" i="16"/>
  <c r="CR32" i="16"/>
  <c r="CN32" i="16"/>
  <c r="CQ32" i="16"/>
  <c r="EI34" i="16"/>
  <c r="EL34" i="16" s="1"/>
  <c r="EP33" i="16"/>
  <c r="EU33" i="16" s="1"/>
  <c r="KC32" i="16"/>
  <c r="FH33" i="16"/>
  <c r="FI33" i="16"/>
  <c r="FL33" i="16"/>
  <c r="FK33" i="16"/>
  <c r="IA33" i="16"/>
  <c r="IH32" i="16"/>
  <c r="IM32" i="16" s="1"/>
  <c r="HC33" i="16"/>
  <c r="HE33" i="16" s="1"/>
  <c r="HJ32" i="16"/>
  <c r="HO32" i="16" s="1"/>
  <c r="KK32" i="16" s="1"/>
  <c r="HF33" i="16" l="1"/>
  <c r="IB33" i="16"/>
  <c r="ID33" i="16"/>
  <c r="CS32" i="16"/>
  <c r="CM33" i="16" s="1"/>
  <c r="CP33" i="16" s="1"/>
  <c r="DQ33" i="16"/>
  <c r="JY33" i="16"/>
  <c r="EM34" i="16"/>
  <c r="EK34" i="16"/>
  <c r="EJ34" i="16"/>
  <c r="EN34" i="16"/>
  <c r="FM33" i="16"/>
  <c r="GE34" i="16"/>
  <c r="GH34" i="16" s="1"/>
  <c r="GL33" i="16"/>
  <c r="GQ33" i="16" s="1"/>
  <c r="KO32" i="16"/>
  <c r="IF33" i="16"/>
  <c r="IE33" i="16"/>
  <c r="IC33" i="16"/>
  <c r="HG33" i="16"/>
  <c r="HH33" i="16"/>
  <c r="HD33" i="16"/>
  <c r="CT32" i="16" l="1"/>
  <c r="CY32" i="16" s="1"/>
  <c r="JQ32" i="16" s="1"/>
  <c r="DR33" i="16"/>
  <c r="DW33" i="16" s="1"/>
  <c r="JU33" i="16" s="1"/>
  <c r="DK34" i="16"/>
  <c r="DN34" i="16" s="1"/>
  <c r="CR33" i="16"/>
  <c r="CQ33" i="16"/>
  <c r="CN33" i="16"/>
  <c r="CO33" i="16"/>
  <c r="EO34" i="16"/>
  <c r="FG34" i="16"/>
  <c r="FJ34" i="16" s="1"/>
  <c r="FN33" i="16"/>
  <c r="FS33" i="16" s="1"/>
  <c r="KG33" i="16"/>
  <c r="GJ34" i="16"/>
  <c r="GI34" i="16"/>
  <c r="GG34" i="16"/>
  <c r="GF34" i="16"/>
  <c r="IG33" i="16"/>
  <c r="HI33" i="16"/>
  <c r="CS33" i="16" l="1"/>
  <c r="CM34" i="16" s="1"/>
  <c r="CP34" i="16" s="1"/>
  <c r="DM34" i="16"/>
  <c r="DP34" i="16"/>
  <c r="DL34" i="16"/>
  <c r="DO34" i="16"/>
  <c r="EI35" i="16"/>
  <c r="EL35" i="16" s="1"/>
  <c r="EP34" i="16"/>
  <c r="EU34" i="16" s="1"/>
  <c r="KC33" i="16"/>
  <c r="FI34" i="16"/>
  <c r="FH34" i="16"/>
  <c r="FL34" i="16"/>
  <c r="FK34" i="16"/>
  <c r="GK34" i="16"/>
  <c r="IA34" i="16"/>
  <c r="IH33" i="16"/>
  <c r="IM33" i="16" s="1"/>
  <c r="HC34" i="16"/>
  <c r="HE34" i="16" s="1"/>
  <c r="HJ33" i="16"/>
  <c r="HO33" i="16" s="1"/>
  <c r="KK33" i="16" s="1"/>
  <c r="CT33" i="16" l="1"/>
  <c r="CY33" i="16" s="1"/>
  <c r="HF34" i="16"/>
  <c r="IB34" i="16"/>
  <c r="ID34" i="16"/>
  <c r="DQ34" i="16"/>
  <c r="JQ33" i="16"/>
  <c r="CN34" i="16"/>
  <c r="CQ34" i="16"/>
  <c r="CR34" i="16"/>
  <c r="CO34" i="16"/>
  <c r="JY34" i="16"/>
  <c r="EN35" i="16"/>
  <c r="EM35" i="16"/>
  <c r="EK35" i="16"/>
  <c r="EJ35" i="16"/>
  <c r="FM34" i="16"/>
  <c r="GE35" i="16"/>
  <c r="GH35" i="16" s="1"/>
  <c r="GL34" i="16"/>
  <c r="GQ34" i="16" s="1"/>
  <c r="KO33" i="16"/>
  <c r="IF34" i="16"/>
  <c r="IC34" i="16"/>
  <c r="IE34" i="16"/>
  <c r="HH34" i="16"/>
  <c r="HG34" i="16"/>
  <c r="HD34" i="16"/>
  <c r="CS34" i="16" l="1"/>
  <c r="CM35" i="16" s="1"/>
  <c r="CP35" i="16" s="1"/>
  <c r="DR34" i="16"/>
  <c r="DW34" i="16" s="1"/>
  <c r="JU34" i="16" s="1"/>
  <c r="DK35" i="16"/>
  <c r="DN35" i="16" s="1"/>
  <c r="EO35" i="16"/>
  <c r="EI36" i="16"/>
  <c r="EL36" i="16" s="1"/>
  <c r="EP35" i="16"/>
  <c r="EU35" i="16" s="1"/>
  <c r="FG35" i="16"/>
  <c r="FJ35" i="16" s="1"/>
  <c r="FN34" i="16"/>
  <c r="FS34" i="16" s="1"/>
  <c r="KG34" i="16"/>
  <c r="GJ35" i="16"/>
  <c r="GG35" i="16"/>
  <c r="GI35" i="16"/>
  <c r="GF35" i="16"/>
  <c r="IG34" i="16"/>
  <c r="HI34" i="16"/>
  <c r="HC35" i="16" l="1"/>
  <c r="HE35" i="16" s="1"/>
  <c r="HJ34" i="16"/>
  <c r="HF35" i="16"/>
  <c r="HO34" i="16"/>
  <c r="KK34" i="16" s="1"/>
  <c r="CT34" i="16"/>
  <c r="CY34" i="16" s="1"/>
  <c r="JQ34" i="16" s="1"/>
  <c r="DO35" i="16"/>
  <c r="DM35" i="16"/>
  <c r="DL35" i="16"/>
  <c r="DP35" i="16"/>
  <c r="CQ35" i="16"/>
  <c r="CO35" i="16"/>
  <c r="CN35" i="16"/>
  <c r="CR35" i="16"/>
  <c r="JY35" i="16"/>
  <c r="EJ36" i="16"/>
  <c r="EK36" i="16"/>
  <c r="EN36" i="16"/>
  <c r="EM36" i="16"/>
  <c r="KC34" i="16"/>
  <c r="FH35" i="16"/>
  <c r="FL35" i="16"/>
  <c r="FK35" i="16"/>
  <c r="FI35" i="16"/>
  <c r="GK35" i="16"/>
  <c r="IA35" i="16"/>
  <c r="IH34" i="16"/>
  <c r="IM34" i="16" s="1"/>
  <c r="HD35" i="16"/>
  <c r="HG35" i="16"/>
  <c r="HH35" i="16"/>
  <c r="IB35" i="16" l="1"/>
  <c r="ID35" i="16"/>
  <c r="CS35" i="16"/>
  <c r="CM36" i="16" s="1"/>
  <c r="CP36" i="16" s="1"/>
  <c r="DQ35" i="16"/>
  <c r="FM35" i="16"/>
  <c r="FG36" i="16" s="1"/>
  <c r="FJ36" i="16" s="1"/>
  <c r="EO36" i="16"/>
  <c r="GE36" i="16"/>
  <c r="GH36" i="16" s="1"/>
  <c r="GL35" i="16"/>
  <c r="GQ35" i="16" s="1"/>
  <c r="KO34" i="16"/>
  <c r="IF35" i="16"/>
  <c r="IE35" i="16"/>
  <c r="IC35" i="16"/>
  <c r="HI35" i="16"/>
  <c r="CT35" i="16" l="1"/>
  <c r="CY35" i="16" s="1"/>
  <c r="JQ35" i="16" s="1"/>
  <c r="IG35" i="16"/>
  <c r="IA36" i="16" s="1"/>
  <c r="DK36" i="16"/>
  <c r="DN36" i="16" s="1"/>
  <c r="DR35" i="16"/>
  <c r="DW35" i="16" s="1"/>
  <c r="JU35" i="16" s="1"/>
  <c r="FN35" i="16"/>
  <c r="FS35" i="16" s="1"/>
  <c r="KC35" i="16" s="1"/>
  <c r="CN36" i="16"/>
  <c r="CR36" i="16"/>
  <c r="CO36" i="16"/>
  <c r="CQ36" i="16"/>
  <c r="EI37" i="16"/>
  <c r="EL37" i="16" s="1"/>
  <c r="EP36" i="16"/>
  <c r="EU36" i="16" s="1"/>
  <c r="FL36" i="16"/>
  <c r="FK36" i="16"/>
  <c r="FI36" i="16"/>
  <c r="FH36" i="16"/>
  <c r="KG35" i="16"/>
  <c r="GG36" i="16"/>
  <c r="GF36" i="16"/>
  <c r="GJ36" i="16"/>
  <c r="GI36" i="16"/>
  <c r="HC36" i="16"/>
  <c r="HE36" i="16" s="1"/>
  <c r="HJ35" i="16"/>
  <c r="HO35" i="16" s="1"/>
  <c r="KK35" i="16" s="1"/>
  <c r="HF36" i="16" l="1"/>
  <c r="IB36" i="16"/>
  <c r="ID36" i="16"/>
  <c r="IH35" i="16"/>
  <c r="IM35" i="16" s="1"/>
  <c r="KO35" i="16" s="1"/>
  <c r="DO36" i="16"/>
  <c r="DM36" i="16"/>
  <c r="DP36" i="16"/>
  <c r="DL36" i="16"/>
  <c r="FM36" i="16"/>
  <c r="FG37" i="16" s="1"/>
  <c r="FJ37" i="16" s="1"/>
  <c r="CS36" i="16"/>
  <c r="JY36" i="16"/>
  <c r="EM37" i="16"/>
  <c r="EN37" i="16"/>
  <c r="EK37" i="16"/>
  <c r="EJ37" i="16"/>
  <c r="GK36" i="16"/>
  <c r="IF36" i="16"/>
  <c r="IE36" i="16"/>
  <c r="IC36" i="16"/>
  <c r="HD36" i="16"/>
  <c r="HH36" i="16"/>
  <c r="HG36" i="16"/>
  <c r="EO37" i="16" l="1"/>
  <c r="DQ36" i="16"/>
  <c r="FN36" i="16"/>
  <c r="FS36" i="16" s="1"/>
  <c r="KC36" i="16" s="1"/>
  <c r="CM37" i="16"/>
  <c r="CP37" i="16" s="1"/>
  <c r="CT36" i="16"/>
  <c r="CY36" i="16" s="1"/>
  <c r="EI38" i="16"/>
  <c r="EL38" i="16" s="1"/>
  <c r="EP37" i="16"/>
  <c r="EU37" i="16" s="1"/>
  <c r="FL37" i="16"/>
  <c r="FK37" i="16"/>
  <c r="FI37" i="16"/>
  <c r="FH37" i="16"/>
  <c r="GE37" i="16"/>
  <c r="GH37" i="16" s="1"/>
  <c r="GL36" i="16"/>
  <c r="GQ36" i="16" s="1"/>
  <c r="IG36" i="16"/>
  <c r="HI36" i="16"/>
  <c r="DR36" i="16" l="1"/>
  <c r="DW36" i="16" s="1"/>
  <c r="JU36" i="16" s="1"/>
  <c r="DK37" i="16"/>
  <c r="DN37" i="16" s="1"/>
  <c r="FM37" i="16"/>
  <c r="FG38" i="16" s="1"/>
  <c r="FJ38" i="16" s="1"/>
  <c r="CO37" i="16"/>
  <c r="CQ37" i="16"/>
  <c r="CN37" i="16"/>
  <c r="CR37" i="16"/>
  <c r="JQ36" i="16"/>
  <c r="JY37" i="16"/>
  <c r="EN38" i="16"/>
  <c r="EM38" i="16"/>
  <c r="EK38" i="16"/>
  <c r="EJ38" i="16"/>
  <c r="KG36" i="16"/>
  <c r="GJ37" i="16"/>
  <c r="GI37" i="16"/>
  <c r="GG37" i="16"/>
  <c r="GF37" i="16"/>
  <c r="IA37" i="16"/>
  <c r="IH36" i="16"/>
  <c r="IM36" i="16" s="1"/>
  <c r="HC37" i="16"/>
  <c r="HE37" i="16" s="1"/>
  <c r="HJ36" i="16"/>
  <c r="HO36" i="16" s="1"/>
  <c r="KK36" i="16" s="1"/>
  <c r="HF37" i="16" l="1"/>
  <c r="IB37" i="16"/>
  <c r="ID37" i="16"/>
  <c r="FN37" i="16"/>
  <c r="FS37" i="16" s="1"/>
  <c r="KC37" i="16" s="1"/>
  <c r="DM37" i="16"/>
  <c r="DO37" i="16"/>
  <c r="DP37" i="16"/>
  <c r="DL37" i="16"/>
  <c r="EO38" i="16"/>
  <c r="EP38" i="16" s="1"/>
  <c r="EU38" i="16" s="1"/>
  <c r="CS37" i="16"/>
  <c r="FK38" i="16"/>
  <c r="FI38" i="16"/>
  <c r="FH38" i="16"/>
  <c r="FL38" i="16"/>
  <c r="GK37" i="16"/>
  <c r="IE37" i="16"/>
  <c r="IC37" i="16"/>
  <c r="IF37" i="16"/>
  <c r="KO36" i="16"/>
  <c r="HD37" i="16"/>
  <c r="HH37" i="16"/>
  <c r="HG37" i="16"/>
  <c r="EI39" i="16" l="1"/>
  <c r="DQ37" i="16"/>
  <c r="CM38" i="16"/>
  <c r="CP38" i="16" s="1"/>
  <c r="CT37" i="16"/>
  <c r="CY37" i="16" s="1"/>
  <c r="JY38" i="16"/>
  <c r="FM38" i="16"/>
  <c r="GE38" i="16"/>
  <c r="GH38" i="16" s="1"/>
  <c r="GL37" i="16"/>
  <c r="GQ37" i="16" s="1"/>
  <c r="IG37" i="16"/>
  <c r="HI37" i="16"/>
  <c r="EK39" i="16" l="1"/>
  <c r="EL39" i="16"/>
  <c r="EN39" i="16"/>
  <c r="EJ39" i="16"/>
  <c r="EM39" i="16"/>
  <c r="DK38" i="16"/>
  <c r="DN38" i="16" s="1"/>
  <c r="DR37" i="16"/>
  <c r="DW37" i="16" s="1"/>
  <c r="JU37" i="16" s="1"/>
  <c r="CR38" i="16"/>
  <c r="CQ38" i="16"/>
  <c r="CO38" i="16"/>
  <c r="CN38" i="16"/>
  <c r="JQ37" i="16"/>
  <c r="FG39" i="16"/>
  <c r="FJ39" i="16" s="1"/>
  <c r="FN38" i="16"/>
  <c r="FS38" i="16" s="1"/>
  <c r="KG37" i="16"/>
  <c r="GF38" i="16"/>
  <c r="GJ38" i="16"/>
  <c r="GI38" i="16"/>
  <c r="GG38" i="16"/>
  <c r="IA38" i="16"/>
  <c r="IH37" i="16"/>
  <c r="IM37" i="16" s="1"/>
  <c r="HC38" i="16"/>
  <c r="HE38" i="16" s="1"/>
  <c r="HJ37" i="16"/>
  <c r="HO37" i="16" s="1"/>
  <c r="KK37" i="16" s="1"/>
  <c r="HF38" i="16" l="1"/>
  <c r="IB38" i="16"/>
  <c r="ID38" i="16"/>
  <c r="CS38" i="16"/>
  <c r="CT38" i="16" s="1"/>
  <c r="CY38" i="16" s="1"/>
  <c r="EO39" i="16"/>
  <c r="EI40" i="16" s="1"/>
  <c r="EL40" i="16" s="1"/>
  <c r="GK38" i="16"/>
  <c r="GE39" i="16" s="1"/>
  <c r="GH39" i="16" s="1"/>
  <c r="DM38" i="16"/>
  <c r="DO38" i="16"/>
  <c r="DP38" i="16"/>
  <c r="DL38" i="16"/>
  <c r="KC38" i="16"/>
  <c r="FL39" i="16"/>
  <c r="FK39" i="16"/>
  <c r="FI39" i="16"/>
  <c r="FH39" i="16"/>
  <c r="KO37" i="16"/>
  <c r="IF38" i="16"/>
  <c r="IE38" i="16"/>
  <c r="IC38" i="16"/>
  <c r="HD38" i="16"/>
  <c r="HH38" i="16"/>
  <c r="HG38" i="16"/>
  <c r="EP39" i="16" l="1"/>
  <c r="EU39" i="16" s="1"/>
  <c r="CM39" i="16"/>
  <c r="CP39" i="16" s="1"/>
  <c r="GL38" i="16"/>
  <c r="GQ38" i="16" s="1"/>
  <c r="KG38" i="16" s="1"/>
  <c r="DQ38" i="16"/>
  <c r="FM39" i="16"/>
  <c r="FG40" i="16" s="1"/>
  <c r="FJ40" i="16" s="1"/>
  <c r="JQ38" i="16"/>
  <c r="JY39" i="16"/>
  <c r="EN40" i="16"/>
  <c r="EM40" i="16"/>
  <c r="EK40" i="16"/>
  <c r="EJ40" i="16"/>
  <c r="GI39" i="16"/>
  <c r="GG39" i="16"/>
  <c r="GF39" i="16"/>
  <c r="GJ39" i="16"/>
  <c r="IG38" i="16"/>
  <c r="HI38" i="16"/>
  <c r="CN39" i="16" l="1"/>
  <c r="CQ39" i="16"/>
  <c r="CR39" i="16"/>
  <c r="CO39" i="16"/>
  <c r="EO40" i="16"/>
  <c r="EI41" i="16" s="1"/>
  <c r="EL41" i="16" s="1"/>
  <c r="DK39" i="16"/>
  <c r="DN39" i="16" s="1"/>
  <c r="DR38" i="16"/>
  <c r="DW38" i="16" s="1"/>
  <c r="JU38" i="16" s="1"/>
  <c r="FN39" i="16"/>
  <c r="FS39" i="16" s="1"/>
  <c r="KC39" i="16" s="1"/>
  <c r="FI40" i="16"/>
  <c r="FK40" i="16"/>
  <c r="FH40" i="16"/>
  <c r="FL40" i="16"/>
  <c r="GK39" i="16"/>
  <c r="IA39" i="16"/>
  <c r="IH38" i="16"/>
  <c r="IM38" i="16" s="1"/>
  <c r="HC39" i="16"/>
  <c r="HE39" i="16" s="1"/>
  <c r="HJ38" i="16"/>
  <c r="HO38" i="16" s="1"/>
  <c r="KK38" i="16" s="1"/>
  <c r="CS39" i="16" l="1"/>
  <c r="CM40" i="16" s="1"/>
  <c r="CP40" i="16" s="1"/>
  <c r="HF39" i="16"/>
  <c r="IB39" i="16"/>
  <c r="ID39" i="16"/>
  <c r="EP40" i="16"/>
  <c r="EU40" i="16" s="1"/>
  <c r="JY40" i="16" s="1"/>
  <c r="DL39" i="16"/>
  <c r="DO39" i="16"/>
  <c r="DP39" i="16"/>
  <c r="DM39" i="16"/>
  <c r="EK41" i="16"/>
  <c r="EJ41" i="16"/>
  <c r="EN41" i="16"/>
  <c r="EM41" i="16"/>
  <c r="FM40" i="16"/>
  <c r="GE40" i="16"/>
  <c r="GH40" i="16" s="1"/>
  <c r="GL39" i="16"/>
  <c r="GQ39" i="16" s="1"/>
  <c r="KO38" i="16"/>
  <c r="IC39" i="16"/>
  <c r="IE39" i="16"/>
  <c r="IF39" i="16"/>
  <c r="HH39" i="16"/>
  <c r="HG39" i="16"/>
  <c r="HD39" i="16"/>
  <c r="CT39" i="16" l="1"/>
  <c r="CY39" i="16" s="1"/>
  <c r="JQ39" i="16" s="1"/>
  <c r="HI39" i="16"/>
  <c r="HJ39" i="16" s="1"/>
  <c r="HO39" i="16" s="1"/>
  <c r="KK39" i="16" s="1"/>
  <c r="DQ39" i="16"/>
  <c r="DK40" i="16" s="1"/>
  <c r="DN40" i="16" s="1"/>
  <c r="CO40" i="16"/>
  <c r="CN40" i="16"/>
  <c r="CQ40" i="16"/>
  <c r="CR40" i="16"/>
  <c r="EO41" i="16"/>
  <c r="FG41" i="16"/>
  <c r="FJ41" i="16" s="1"/>
  <c r="FN40" i="16"/>
  <c r="FS40" i="16" s="1"/>
  <c r="KG39" i="16"/>
  <c r="GJ40" i="16"/>
  <c r="GI40" i="16"/>
  <c r="GG40" i="16"/>
  <c r="GF40" i="16"/>
  <c r="IG39" i="16"/>
  <c r="HC40" i="16" l="1"/>
  <c r="HE40" i="16" s="1"/>
  <c r="GK40" i="16"/>
  <c r="GL40" i="16" s="1"/>
  <c r="GQ40" i="16" s="1"/>
  <c r="DR39" i="16"/>
  <c r="DW39" i="16" s="1"/>
  <c r="JU39" i="16" s="1"/>
  <c r="DM40" i="16"/>
  <c r="DL40" i="16"/>
  <c r="DP40" i="16"/>
  <c r="DO40" i="16"/>
  <c r="CS40" i="16"/>
  <c r="EI42" i="16"/>
  <c r="EL42" i="16" s="1"/>
  <c r="EP41" i="16"/>
  <c r="EU41" i="16" s="1"/>
  <c r="KC40" i="16"/>
  <c r="FH41" i="16"/>
  <c r="FI41" i="16"/>
  <c r="FL41" i="16"/>
  <c r="FK41" i="16"/>
  <c r="GE41" i="16"/>
  <c r="GH41" i="16" s="1"/>
  <c r="IA40" i="16"/>
  <c r="IH39" i="16"/>
  <c r="IM39" i="16" s="1"/>
  <c r="HF40" i="16" l="1"/>
  <c r="IB40" i="16"/>
  <c r="ID40" i="16"/>
  <c r="HH40" i="16"/>
  <c r="HG40" i="16"/>
  <c r="HD40" i="16"/>
  <c r="DQ40" i="16"/>
  <c r="CM41" i="16"/>
  <c r="CP41" i="16" s="1"/>
  <c r="CT40" i="16"/>
  <c r="CY40" i="16" s="1"/>
  <c r="JY41" i="16"/>
  <c r="EN42" i="16"/>
  <c r="EK42" i="16"/>
  <c r="EM42" i="16"/>
  <c r="EJ42" i="16"/>
  <c r="FM41" i="16"/>
  <c r="KG40" i="16"/>
  <c r="GG41" i="16"/>
  <c r="GF41" i="16"/>
  <c r="GI41" i="16"/>
  <c r="GJ41" i="16"/>
  <c r="KO39" i="16"/>
  <c r="IF40" i="16"/>
  <c r="IE40" i="16"/>
  <c r="IC40" i="16"/>
  <c r="HI40" i="16" l="1"/>
  <c r="HC41" i="16" s="1"/>
  <c r="HE41" i="16" s="1"/>
  <c r="DR40" i="16"/>
  <c r="DW40" i="16" s="1"/>
  <c r="JU40" i="16" s="1"/>
  <c r="DK41" i="16"/>
  <c r="DN41" i="16" s="1"/>
  <c r="EO42" i="16"/>
  <c r="EI43" i="16" s="1"/>
  <c r="EL43" i="16" s="1"/>
  <c r="JQ40" i="16"/>
  <c r="CR41" i="16"/>
  <c r="CQ41" i="16"/>
  <c r="CO41" i="16"/>
  <c r="CN41" i="16"/>
  <c r="FG42" i="16"/>
  <c r="FJ42" i="16" s="1"/>
  <c r="FN41" i="16"/>
  <c r="FS41" i="16" s="1"/>
  <c r="GK41" i="16"/>
  <c r="IG40" i="16"/>
  <c r="HF41" i="16" l="1"/>
  <c r="HJ40" i="16"/>
  <c r="HO40" i="16" s="1"/>
  <c r="KK40" i="16" s="1"/>
  <c r="EP42" i="16"/>
  <c r="EU42" i="16" s="1"/>
  <c r="JY42" i="16" s="1"/>
  <c r="DM41" i="16"/>
  <c r="DP41" i="16"/>
  <c r="DL41" i="16"/>
  <c r="DO41" i="16"/>
  <c r="CS41" i="16"/>
  <c r="EN43" i="16"/>
  <c r="EM43" i="16"/>
  <c r="EK43" i="16"/>
  <c r="EJ43" i="16"/>
  <c r="KC41" i="16"/>
  <c r="FH42" i="16"/>
  <c r="FL42" i="16"/>
  <c r="FK42" i="16"/>
  <c r="FI42" i="16"/>
  <c r="GE42" i="16"/>
  <c r="GH42" i="16" s="1"/>
  <c r="GL41" i="16"/>
  <c r="GQ41" i="16" s="1"/>
  <c r="IA41" i="16"/>
  <c r="IH40" i="16"/>
  <c r="IM40" i="16" s="1"/>
  <c r="HG41" i="16"/>
  <c r="HH41" i="16"/>
  <c r="HD41" i="16"/>
  <c r="IB41" i="16" l="1"/>
  <c r="ID41" i="16"/>
  <c r="HI41" i="16"/>
  <c r="HC42" i="16" s="1"/>
  <c r="HE42" i="16" s="1"/>
  <c r="EO43" i="16"/>
  <c r="EI44" i="16" s="1"/>
  <c r="EL44" i="16" s="1"/>
  <c r="DQ41" i="16"/>
  <c r="CM42" i="16"/>
  <c r="CP42" i="16" s="1"/>
  <c r="CT41" i="16"/>
  <c r="CY41" i="16" s="1"/>
  <c r="FM42" i="16"/>
  <c r="KG41" i="16"/>
  <c r="GJ42" i="16"/>
  <c r="GI42" i="16"/>
  <c r="GG42" i="16"/>
  <c r="GF42" i="16"/>
  <c r="KO40" i="16"/>
  <c r="IF41" i="16"/>
  <c r="IE41" i="16"/>
  <c r="IC41" i="16"/>
  <c r="HF42" i="16" l="1"/>
  <c r="HJ41" i="16"/>
  <c r="HO41" i="16" s="1"/>
  <c r="KK41" i="16" s="1"/>
  <c r="EP43" i="16"/>
  <c r="EU43" i="16" s="1"/>
  <c r="JY43" i="16" s="1"/>
  <c r="IG41" i="16"/>
  <c r="IA42" i="16" s="1"/>
  <c r="GK42" i="16"/>
  <c r="GE43" i="16" s="1"/>
  <c r="GH43" i="16" s="1"/>
  <c r="DK42" i="16"/>
  <c r="DN42" i="16" s="1"/>
  <c r="DR41" i="16"/>
  <c r="DW41" i="16" s="1"/>
  <c r="JU41" i="16" s="1"/>
  <c r="JQ41" i="16"/>
  <c r="CN42" i="16"/>
  <c r="CR42" i="16"/>
  <c r="CQ42" i="16"/>
  <c r="CO42" i="16"/>
  <c r="EJ44" i="16"/>
  <c r="EN44" i="16"/>
  <c r="EK44" i="16"/>
  <c r="EM44" i="16"/>
  <c r="FG43" i="16"/>
  <c r="FJ43" i="16" s="1"/>
  <c r="FN42" i="16"/>
  <c r="FS42" i="16" s="1"/>
  <c r="HG42" i="16"/>
  <c r="HH42" i="16"/>
  <c r="HD42" i="16"/>
  <c r="IH41" i="16" l="1"/>
  <c r="IM41" i="16" s="1"/>
  <c r="IB42" i="16"/>
  <c r="ID42" i="16"/>
  <c r="GL42" i="16"/>
  <c r="GQ42" i="16" s="1"/>
  <c r="KG42" i="16" s="1"/>
  <c r="CS42" i="16"/>
  <c r="CM43" i="16" s="1"/>
  <c r="CP43" i="16" s="1"/>
  <c r="DM42" i="16"/>
  <c r="DP42" i="16"/>
  <c r="DL42" i="16"/>
  <c r="DO42" i="16"/>
  <c r="EO44" i="16"/>
  <c r="KC42" i="16"/>
  <c r="FL43" i="16"/>
  <c r="FK43" i="16"/>
  <c r="FH43" i="16"/>
  <c r="FI43" i="16"/>
  <c r="FM43" i="16" s="1"/>
  <c r="GG43" i="16"/>
  <c r="GJ43" i="16"/>
  <c r="GI43" i="16"/>
  <c r="GF43" i="16"/>
  <c r="IF42" i="16"/>
  <c r="IC42" i="16"/>
  <c r="IE42" i="16"/>
  <c r="KO41" i="16"/>
  <c r="HI42" i="16"/>
  <c r="CT42" i="16" l="1"/>
  <c r="CY42" i="16" s="1"/>
  <c r="JQ42" i="16" s="1"/>
  <c r="DQ42" i="16"/>
  <c r="CQ43" i="16"/>
  <c r="CO43" i="16"/>
  <c r="CN43" i="16"/>
  <c r="CR43" i="16"/>
  <c r="EI45" i="16"/>
  <c r="EL45" i="16" s="1"/>
  <c r="EP44" i="16"/>
  <c r="EU44" i="16" s="1"/>
  <c r="FG44" i="16"/>
  <c r="FJ44" i="16" s="1"/>
  <c r="FN43" i="16"/>
  <c r="FS43" i="16" s="1"/>
  <c r="GK43" i="16"/>
  <c r="IG42" i="16"/>
  <c r="HC43" i="16"/>
  <c r="HE43" i="16" s="1"/>
  <c r="HJ42" i="16"/>
  <c r="HO42" i="16" s="1"/>
  <c r="KK42" i="16" s="1"/>
  <c r="HF43" i="16" l="1"/>
  <c r="DK43" i="16"/>
  <c r="DN43" i="16" s="1"/>
  <c r="DR42" i="16"/>
  <c r="DW42" i="16" s="1"/>
  <c r="JU42" i="16" s="1"/>
  <c r="CS43" i="16"/>
  <c r="JY44" i="16"/>
  <c r="EM45" i="16"/>
  <c r="EK45" i="16"/>
  <c r="EJ45" i="16"/>
  <c r="EN45" i="16"/>
  <c r="KC43" i="16"/>
  <c r="FL44" i="16"/>
  <c r="FK44" i="16"/>
  <c r="FI44" i="16"/>
  <c r="FH44" i="16"/>
  <c r="GE44" i="16"/>
  <c r="GH44" i="16" s="1"/>
  <c r="GL43" i="16"/>
  <c r="GQ43" i="16" s="1"/>
  <c r="IA43" i="16"/>
  <c r="IH42" i="16"/>
  <c r="IM42" i="16" s="1"/>
  <c r="HG43" i="16"/>
  <c r="HD43" i="16"/>
  <c r="HH43" i="16"/>
  <c r="IB43" i="16" l="1"/>
  <c r="ID43" i="16"/>
  <c r="DP43" i="16"/>
  <c r="DO43" i="16"/>
  <c r="DL43" i="16"/>
  <c r="DM43" i="16"/>
  <c r="EO45" i="16"/>
  <c r="EI46" i="16" s="1"/>
  <c r="EL46" i="16" s="1"/>
  <c r="FM44" i="16"/>
  <c r="FG45" i="16" s="1"/>
  <c r="FJ45" i="16" s="1"/>
  <c r="CM44" i="16"/>
  <c r="CP44" i="16" s="1"/>
  <c r="CT43" i="16"/>
  <c r="CY43" i="16" s="1"/>
  <c r="KG43" i="16"/>
  <c r="GG44" i="16"/>
  <c r="GJ44" i="16"/>
  <c r="GF44" i="16"/>
  <c r="GI44" i="16"/>
  <c r="IF43" i="16"/>
  <c r="IE43" i="16"/>
  <c r="IC43" i="16"/>
  <c r="KO42" i="16"/>
  <c r="HI43" i="16"/>
  <c r="DQ43" i="16" l="1"/>
  <c r="EP45" i="16"/>
  <c r="EU45" i="16" s="1"/>
  <c r="JY45" i="16" s="1"/>
  <c r="DR43" i="16"/>
  <c r="DW43" i="16" s="1"/>
  <c r="JU43" i="16" s="1"/>
  <c r="DK44" i="16"/>
  <c r="DN44" i="16" s="1"/>
  <c r="FN44" i="16"/>
  <c r="FS44" i="16" s="1"/>
  <c r="KC44" i="16" s="1"/>
  <c r="CN44" i="16"/>
  <c r="CR44" i="16"/>
  <c r="CQ44" i="16"/>
  <c r="CO44" i="16"/>
  <c r="JQ43" i="16"/>
  <c r="EN46" i="16"/>
  <c r="EM46" i="16"/>
  <c r="EJ46" i="16"/>
  <c r="EK46" i="16"/>
  <c r="FL45" i="16"/>
  <c r="FK45" i="16"/>
  <c r="FI45" i="16"/>
  <c r="FH45" i="16"/>
  <c r="GK44" i="16"/>
  <c r="IG43" i="16"/>
  <c r="HC44" i="16"/>
  <c r="HE44" i="16" s="1"/>
  <c r="HJ43" i="16"/>
  <c r="HO43" i="16" s="1"/>
  <c r="KK43" i="16" s="1"/>
  <c r="HF44" i="16" l="1"/>
  <c r="EO46" i="16"/>
  <c r="DL44" i="16"/>
  <c r="DO44" i="16"/>
  <c r="DP44" i="16"/>
  <c r="DM44" i="16"/>
  <c r="DQ44" i="16" s="1"/>
  <c r="CS44" i="16"/>
  <c r="EI47" i="16"/>
  <c r="EL47" i="16" s="1"/>
  <c r="EP46" i="16"/>
  <c r="EU46" i="16" s="1"/>
  <c r="FM45" i="16"/>
  <c r="GE45" i="16"/>
  <c r="GH45" i="16" s="1"/>
  <c r="GL44" i="16"/>
  <c r="GQ44" i="16" s="1"/>
  <c r="IA44" i="16"/>
  <c r="IH43" i="16"/>
  <c r="IM43" i="16" s="1"/>
  <c r="HD44" i="16"/>
  <c r="HH44" i="16"/>
  <c r="HG44" i="16"/>
  <c r="IB44" i="16" l="1"/>
  <c r="ID44" i="16"/>
  <c r="HI44" i="16"/>
  <c r="HC45" i="16" s="1"/>
  <c r="HE45" i="16" s="1"/>
  <c r="DR44" i="16"/>
  <c r="DW44" i="16" s="1"/>
  <c r="JU44" i="16" s="1"/>
  <c r="DK45" i="16"/>
  <c r="DN45" i="16" s="1"/>
  <c r="CM45" i="16"/>
  <c r="CP45" i="16" s="1"/>
  <c r="CT44" i="16"/>
  <c r="CY44" i="16" s="1"/>
  <c r="JY46" i="16"/>
  <c r="EK47" i="16"/>
  <c r="EM47" i="16"/>
  <c r="EJ47" i="16"/>
  <c r="EN47" i="16"/>
  <c r="FG46" i="16"/>
  <c r="FJ46" i="16" s="1"/>
  <c r="FN45" i="16"/>
  <c r="FS45" i="16" s="1"/>
  <c r="GJ45" i="16"/>
  <c r="GI45" i="16"/>
  <c r="GG45" i="16"/>
  <c r="GF45" i="16"/>
  <c r="KG44" i="16"/>
  <c r="KO43" i="16"/>
  <c r="IF44" i="16"/>
  <c r="IE44" i="16"/>
  <c r="IC44" i="16"/>
  <c r="HF45" i="16" l="1"/>
  <c r="IG44" i="16"/>
  <c r="HJ44" i="16"/>
  <c r="HO44" i="16" s="1"/>
  <c r="KK44" i="16" s="1"/>
  <c r="DM45" i="16"/>
  <c r="DO45" i="16"/>
  <c r="DL45" i="16"/>
  <c r="DP45" i="16"/>
  <c r="JQ44" i="16"/>
  <c r="CO45" i="16"/>
  <c r="CR45" i="16"/>
  <c r="CN45" i="16"/>
  <c r="CQ45" i="16"/>
  <c r="EO47" i="16"/>
  <c r="FK46" i="16"/>
  <c r="FI46" i="16"/>
  <c r="FH46" i="16"/>
  <c r="FL46" i="16"/>
  <c r="KC45" i="16"/>
  <c r="GK45" i="16"/>
  <c r="IA45" i="16"/>
  <c r="IH44" i="16"/>
  <c r="IM44" i="16" s="1"/>
  <c r="HD45" i="16"/>
  <c r="HG45" i="16"/>
  <c r="HH45" i="16"/>
  <c r="IB45" i="16" l="1"/>
  <c r="ID45" i="16"/>
  <c r="HI45" i="16"/>
  <c r="HC46" i="16" s="1"/>
  <c r="HE46" i="16" s="1"/>
  <c r="DQ45" i="16"/>
  <c r="FM46" i="16"/>
  <c r="FN46" i="16" s="1"/>
  <c r="FS46" i="16" s="1"/>
  <c r="CS45" i="16"/>
  <c r="EI48" i="16"/>
  <c r="EL48" i="16" s="1"/>
  <c r="EP47" i="16"/>
  <c r="EU47" i="16" s="1"/>
  <c r="GE46" i="16"/>
  <c r="GH46" i="16" s="1"/>
  <c r="GL45" i="16"/>
  <c r="GQ45" i="16" s="1"/>
  <c r="KO44" i="16"/>
  <c r="IE45" i="16"/>
  <c r="IC45" i="16"/>
  <c r="IF45" i="16"/>
  <c r="HF46" i="16" l="1"/>
  <c r="HJ45" i="16"/>
  <c r="HO45" i="16" s="1"/>
  <c r="KK45" i="16" s="1"/>
  <c r="FG47" i="16"/>
  <c r="FJ47" i="16" s="1"/>
  <c r="DK46" i="16"/>
  <c r="DN46" i="16" s="1"/>
  <c r="DR45" i="16"/>
  <c r="DW45" i="16" s="1"/>
  <c r="JU45" i="16" s="1"/>
  <c r="CM46" i="16"/>
  <c r="CP46" i="16" s="1"/>
  <c r="CT45" i="16"/>
  <c r="CY45" i="16" s="1"/>
  <c r="JY47" i="16"/>
  <c r="EN48" i="16"/>
  <c r="EM48" i="16"/>
  <c r="EK48" i="16"/>
  <c r="EJ48" i="16"/>
  <c r="KC46" i="16"/>
  <c r="KG45" i="16"/>
  <c r="GF46" i="16"/>
  <c r="GJ46" i="16"/>
  <c r="GI46" i="16"/>
  <c r="GG46" i="16"/>
  <c r="IG45" i="16"/>
  <c r="HH46" i="16"/>
  <c r="HG46" i="16"/>
  <c r="HD46" i="16"/>
  <c r="FK47" i="16" l="1"/>
  <c r="FL47" i="16"/>
  <c r="FH47" i="16"/>
  <c r="FI47" i="16"/>
  <c r="GK46" i="16"/>
  <c r="GE47" i="16" s="1"/>
  <c r="GH47" i="16" s="1"/>
  <c r="DO46" i="16"/>
  <c r="DM46" i="16"/>
  <c r="DL46" i="16"/>
  <c r="DP46" i="16"/>
  <c r="EO48" i="16"/>
  <c r="EI49" i="16" s="1"/>
  <c r="EL49" i="16" s="1"/>
  <c r="JQ45" i="16"/>
  <c r="CR46" i="16"/>
  <c r="CQ46" i="16"/>
  <c r="CO46" i="16"/>
  <c r="CN46" i="16"/>
  <c r="IA46" i="16"/>
  <c r="IH45" i="16"/>
  <c r="IM45" i="16" s="1"/>
  <c r="HI46" i="16"/>
  <c r="HC47" i="16" s="1"/>
  <c r="HE47" i="16" s="1"/>
  <c r="HF47" i="16" l="1"/>
  <c r="FM47" i="16"/>
  <c r="FG48" i="16" s="1"/>
  <c r="FJ48" i="16" s="1"/>
  <c r="IB46" i="16"/>
  <c r="ID46" i="16"/>
  <c r="GL46" i="16"/>
  <c r="GQ46" i="16" s="1"/>
  <c r="KG46" i="16" s="1"/>
  <c r="EP48" i="16"/>
  <c r="EU48" i="16" s="1"/>
  <c r="JY48" i="16" s="1"/>
  <c r="DQ46" i="16"/>
  <c r="CS46" i="16"/>
  <c r="EK49" i="16"/>
  <c r="EN49" i="16"/>
  <c r="EM49" i="16"/>
  <c r="EJ49" i="16"/>
  <c r="GI47" i="16"/>
  <c r="GG47" i="16"/>
  <c r="GF47" i="16"/>
  <c r="GJ47" i="16"/>
  <c r="IF46" i="16"/>
  <c r="IE46" i="16"/>
  <c r="IC46" i="16"/>
  <c r="KO45" i="16"/>
  <c r="HJ46" i="16"/>
  <c r="HO46" i="16" s="1"/>
  <c r="KK46" i="16" s="1"/>
  <c r="HH47" i="16"/>
  <c r="HD47" i="16"/>
  <c r="HG47" i="16"/>
  <c r="FN47" i="16" l="1"/>
  <c r="FS47" i="16" s="1"/>
  <c r="KC47" i="16" s="1"/>
  <c r="IG46" i="16"/>
  <c r="IA47" i="16" s="1"/>
  <c r="DK47" i="16"/>
  <c r="DN47" i="16" s="1"/>
  <c r="DR46" i="16"/>
  <c r="DW46" i="16" s="1"/>
  <c r="JU46" i="16" s="1"/>
  <c r="CM47" i="16"/>
  <c r="CP47" i="16" s="1"/>
  <c r="CT46" i="16"/>
  <c r="CY46" i="16" s="1"/>
  <c r="EO49" i="16"/>
  <c r="FI48" i="16"/>
  <c r="FH48" i="16"/>
  <c r="FK48" i="16"/>
  <c r="FL48" i="16"/>
  <c r="GK47" i="16"/>
  <c r="IH46" i="16"/>
  <c r="IM46" i="16" s="1"/>
  <c r="HI47" i="16"/>
  <c r="IB47" i="16" l="1"/>
  <c r="ID47" i="16"/>
  <c r="DL47" i="16"/>
  <c r="DO47" i="16"/>
  <c r="DP47" i="16"/>
  <c r="DM47" i="16"/>
  <c r="JQ46" i="16"/>
  <c r="CR47" i="16"/>
  <c r="CQ47" i="16"/>
  <c r="CN47" i="16"/>
  <c r="CO47" i="16"/>
  <c r="EI50" i="16"/>
  <c r="EL50" i="16" s="1"/>
  <c r="EP49" i="16"/>
  <c r="EU49" i="16" s="1"/>
  <c r="FM48" i="16"/>
  <c r="GE48" i="16"/>
  <c r="GH48" i="16" s="1"/>
  <c r="GL47" i="16"/>
  <c r="GQ47" i="16" s="1"/>
  <c r="KO46" i="16"/>
  <c r="IC47" i="16"/>
  <c r="IE47" i="16"/>
  <c r="IF47" i="16"/>
  <c r="HC48" i="16"/>
  <c r="HE48" i="16" s="1"/>
  <c r="HJ47" i="16"/>
  <c r="HO47" i="16" s="1"/>
  <c r="KK47" i="16" s="1"/>
  <c r="HF48" i="16" l="1"/>
  <c r="DQ47" i="16"/>
  <c r="DR47" i="16" s="1"/>
  <c r="DW47" i="16" s="1"/>
  <c r="JU47" i="16" s="1"/>
  <c r="CS47" i="16"/>
  <c r="JY49" i="16"/>
  <c r="EK50" i="16"/>
  <c r="EN50" i="16"/>
  <c r="EJ50" i="16"/>
  <c r="EM50" i="16"/>
  <c r="FG49" i="16"/>
  <c r="FJ49" i="16" s="1"/>
  <c r="FN48" i="16"/>
  <c r="FS48" i="16" s="1"/>
  <c r="GF48" i="16"/>
  <c r="GJ48" i="16"/>
  <c r="GI48" i="16"/>
  <c r="GG48" i="16"/>
  <c r="KG47" i="16"/>
  <c r="IG47" i="16"/>
  <c r="HD48" i="16"/>
  <c r="HH48" i="16"/>
  <c r="HG48" i="16"/>
  <c r="DK48" i="16" l="1"/>
  <c r="GK48" i="16"/>
  <c r="GE49" i="16" s="1"/>
  <c r="GH49" i="16" s="1"/>
  <c r="EO50" i="16"/>
  <c r="EP50" i="16" s="1"/>
  <c r="EU50" i="16" s="1"/>
  <c r="CM48" i="16"/>
  <c r="CP48" i="16" s="1"/>
  <c r="CT47" i="16"/>
  <c r="CY47" i="16" s="1"/>
  <c r="KC48" i="16"/>
  <c r="FH49" i="16"/>
  <c r="FI49" i="16"/>
  <c r="FL49" i="16"/>
  <c r="FK49" i="16"/>
  <c r="GL48" i="16"/>
  <c r="GQ48" i="16" s="1"/>
  <c r="IA48" i="16"/>
  <c r="IH47" i="16"/>
  <c r="IM47" i="16" s="1"/>
  <c r="HI48" i="16"/>
  <c r="DO48" i="16" l="1"/>
  <c r="DN48" i="16"/>
  <c r="IB48" i="16"/>
  <c r="ID48" i="16"/>
  <c r="EI51" i="16"/>
  <c r="EL51" i="16" s="1"/>
  <c r="DL48" i="16"/>
  <c r="DM48" i="16"/>
  <c r="DP48" i="16"/>
  <c r="FM49" i="16"/>
  <c r="FG50" i="16" s="1"/>
  <c r="FJ50" i="16" s="1"/>
  <c r="JQ47" i="16"/>
  <c r="CO48" i="16"/>
  <c r="CN48" i="16"/>
  <c r="CR48" i="16"/>
  <c r="CQ48" i="16"/>
  <c r="EN51" i="16"/>
  <c r="EM51" i="16"/>
  <c r="JY50" i="16"/>
  <c r="KG48" i="16"/>
  <c r="GG49" i="16"/>
  <c r="GF49" i="16"/>
  <c r="GJ49" i="16"/>
  <c r="GI49" i="16"/>
  <c r="IF48" i="16"/>
  <c r="IE48" i="16"/>
  <c r="IC48" i="16"/>
  <c r="KO47" i="16"/>
  <c r="HC49" i="16"/>
  <c r="HE49" i="16" s="1"/>
  <c r="HJ48" i="16"/>
  <c r="HO48" i="16" s="1"/>
  <c r="KK48" i="16" s="1"/>
  <c r="HF49" i="16" l="1"/>
  <c r="EJ51" i="16"/>
  <c r="EK51" i="16"/>
  <c r="EO51" i="16" s="1"/>
  <c r="IG48" i="16"/>
  <c r="IA49" i="16" s="1"/>
  <c r="DQ48" i="16"/>
  <c r="DK49" i="16" s="1"/>
  <c r="DN49" i="16" s="1"/>
  <c r="FN49" i="16"/>
  <c r="FS49" i="16" s="1"/>
  <c r="KC49" i="16" s="1"/>
  <c r="CS48" i="16"/>
  <c r="FL50" i="16"/>
  <c r="FI50" i="16"/>
  <c r="FK50" i="16"/>
  <c r="FH50" i="16"/>
  <c r="GK49" i="16"/>
  <c r="HH49" i="16"/>
  <c r="HG49" i="16"/>
  <c r="HD49" i="16"/>
  <c r="DR48" i="16" l="1"/>
  <c r="DW48" i="16" s="1"/>
  <c r="JU48" i="16" s="1"/>
  <c r="EP51" i="16"/>
  <c r="EU51" i="16" s="1"/>
  <c r="EI52" i="16"/>
  <c r="EL52" i="16" s="1"/>
  <c r="IB49" i="16"/>
  <c r="ID49" i="16"/>
  <c r="IH48" i="16"/>
  <c r="IM48" i="16" s="1"/>
  <c r="KO48" i="16" s="1"/>
  <c r="DM49" i="16"/>
  <c r="DL49" i="16"/>
  <c r="DO49" i="16"/>
  <c r="DP49" i="16"/>
  <c r="CM49" i="16"/>
  <c r="CP49" i="16" s="1"/>
  <c r="CT48" i="16"/>
  <c r="CY48" i="16" s="1"/>
  <c r="EK52" i="16"/>
  <c r="EN52" i="16"/>
  <c r="EM52" i="16"/>
  <c r="JY51" i="16"/>
  <c r="FM50" i="16"/>
  <c r="GE50" i="16"/>
  <c r="GH50" i="16" s="1"/>
  <c r="GL49" i="16"/>
  <c r="GQ49" i="16" s="1"/>
  <c r="IC49" i="16"/>
  <c r="IF49" i="16"/>
  <c r="IE49" i="16"/>
  <c r="HI49" i="16"/>
  <c r="EJ52" i="16" l="1"/>
  <c r="DQ49" i="16"/>
  <c r="DK50" i="16" s="1"/>
  <c r="DN50" i="16" s="1"/>
  <c r="CR49" i="16"/>
  <c r="CQ49" i="16"/>
  <c r="CN49" i="16"/>
  <c r="CO49" i="16"/>
  <c r="JQ48" i="16"/>
  <c r="DR49" i="16"/>
  <c r="DW49" i="16" s="1"/>
  <c r="EO52" i="16"/>
  <c r="FG51" i="16"/>
  <c r="FJ51" i="16" s="1"/>
  <c r="FN50" i="16"/>
  <c r="FS50" i="16" s="1"/>
  <c r="KG49" i="16"/>
  <c r="GJ50" i="16"/>
  <c r="GI50" i="16"/>
  <c r="GG50" i="16"/>
  <c r="GF50" i="16"/>
  <c r="IG49" i="16"/>
  <c r="HC50" i="16"/>
  <c r="HE50" i="16" s="1"/>
  <c r="HJ49" i="16"/>
  <c r="HO49" i="16" s="1"/>
  <c r="KK49" i="16" s="1"/>
  <c r="HF50" i="16" l="1"/>
  <c r="GK50" i="16"/>
  <c r="GL50" i="16" s="1"/>
  <c r="GQ50" i="16" s="1"/>
  <c r="CS49" i="16"/>
  <c r="JU49" i="16"/>
  <c r="DP50" i="16"/>
  <c r="DO50" i="16"/>
  <c r="DL50" i="16"/>
  <c r="DM50" i="16"/>
  <c r="EI53" i="16"/>
  <c r="EL53" i="16" s="1"/>
  <c r="EP52" i="16"/>
  <c r="EU52" i="16" s="1"/>
  <c r="KC50" i="16"/>
  <c r="FH51" i="16"/>
  <c r="FL51" i="16"/>
  <c r="FK51" i="16"/>
  <c r="FI51" i="16"/>
  <c r="IA50" i="16"/>
  <c r="IH49" i="16"/>
  <c r="IM49" i="16" s="1"/>
  <c r="HH50" i="16"/>
  <c r="HD50" i="16"/>
  <c r="HG50" i="16"/>
  <c r="GE51" i="16" l="1"/>
  <c r="GH51" i="16" s="1"/>
  <c r="IB50" i="16"/>
  <c r="ID50" i="16"/>
  <c r="DQ50" i="16"/>
  <c r="CM50" i="16"/>
  <c r="CP50" i="16" s="1"/>
  <c r="CT49" i="16"/>
  <c r="CY49" i="16" s="1"/>
  <c r="DK51" i="16"/>
  <c r="DN51" i="16" s="1"/>
  <c r="DR50" i="16"/>
  <c r="DW50" i="16" s="1"/>
  <c r="JY52" i="16"/>
  <c r="EM53" i="16"/>
  <c r="EN53" i="16"/>
  <c r="EK53" i="16"/>
  <c r="EJ53" i="16"/>
  <c r="FM51" i="16"/>
  <c r="KG50" i="16"/>
  <c r="GG51" i="16"/>
  <c r="GJ51" i="16"/>
  <c r="GI51" i="16"/>
  <c r="GF51" i="16"/>
  <c r="KO49" i="16"/>
  <c r="IC50" i="16"/>
  <c r="IF50" i="16"/>
  <c r="IE50" i="16"/>
  <c r="HI50" i="16"/>
  <c r="EO53" i="16" l="1"/>
  <c r="JQ49" i="16"/>
  <c r="CN50" i="16"/>
  <c r="CQ50" i="16"/>
  <c r="CR50" i="16"/>
  <c r="CO50" i="16"/>
  <c r="JU50" i="16"/>
  <c r="DP51" i="16"/>
  <c r="DO51" i="16"/>
  <c r="DM51" i="16"/>
  <c r="DL51" i="16"/>
  <c r="EI54" i="16"/>
  <c r="EL54" i="16" s="1"/>
  <c r="EP53" i="16"/>
  <c r="EU53" i="16" s="1"/>
  <c r="FG52" i="16"/>
  <c r="FJ52" i="16" s="1"/>
  <c r="FN51" i="16"/>
  <c r="FS51" i="16" s="1"/>
  <c r="GK51" i="16"/>
  <c r="IG50" i="16"/>
  <c r="HC51" i="16"/>
  <c r="HE51" i="16" s="1"/>
  <c r="HJ50" i="16"/>
  <c r="HO50" i="16" s="1"/>
  <c r="KK50" i="16" s="1"/>
  <c r="HF51" i="16" l="1"/>
  <c r="CS50" i="16"/>
  <c r="CT50" i="16" s="1"/>
  <c r="CY50" i="16" s="1"/>
  <c r="DQ51" i="16"/>
  <c r="EJ54" i="16"/>
  <c r="EN54" i="16"/>
  <c r="EM54" i="16"/>
  <c r="EK54" i="16"/>
  <c r="JY53" i="16"/>
  <c r="FL52" i="16"/>
  <c r="FK52" i="16"/>
  <c r="FI52" i="16"/>
  <c r="FH52" i="16"/>
  <c r="KC51" i="16"/>
  <c r="GE52" i="16"/>
  <c r="GH52" i="16" s="1"/>
  <c r="GL51" i="16"/>
  <c r="GQ51" i="16" s="1"/>
  <c r="IA51" i="16"/>
  <c r="IH50" i="16"/>
  <c r="IM50" i="16" s="1"/>
  <c r="HH51" i="16"/>
  <c r="HD51" i="16"/>
  <c r="HG51" i="16"/>
  <c r="CM51" i="16" l="1"/>
  <c r="CP51" i="16" s="1"/>
  <c r="IB51" i="16"/>
  <c r="ID51" i="16"/>
  <c r="JQ50" i="16"/>
  <c r="CQ51" i="16"/>
  <c r="CO51" i="16"/>
  <c r="CN51" i="16"/>
  <c r="CR51" i="16"/>
  <c r="DK52" i="16"/>
  <c r="DN52" i="16" s="1"/>
  <c r="DR51" i="16"/>
  <c r="DW51" i="16" s="1"/>
  <c r="EO54" i="16"/>
  <c r="FM52" i="16"/>
  <c r="KG51" i="16"/>
  <c r="GG52" i="16"/>
  <c r="GJ52" i="16"/>
  <c r="GF52" i="16"/>
  <c r="GI52" i="16"/>
  <c r="KO50" i="16"/>
  <c r="IF51" i="16"/>
  <c r="IE51" i="16"/>
  <c r="IC51" i="16"/>
  <c r="HI51" i="16"/>
  <c r="IG51" i="16" l="1"/>
  <c r="IA52" i="16" s="1"/>
  <c r="CS51" i="16"/>
  <c r="DO52" i="16"/>
  <c r="DM52" i="16"/>
  <c r="DL52" i="16"/>
  <c r="DP52" i="16"/>
  <c r="JU51" i="16"/>
  <c r="EI55" i="16"/>
  <c r="EL55" i="16" s="1"/>
  <c r="EP54" i="16"/>
  <c r="EU54" i="16" s="1"/>
  <c r="FG53" i="16"/>
  <c r="FJ53" i="16" s="1"/>
  <c r="FN52" i="16"/>
  <c r="FS52" i="16" s="1"/>
  <c r="GK52" i="16"/>
  <c r="HC52" i="16"/>
  <c r="HE52" i="16" s="1"/>
  <c r="HJ51" i="16"/>
  <c r="HO51" i="16" s="1"/>
  <c r="KK51" i="16" s="1"/>
  <c r="HF52" i="16" l="1"/>
  <c r="IB52" i="16"/>
  <c r="ID52" i="16"/>
  <c r="IH51" i="16"/>
  <c r="IM51" i="16" s="1"/>
  <c r="KO51" i="16" s="1"/>
  <c r="DQ52" i="16"/>
  <c r="DK53" i="16" s="1"/>
  <c r="DN53" i="16" s="1"/>
  <c r="CM52" i="16"/>
  <c r="CP52" i="16" s="1"/>
  <c r="CT51" i="16"/>
  <c r="CY51" i="16" s="1"/>
  <c r="JY54" i="16"/>
  <c r="EK55" i="16"/>
  <c r="EJ55" i="16"/>
  <c r="EM55" i="16"/>
  <c r="EN55" i="16"/>
  <c r="KC52" i="16"/>
  <c r="FL53" i="16"/>
  <c r="FK53" i="16"/>
  <c r="FI53" i="16"/>
  <c r="FH53" i="16"/>
  <c r="GE53" i="16"/>
  <c r="GH53" i="16" s="1"/>
  <c r="GL52" i="16"/>
  <c r="GQ52" i="16" s="1"/>
  <c r="IF52" i="16"/>
  <c r="IE52" i="16"/>
  <c r="IC52" i="16"/>
  <c r="HD52" i="16"/>
  <c r="HG52" i="16"/>
  <c r="HH52" i="16"/>
  <c r="DR52" i="16" l="1"/>
  <c r="DW52" i="16" s="1"/>
  <c r="IG52" i="16"/>
  <c r="IA53" i="16" s="1"/>
  <c r="CO52" i="16"/>
  <c r="CR52" i="16"/>
  <c r="CQ52" i="16"/>
  <c r="CN52" i="16"/>
  <c r="JQ51" i="16"/>
  <c r="JU52" i="16"/>
  <c r="DM53" i="16"/>
  <c r="DO53" i="16"/>
  <c r="DL53" i="16"/>
  <c r="DP53" i="16"/>
  <c r="EO55" i="16"/>
  <c r="FM53" i="16"/>
  <c r="KG52" i="16"/>
  <c r="GJ53" i="16"/>
  <c r="GI53" i="16"/>
  <c r="GG53" i="16"/>
  <c r="GF53" i="16"/>
  <c r="HI52" i="16"/>
  <c r="IB53" i="16" l="1"/>
  <c r="ID53" i="16"/>
  <c r="IH52" i="16"/>
  <c r="IM52" i="16" s="1"/>
  <c r="KO52" i="16" s="1"/>
  <c r="GK53" i="16"/>
  <c r="GE54" i="16" s="1"/>
  <c r="GH54" i="16" s="1"/>
  <c r="CS52" i="16"/>
  <c r="DQ53" i="16"/>
  <c r="EI56" i="16"/>
  <c r="EL56" i="16" s="1"/>
  <c r="EP55" i="16"/>
  <c r="EU55" i="16" s="1"/>
  <c r="JY55" i="16" s="1"/>
  <c r="FG54" i="16"/>
  <c r="FJ54" i="16" s="1"/>
  <c r="FN53" i="16"/>
  <c r="FS53" i="16" s="1"/>
  <c r="IE53" i="16"/>
  <c r="IC53" i="16"/>
  <c r="IF53" i="16"/>
  <c r="HC53" i="16"/>
  <c r="HE53" i="16" s="1"/>
  <c r="HJ52" i="16"/>
  <c r="HO52" i="16" s="1"/>
  <c r="KK52" i="16" s="1"/>
  <c r="HF53" i="16" l="1"/>
  <c r="GL53" i="16"/>
  <c r="GQ53" i="16" s="1"/>
  <c r="CM53" i="16"/>
  <c r="CP53" i="16" s="1"/>
  <c r="CT52" i="16"/>
  <c r="CY52" i="16" s="1"/>
  <c r="DK54" i="16"/>
  <c r="DN54" i="16" s="1"/>
  <c r="DR53" i="16"/>
  <c r="DW53" i="16" s="1"/>
  <c r="EN56" i="16"/>
  <c r="EK56" i="16"/>
  <c r="EM56" i="16"/>
  <c r="EJ56" i="16"/>
  <c r="KC53" i="16"/>
  <c r="FK54" i="16"/>
  <c r="FI54" i="16"/>
  <c r="FH54" i="16"/>
  <c r="FL54" i="16"/>
  <c r="KG53" i="16"/>
  <c r="GF54" i="16"/>
  <c r="GJ54" i="16"/>
  <c r="GI54" i="16"/>
  <c r="GG54" i="16"/>
  <c r="IG53" i="16"/>
  <c r="HD53" i="16"/>
  <c r="HH53" i="16"/>
  <c r="HG53" i="16"/>
  <c r="GK54" i="16" l="1"/>
  <c r="GE55" i="16" s="1"/>
  <c r="GH55" i="16" s="1"/>
  <c r="JQ52" i="16"/>
  <c r="CO53" i="16"/>
  <c r="CN53" i="16"/>
  <c r="CQ53" i="16"/>
  <c r="CR53" i="16"/>
  <c r="JU53" i="16"/>
  <c r="DM54" i="16"/>
  <c r="DO54" i="16"/>
  <c r="DL54" i="16"/>
  <c r="DP54" i="16"/>
  <c r="EO56" i="16"/>
  <c r="FM54" i="16"/>
  <c r="IA54" i="16"/>
  <c r="IH53" i="16"/>
  <c r="IM53" i="16" s="1"/>
  <c r="HI53" i="16"/>
  <c r="HJ53" i="16" s="1"/>
  <c r="HO53" i="16" s="1"/>
  <c r="KK53" i="16" s="1"/>
  <c r="IB54" i="16" l="1"/>
  <c r="ID54" i="16"/>
  <c r="GL54" i="16"/>
  <c r="GQ54" i="16" s="1"/>
  <c r="KG54" i="16" s="1"/>
  <c r="CS53" i="16"/>
  <c r="DQ54" i="16"/>
  <c r="EI57" i="16"/>
  <c r="EL57" i="16" s="1"/>
  <c r="EP56" i="16"/>
  <c r="EQ56" i="16" s="1"/>
  <c r="ER56" i="16" s="1"/>
  <c r="EU56" i="16" s="1"/>
  <c r="JY56" i="16" s="1"/>
  <c r="FG55" i="16"/>
  <c r="FJ55" i="16" s="1"/>
  <c r="FN54" i="16"/>
  <c r="FS54" i="16" s="1"/>
  <c r="GJ55" i="16"/>
  <c r="GI55" i="16"/>
  <c r="GG55" i="16"/>
  <c r="GF55" i="16"/>
  <c r="KO53" i="16"/>
  <c r="IF54" i="16"/>
  <c r="IE54" i="16"/>
  <c r="IC54" i="16"/>
  <c r="HC54" i="16"/>
  <c r="HE54" i="16" s="1"/>
  <c r="HF54" i="16" l="1"/>
  <c r="HH54" i="16"/>
  <c r="GK55" i="16"/>
  <c r="GE56" i="16" s="1"/>
  <c r="GH56" i="16" s="1"/>
  <c r="IG54" i="16"/>
  <c r="IA55" i="16" s="1"/>
  <c r="CM54" i="16"/>
  <c r="CP54" i="16" s="1"/>
  <c r="CT53" i="16"/>
  <c r="CY53" i="16" s="1"/>
  <c r="DK55" i="16"/>
  <c r="DN55" i="16" s="1"/>
  <c r="DR54" i="16"/>
  <c r="DW54" i="16" s="1"/>
  <c r="EM57" i="16"/>
  <c r="EJ57" i="16"/>
  <c r="EN57" i="16"/>
  <c r="EK57" i="16"/>
  <c r="KC54" i="16"/>
  <c r="FK55" i="16"/>
  <c r="FL55" i="16"/>
  <c r="FI55" i="16"/>
  <c r="FH55" i="16"/>
  <c r="HG54" i="16"/>
  <c r="HD54" i="16"/>
  <c r="IH54" i="16" l="1"/>
  <c r="IM54" i="16" s="1"/>
  <c r="IB55" i="16"/>
  <c r="ID55" i="16"/>
  <c r="GL55" i="16"/>
  <c r="GQ55" i="16" s="1"/>
  <c r="KG55" i="16" s="1"/>
  <c r="HI54" i="16"/>
  <c r="HC55" i="16" s="1"/>
  <c r="HE55" i="16" s="1"/>
  <c r="EO57" i="16"/>
  <c r="EP57" i="16" s="1"/>
  <c r="EQ57" i="16" s="1"/>
  <c r="ER57" i="16" s="1"/>
  <c r="EU57" i="16" s="1"/>
  <c r="JY57" i="16" s="1"/>
  <c r="FM55" i="16"/>
  <c r="FG56" i="16" s="1"/>
  <c r="FJ56" i="16" s="1"/>
  <c r="JQ53" i="16"/>
  <c r="CR54" i="16"/>
  <c r="CQ54" i="16"/>
  <c r="CO54" i="16"/>
  <c r="CN54" i="16"/>
  <c r="JU54" i="16"/>
  <c r="DM55" i="16"/>
  <c r="DP55" i="16"/>
  <c r="DO55" i="16"/>
  <c r="DL55" i="16"/>
  <c r="GF56" i="16"/>
  <c r="GG56" i="16"/>
  <c r="GI56" i="16"/>
  <c r="GJ56" i="16"/>
  <c r="KO54" i="16"/>
  <c r="IF55" i="16"/>
  <c r="IE55" i="16"/>
  <c r="IC55" i="16"/>
  <c r="HF55" i="16" l="1"/>
  <c r="HJ54" i="16"/>
  <c r="HO54" i="16" s="1"/>
  <c r="KK54" i="16" s="1"/>
  <c r="EI58" i="16"/>
  <c r="EL58" i="16" s="1"/>
  <c r="FN55" i="16"/>
  <c r="FS55" i="16" s="1"/>
  <c r="KC55" i="16" s="1"/>
  <c r="CS54" i="16"/>
  <c r="DQ55" i="16"/>
  <c r="EN58" i="16"/>
  <c r="EM58" i="16"/>
  <c r="EK58" i="16"/>
  <c r="FH56" i="16"/>
  <c r="FI56" i="16"/>
  <c r="FK56" i="16"/>
  <c r="FL56" i="16"/>
  <c r="GK56" i="16"/>
  <c r="IG55" i="16"/>
  <c r="HH55" i="16"/>
  <c r="HG55" i="16"/>
  <c r="HD55" i="16"/>
  <c r="EJ58" i="16" l="1"/>
  <c r="EO58" i="16" s="1"/>
  <c r="EI59" i="16" s="1"/>
  <c r="EL59" i="16" s="1"/>
  <c r="CM55" i="16"/>
  <c r="CP55" i="16" s="1"/>
  <c r="CT54" i="16"/>
  <c r="CY54" i="16" s="1"/>
  <c r="DK56" i="16"/>
  <c r="DN56" i="16" s="1"/>
  <c r="DR55" i="16"/>
  <c r="DW55" i="16" s="1"/>
  <c r="JU55" i="16" s="1"/>
  <c r="FM56" i="16"/>
  <c r="GE57" i="16"/>
  <c r="GH57" i="16" s="1"/>
  <c r="GL56" i="16"/>
  <c r="GM56" i="16" s="1"/>
  <c r="IA56" i="16"/>
  <c r="ID56" i="16" s="1"/>
  <c r="IH55" i="16"/>
  <c r="IM55" i="16" s="1"/>
  <c r="KO55" i="16" s="1"/>
  <c r="HI55" i="16"/>
  <c r="HC56" i="16" s="1"/>
  <c r="HE56" i="16" s="1"/>
  <c r="HJ55" i="16"/>
  <c r="HO55" i="16" s="1"/>
  <c r="KK55" i="16" s="1"/>
  <c r="HF56" i="16" l="1"/>
  <c r="GN56" i="16"/>
  <c r="GQ56" i="16" s="1"/>
  <c r="EP58" i="16"/>
  <c r="EQ58" i="16" s="1"/>
  <c r="ER58" i="16" s="1"/>
  <c r="EU58" i="16" s="1"/>
  <c r="JY58" i="16" s="1"/>
  <c r="JQ54" i="16"/>
  <c r="CR55" i="16"/>
  <c r="CQ55" i="16"/>
  <c r="CO55" i="16"/>
  <c r="CN55" i="16"/>
  <c r="DP56" i="16"/>
  <c r="DM56" i="16"/>
  <c r="DL56" i="16"/>
  <c r="DO56" i="16"/>
  <c r="EN59" i="16"/>
  <c r="EK59" i="16"/>
  <c r="EJ59" i="16"/>
  <c r="EM59" i="16"/>
  <c r="FG57" i="16"/>
  <c r="FJ57" i="16" s="1"/>
  <c r="FN56" i="16"/>
  <c r="FO56" i="16" s="1"/>
  <c r="FP56" i="16" s="1"/>
  <c r="FS56" i="16" s="1"/>
  <c r="GJ57" i="16"/>
  <c r="GI57" i="16"/>
  <c r="GF57" i="16"/>
  <c r="GG57" i="16"/>
  <c r="IF56" i="16"/>
  <c r="IB56" i="16"/>
  <c r="IC56" i="16"/>
  <c r="IE56" i="16"/>
  <c r="HG56" i="16"/>
  <c r="HH56" i="16"/>
  <c r="HD56" i="16"/>
  <c r="CS55" i="16" l="1"/>
  <c r="KC56" i="16"/>
  <c r="KG56" i="16"/>
  <c r="CM56" i="16"/>
  <c r="CP56" i="16" s="1"/>
  <c r="CT55" i="16"/>
  <c r="CY55" i="16" s="1"/>
  <c r="JQ55" i="16" s="1"/>
  <c r="DQ56" i="16"/>
  <c r="EO59" i="16"/>
  <c r="FI57" i="16"/>
  <c r="FK57" i="16"/>
  <c r="FL57" i="16"/>
  <c r="FH57" i="16"/>
  <c r="GK57" i="16"/>
  <c r="IG56" i="16"/>
  <c r="HI56" i="16"/>
  <c r="HC57" i="16" s="1"/>
  <c r="HE57" i="16" s="1"/>
  <c r="HF57" i="16" l="1"/>
  <c r="CR56" i="16"/>
  <c r="CN56" i="16"/>
  <c r="CO56" i="16"/>
  <c r="CQ56" i="16"/>
  <c r="DK57" i="16"/>
  <c r="DN57" i="16" s="1"/>
  <c r="DR56" i="16"/>
  <c r="DS56" i="16" s="1"/>
  <c r="DT56" i="16" s="1"/>
  <c r="DW56" i="16" s="1"/>
  <c r="JU56" i="16" s="1"/>
  <c r="EI60" i="16"/>
  <c r="EL60" i="16" s="1"/>
  <c r="EP59" i="16"/>
  <c r="EQ59" i="16" s="1"/>
  <c r="ER59" i="16" s="1"/>
  <c r="EU59" i="16" s="1"/>
  <c r="JY59" i="16" s="1"/>
  <c r="FM57" i="16"/>
  <c r="GE58" i="16"/>
  <c r="GH58" i="16" s="1"/>
  <c r="GL57" i="16"/>
  <c r="GM57" i="16" s="1"/>
  <c r="IH56" i="16"/>
  <c r="II56" i="16" s="1"/>
  <c r="IJ56" i="16" s="1"/>
  <c r="IM56" i="16" s="1"/>
  <c r="KO56" i="16" s="1"/>
  <c r="IA57" i="16"/>
  <c r="ID57" i="16" s="1"/>
  <c r="HJ56" i="16"/>
  <c r="HK56" i="16" s="1"/>
  <c r="HL56" i="16" s="1"/>
  <c r="HO56" i="16" s="1"/>
  <c r="KK56" i="16" s="1"/>
  <c r="HD57" i="16"/>
  <c r="HG57" i="16"/>
  <c r="HH57" i="16"/>
  <c r="GN57" i="16" l="1"/>
  <c r="GQ57" i="16" s="1"/>
  <c r="CS56" i="16"/>
  <c r="DP57" i="16"/>
  <c r="DL57" i="16"/>
  <c r="DM57" i="16"/>
  <c r="DO57" i="16"/>
  <c r="EN60" i="16"/>
  <c r="EM60" i="16"/>
  <c r="EJ60" i="16"/>
  <c r="EK60" i="16"/>
  <c r="FG58" i="16"/>
  <c r="FJ58" i="16" s="1"/>
  <c r="FN57" i="16"/>
  <c r="FO57" i="16" s="1"/>
  <c r="GG58" i="16"/>
  <c r="GI58" i="16"/>
  <c r="GF58" i="16"/>
  <c r="GJ58" i="16"/>
  <c r="IC57" i="16"/>
  <c r="IB57" i="16"/>
  <c r="IE57" i="16"/>
  <c r="IF57" i="16"/>
  <c r="HI57" i="16"/>
  <c r="FP57" i="16" l="1"/>
  <c r="FS57" i="16" s="1"/>
  <c r="KC57" i="16" s="1"/>
  <c r="KG57" i="16"/>
  <c r="EO60" i="16"/>
  <c r="CM57" i="16"/>
  <c r="CP57" i="16" s="1"/>
  <c r="CT56" i="16"/>
  <c r="CU56" i="16" s="1"/>
  <c r="CV56" i="16" s="1"/>
  <c r="CY56" i="16" s="1"/>
  <c r="DQ57" i="16"/>
  <c r="EI61" i="16"/>
  <c r="EL61" i="16" s="1"/>
  <c r="EP60" i="16"/>
  <c r="EQ60" i="16" s="1"/>
  <c r="ER60" i="16" s="1"/>
  <c r="EU60" i="16" s="1"/>
  <c r="JY60" i="16" s="1"/>
  <c r="FI58" i="16"/>
  <c r="FH58" i="16"/>
  <c r="FL58" i="16"/>
  <c r="FK58" i="16"/>
  <c r="GK58" i="16"/>
  <c r="IG57" i="16"/>
  <c r="HC58" i="16"/>
  <c r="HE58" i="16" s="1"/>
  <c r="HJ57" i="16"/>
  <c r="HK57" i="16" s="1"/>
  <c r="HL57" i="16" s="1"/>
  <c r="HO57" i="16" s="1"/>
  <c r="KK57" i="16" s="1"/>
  <c r="JQ56" i="16" l="1"/>
  <c r="HF58" i="16"/>
  <c r="CO57" i="16"/>
  <c r="CN57" i="16"/>
  <c r="CR57" i="16"/>
  <c r="CQ57" i="16"/>
  <c r="DK58" i="16"/>
  <c r="DN58" i="16" s="1"/>
  <c r="DR57" i="16"/>
  <c r="DS57" i="16" s="1"/>
  <c r="DT57" i="16" s="1"/>
  <c r="DW57" i="16" s="1"/>
  <c r="JU57" i="16" s="1"/>
  <c r="EN61" i="16"/>
  <c r="EM61" i="16"/>
  <c r="EK61" i="16"/>
  <c r="EJ61" i="16"/>
  <c r="FM58" i="16"/>
  <c r="GE59" i="16"/>
  <c r="GH59" i="16" s="1"/>
  <c r="GL58" i="16"/>
  <c r="GM58" i="16" s="1"/>
  <c r="IA58" i="16"/>
  <c r="ID58" i="16" s="1"/>
  <c r="IH57" i="16"/>
  <c r="II57" i="16" s="1"/>
  <c r="IJ57" i="16" s="1"/>
  <c r="IM57" i="16" s="1"/>
  <c r="KO57" i="16" s="1"/>
  <c r="HG58" i="16"/>
  <c r="HD58" i="16"/>
  <c r="HH58" i="16"/>
  <c r="GN58" i="16" l="1"/>
  <c r="GQ58" i="16" s="1"/>
  <c r="EO61" i="16"/>
  <c r="EI62" i="16" s="1"/>
  <c r="EL62" i="16" s="1"/>
  <c r="CS57" i="16"/>
  <c r="DM58" i="16"/>
  <c r="DL58" i="16"/>
  <c r="DP58" i="16"/>
  <c r="DO58" i="16"/>
  <c r="FG59" i="16"/>
  <c r="FJ59" i="16" s="1"/>
  <c r="FN58" i="16"/>
  <c r="FO58" i="16" s="1"/>
  <c r="FP58" i="16" s="1"/>
  <c r="FS58" i="16" s="1"/>
  <c r="KC58" i="16" s="1"/>
  <c r="GJ59" i="16"/>
  <c r="GI59" i="16"/>
  <c r="GG59" i="16"/>
  <c r="GF59" i="16"/>
  <c r="IB58" i="16"/>
  <c r="IF58" i="16"/>
  <c r="IE58" i="16"/>
  <c r="IC58" i="16"/>
  <c r="HI58" i="16"/>
  <c r="HC59" i="16" s="1"/>
  <c r="HE59" i="16" s="1"/>
  <c r="HF59" i="16" l="1"/>
  <c r="EP61" i="16"/>
  <c r="EQ61" i="16" s="1"/>
  <c r="ER61" i="16" s="1"/>
  <c r="EU61" i="16" s="1"/>
  <c r="JY61" i="16" s="1"/>
  <c r="IG58" i="16"/>
  <c r="IA59" i="16" s="1"/>
  <c r="ID59" i="16" s="1"/>
  <c r="KG58" i="16"/>
  <c r="HJ58" i="16"/>
  <c r="HK58" i="16" s="1"/>
  <c r="HL58" i="16" s="1"/>
  <c r="HO58" i="16" s="1"/>
  <c r="KK58" i="16" s="1"/>
  <c r="CM58" i="16"/>
  <c r="CP58" i="16" s="1"/>
  <c r="CT57" i="16"/>
  <c r="CU57" i="16" s="1"/>
  <c r="DQ58" i="16"/>
  <c r="EK62" i="16"/>
  <c r="EJ62" i="16"/>
  <c r="EM62" i="16"/>
  <c r="EN62" i="16"/>
  <c r="FH59" i="16"/>
  <c r="FI59" i="16"/>
  <c r="FL59" i="16"/>
  <c r="FK59" i="16"/>
  <c r="GK59" i="16"/>
  <c r="IH58" i="16"/>
  <c r="II58" i="16" s="1"/>
  <c r="IJ58" i="16" s="1"/>
  <c r="IM58" i="16" s="1"/>
  <c r="KO58" i="16" s="1"/>
  <c r="HG59" i="16"/>
  <c r="HD59" i="16"/>
  <c r="HH59" i="16"/>
  <c r="CV57" i="16" l="1"/>
  <c r="CY57" i="16" s="1"/>
  <c r="CN58" i="16"/>
  <c r="CO58" i="16"/>
  <c r="CR58" i="16"/>
  <c r="CQ58" i="16"/>
  <c r="DK59" i="16"/>
  <c r="DN59" i="16" s="1"/>
  <c r="DR58" i="16"/>
  <c r="DS58" i="16" s="1"/>
  <c r="DT58" i="16" s="1"/>
  <c r="DW58" i="16" s="1"/>
  <c r="JU58" i="16" s="1"/>
  <c r="EO62" i="16"/>
  <c r="FM59" i="16"/>
  <c r="GE60" i="16"/>
  <c r="GH60" i="16" s="1"/>
  <c r="GL59" i="16"/>
  <c r="GM59" i="16" s="1"/>
  <c r="IE59" i="16"/>
  <c r="IF59" i="16"/>
  <c r="IC59" i="16"/>
  <c r="IB59" i="16"/>
  <c r="HI59" i="16"/>
  <c r="JQ57" i="16" l="1"/>
  <c r="GN59" i="16"/>
  <c r="GQ59" i="16" s="1"/>
  <c r="IG59" i="16"/>
  <c r="IH59" i="16" s="1"/>
  <c r="II59" i="16" s="1"/>
  <c r="IJ59" i="16" s="1"/>
  <c r="IM59" i="16" s="1"/>
  <c r="KO59" i="16" s="1"/>
  <c r="CS58" i="16"/>
  <c r="DP59" i="16"/>
  <c r="DO59" i="16"/>
  <c r="DM59" i="16"/>
  <c r="DL59" i="16"/>
  <c r="EI63" i="16"/>
  <c r="EL63" i="16" s="1"/>
  <c r="EP62" i="16"/>
  <c r="EQ62" i="16" s="1"/>
  <c r="ER62" i="16" s="1"/>
  <c r="EU62" i="16" s="1"/>
  <c r="JY62" i="16" s="1"/>
  <c r="FG60" i="16"/>
  <c r="FJ60" i="16" s="1"/>
  <c r="FN59" i="16"/>
  <c r="FO59" i="16" s="1"/>
  <c r="FP59" i="16" s="1"/>
  <c r="FS59" i="16" s="1"/>
  <c r="KC59" i="16" s="1"/>
  <c r="GJ60" i="16"/>
  <c r="GF60" i="16"/>
  <c r="GI60" i="16"/>
  <c r="GG60" i="16"/>
  <c r="HC60" i="16"/>
  <c r="HE60" i="16" s="1"/>
  <c r="HJ59" i="16"/>
  <c r="HK59" i="16" s="1"/>
  <c r="HL59" i="16" s="1"/>
  <c r="HO59" i="16" s="1"/>
  <c r="KK59" i="16" s="1"/>
  <c r="HF60" i="16" l="1"/>
  <c r="IA60" i="16"/>
  <c r="ID60" i="16" s="1"/>
  <c r="KG59" i="16"/>
  <c r="DQ59" i="16"/>
  <c r="DK60" i="16" s="1"/>
  <c r="DN60" i="16" s="1"/>
  <c r="CM59" i="16"/>
  <c r="CP59" i="16" s="1"/>
  <c r="CT58" i="16"/>
  <c r="CU58" i="16" s="1"/>
  <c r="DR59" i="16"/>
  <c r="DS59" i="16" s="1"/>
  <c r="DT59" i="16" s="1"/>
  <c r="DW59" i="16" s="1"/>
  <c r="JU59" i="16" s="1"/>
  <c r="EN63" i="16"/>
  <c r="EM63" i="16"/>
  <c r="EJ63" i="16"/>
  <c r="EK63" i="16"/>
  <c r="FL60" i="16"/>
  <c r="FK60" i="16"/>
  <c r="FI60" i="16"/>
  <c r="FH60" i="16"/>
  <c r="GK60" i="16"/>
  <c r="IB60" i="16"/>
  <c r="IE60" i="16"/>
  <c r="IF60" i="16"/>
  <c r="HH60" i="16"/>
  <c r="HD60" i="16"/>
  <c r="HG60" i="16"/>
  <c r="CV58" i="16" l="1"/>
  <c r="CY58" i="16" s="1"/>
  <c r="JQ58" i="16" s="1"/>
  <c r="IC60" i="16"/>
  <c r="EO63" i="16"/>
  <c r="EI64" i="16" s="1"/>
  <c r="EL64" i="16" s="1"/>
  <c r="CN59" i="16"/>
  <c r="CO59" i="16"/>
  <c r="CR59" i="16"/>
  <c r="CQ59" i="16"/>
  <c r="DP60" i="16"/>
  <c r="DM60" i="16"/>
  <c r="DL60" i="16"/>
  <c r="DO60" i="16"/>
  <c r="FM60" i="16"/>
  <c r="GE61" i="16"/>
  <c r="GH61" i="16" s="1"/>
  <c r="GL60" i="16"/>
  <c r="GM60" i="16" s="1"/>
  <c r="IG60" i="16"/>
  <c r="HI60" i="16"/>
  <c r="HC61" i="16" s="1"/>
  <c r="HE61" i="16" s="1"/>
  <c r="HF61" i="16" l="1"/>
  <c r="HJ60" i="16"/>
  <c r="HK60" i="16" s="1"/>
  <c r="HL60" i="16" s="1"/>
  <c r="HO60" i="16" s="1"/>
  <c r="KK60" i="16" s="1"/>
  <c r="EP63" i="16"/>
  <c r="EQ63" i="16" s="1"/>
  <c r="ER63" i="16" s="1"/>
  <c r="EU63" i="16" s="1"/>
  <c r="JY63" i="16" s="1"/>
  <c r="LA61" i="16" s="1"/>
  <c r="LA234" i="16" s="1"/>
  <c r="GN60" i="16"/>
  <c r="GQ60" i="16" s="1"/>
  <c r="CS59" i="16"/>
  <c r="DQ60" i="16"/>
  <c r="EM64" i="16"/>
  <c r="EN64" i="16"/>
  <c r="EJ64" i="16"/>
  <c r="EK64" i="16"/>
  <c r="FG61" i="16"/>
  <c r="FJ61" i="16" s="1"/>
  <c r="FN60" i="16"/>
  <c r="FO60" i="16" s="1"/>
  <c r="FP60" i="16" s="1"/>
  <c r="FS60" i="16" s="1"/>
  <c r="KC60" i="16" s="1"/>
  <c r="GG61" i="16"/>
  <c r="GF61" i="16"/>
  <c r="GI61" i="16"/>
  <c r="GJ61" i="16"/>
  <c r="IA61" i="16"/>
  <c r="ID61" i="16" s="1"/>
  <c r="IH60" i="16"/>
  <c r="II60" i="16" s="1"/>
  <c r="IJ60" i="16" s="1"/>
  <c r="IM60" i="16" s="1"/>
  <c r="KO60" i="16" s="1"/>
  <c r="HG61" i="16"/>
  <c r="HH61" i="16"/>
  <c r="HD61" i="16"/>
  <c r="LB61" i="16" l="1"/>
  <c r="LB234" i="16" s="1"/>
  <c r="KG60" i="16"/>
  <c r="CM60" i="16"/>
  <c r="CP60" i="16" s="1"/>
  <c r="CT59" i="16"/>
  <c r="CU59" i="16" s="1"/>
  <c r="CV59" i="16" s="1"/>
  <c r="CY59" i="16" s="1"/>
  <c r="DK61" i="16"/>
  <c r="DN61" i="16" s="1"/>
  <c r="DR60" i="16"/>
  <c r="DS60" i="16" s="1"/>
  <c r="DT60" i="16" s="1"/>
  <c r="DW60" i="16" s="1"/>
  <c r="JU60" i="16" s="1"/>
  <c r="KY61" i="16" s="1"/>
  <c r="EO64" i="16"/>
  <c r="FL61" i="16"/>
  <c r="FK61" i="16"/>
  <c r="FH61" i="16"/>
  <c r="FI61" i="16"/>
  <c r="GK61" i="16"/>
  <c r="IC61" i="16"/>
  <c r="IB61" i="16"/>
  <c r="IF61" i="16"/>
  <c r="IE61" i="16"/>
  <c r="HI61" i="16"/>
  <c r="JQ59" i="16" l="1"/>
  <c r="FM61" i="16"/>
  <c r="CO60" i="16"/>
  <c r="CN60" i="16"/>
  <c r="CR60" i="16"/>
  <c r="CQ60" i="16"/>
  <c r="KZ61" i="16"/>
  <c r="KZ234" i="16" s="1"/>
  <c r="KY234" i="16"/>
  <c r="DP61" i="16"/>
  <c r="DO61" i="16"/>
  <c r="DM61" i="16"/>
  <c r="DL61" i="16"/>
  <c r="EI65" i="16"/>
  <c r="EL65" i="16" s="1"/>
  <c r="EP64" i="16"/>
  <c r="EQ64" i="16" s="1"/>
  <c r="ER64" i="16" s="1"/>
  <c r="EU64" i="16" s="1"/>
  <c r="JY64" i="16" s="1"/>
  <c r="FG62" i="16"/>
  <c r="FJ62" i="16" s="1"/>
  <c r="FN61" i="16"/>
  <c r="FO61" i="16" s="1"/>
  <c r="FP61" i="16" s="1"/>
  <c r="FS61" i="16" s="1"/>
  <c r="KC61" i="16" s="1"/>
  <c r="GE62" i="16"/>
  <c r="GH62" i="16" s="1"/>
  <c r="GL61" i="16"/>
  <c r="GM61" i="16" s="1"/>
  <c r="IG61" i="16"/>
  <c r="HC62" i="16"/>
  <c r="HE62" i="16" s="1"/>
  <c r="HJ61" i="16"/>
  <c r="HK61" i="16" s="1"/>
  <c r="HL61" i="16" s="1"/>
  <c r="HO61" i="16" s="1"/>
  <c r="KK61" i="16" s="1"/>
  <c r="HF62" i="16" l="1"/>
  <c r="GN61" i="16"/>
  <c r="GQ61" i="16" s="1"/>
  <c r="DQ61" i="16"/>
  <c r="DK62" i="16" s="1"/>
  <c r="DN62" i="16" s="1"/>
  <c r="CS60" i="16"/>
  <c r="DR61" i="16"/>
  <c r="DS61" i="16" s="1"/>
  <c r="DT61" i="16" s="1"/>
  <c r="DW61" i="16" s="1"/>
  <c r="JU61" i="16" s="1"/>
  <c r="EM65" i="16"/>
  <c r="EK65" i="16"/>
  <c r="EJ65" i="16"/>
  <c r="EN65" i="16"/>
  <c r="FL62" i="16"/>
  <c r="FK62" i="16"/>
  <c r="FH62" i="16"/>
  <c r="FI62" i="16"/>
  <c r="GF62" i="16"/>
  <c r="GJ62" i="16"/>
  <c r="GG62" i="16"/>
  <c r="GI62" i="16"/>
  <c r="IA62" i="16"/>
  <c r="ID62" i="16" s="1"/>
  <c r="IH61" i="16"/>
  <c r="II61" i="16" s="1"/>
  <c r="IJ61" i="16" s="1"/>
  <c r="IM61" i="16" s="1"/>
  <c r="KO61" i="16" s="1"/>
  <c r="HG62" i="16"/>
  <c r="HD62" i="16"/>
  <c r="HH62" i="16"/>
  <c r="KG61" i="16" l="1"/>
  <c r="CM61" i="16"/>
  <c r="CP61" i="16" s="1"/>
  <c r="CT60" i="16"/>
  <c r="CU60" i="16" s="1"/>
  <c r="DM62" i="16"/>
  <c r="DL62" i="16"/>
  <c r="DP62" i="16"/>
  <c r="DO62" i="16"/>
  <c r="EO65" i="16"/>
  <c r="FM62" i="16"/>
  <c r="GK62" i="16"/>
  <c r="IF62" i="16"/>
  <c r="IE62" i="16"/>
  <c r="IC62" i="16"/>
  <c r="IB62" i="16"/>
  <c r="HI62" i="16"/>
  <c r="CV60" i="16" l="1"/>
  <c r="CY60" i="16" s="1"/>
  <c r="CR61" i="16"/>
  <c r="CQ61" i="16"/>
  <c r="CO61" i="16"/>
  <c r="CN61" i="16"/>
  <c r="DQ62" i="16"/>
  <c r="EI66" i="16"/>
  <c r="EL66" i="16" s="1"/>
  <c r="EP65" i="16"/>
  <c r="EQ65" i="16" s="1"/>
  <c r="ER65" i="16" s="1"/>
  <c r="EU65" i="16" s="1"/>
  <c r="JY65" i="16" s="1"/>
  <c r="FG63" i="16"/>
  <c r="FJ63" i="16" s="1"/>
  <c r="FN62" i="16"/>
  <c r="FO62" i="16" s="1"/>
  <c r="FP62" i="16" s="1"/>
  <c r="FS62" i="16" s="1"/>
  <c r="KC62" i="16" s="1"/>
  <c r="LC61" i="16" s="1"/>
  <c r="GE63" i="16"/>
  <c r="GH63" i="16" s="1"/>
  <c r="GL62" i="16"/>
  <c r="GM62" i="16" s="1"/>
  <c r="IG62" i="16"/>
  <c r="HC63" i="16"/>
  <c r="HE63" i="16" s="1"/>
  <c r="HJ62" i="16"/>
  <c r="HK62" i="16" s="1"/>
  <c r="HL62" i="16" s="1"/>
  <c r="HO62" i="16" s="1"/>
  <c r="KK62" i="16" s="1"/>
  <c r="JQ60" i="16" l="1"/>
  <c r="HF63" i="16"/>
  <c r="CS61" i="16"/>
  <c r="CM62" i="16" s="1"/>
  <c r="CP62" i="16" s="1"/>
  <c r="GN62" i="16"/>
  <c r="GQ62" i="16" s="1"/>
  <c r="CT61" i="16"/>
  <c r="CU61" i="16" s="1"/>
  <c r="CV61" i="16" s="1"/>
  <c r="DK63" i="16"/>
  <c r="DN63" i="16" s="1"/>
  <c r="DR62" i="16"/>
  <c r="DS62" i="16" s="1"/>
  <c r="DT62" i="16" s="1"/>
  <c r="DW62" i="16" s="1"/>
  <c r="JU62" i="16" s="1"/>
  <c r="EK66" i="16"/>
  <c r="EJ66" i="16"/>
  <c r="EM66" i="16"/>
  <c r="EN66" i="16"/>
  <c r="LC234" i="16"/>
  <c r="LD61" i="16"/>
  <c r="LD234" i="16" s="1"/>
  <c r="FK63" i="16"/>
  <c r="FH63" i="16"/>
  <c r="FI63" i="16"/>
  <c r="FL63" i="16"/>
  <c r="GJ63" i="16"/>
  <c r="GI63" i="16"/>
  <c r="GF63" i="16"/>
  <c r="GG63" i="16"/>
  <c r="IA63" i="16"/>
  <c r="ID63" i="16" s="1"/>
  <c r="IH62" i="16"/>
  <c r="II62" i="16" s="1"/>
  <c r="IJ62" i="16" s="1"/>
  <c r="IM62" i="16" s="1"/>
  <c r="KO62" i="16" s="1"/>
  <c r="HD63" i="16"/>
  <c r="HG63" i="16"/>
  <c r="HH63" i="16"/>
  <c r="CY61" i="16" l="1"/>
  <c r="JQ61" i="16" s="1"/>
  <c r="KG62" i="16"/>
  <c r="GK63" i="16"/>
  <c r="GL63" i="16" s="1"/>
  <c r="GM63" i="16" s="1"/>
  <c r="FM63" i="16"/>
  <c r="FG64" i="16" s="1"/>
  <c r="FJ64" i="16" s="1"/>
  <c r="CO62" i="16"/>
  <c r="CR62" i="16"/>
  <c r="CN62" i="16"/>
  <c r="CQ62" i="16"/>
  <c r="DL63" i="16"/>
  <c r="DP63" i="16"/>
  <c r="DO63" i="16"/>
  <c r="DM63" i="16"/>
  <c r="EO66" i="16"/>
  <c r="IE63" i="16"/>
  <c r="IB63" i="16"/>
  <c r="IF63" i="16"/>
  <c r="IC63" i="16"/>
  <c r="HI63" i="16"/>
  <c r="GE64" i="16" l="1"/>
  <c r="GN63" i="16"/>
  <c r="GQ63" i="16" s="1"/>
  <c r="DQ63" i="16"/>
  <c r="DK64" i="16" s="1"/>
  <c r="DN64" i="16" s="1"/>
  <c r="FN63" i="16"/>
  <c r="FO63" i="16" s="1"/>
  <c r="FP63" i="16" s="1"/>
  <c r="FS63" i="16" s="1"/>
  <c r="KC63" i="16" s="1"/>
  <c r="CS62" i="16"/>
  <c r="EI67" i="16"/>
  <c r="EL67" i="16" s="1"/>
  <c r="EP66" i="16"/>
  <c r="EQ66" i="16" s="1"/>
  <c r="ER66" i="16" s="1"/>
  <c r="EU66" i="16" s="1"/>
  <c r="JY66" i="16" s="1"/>
  <c r="FL64" i="16"/>
  <c r="FK64" i="16"/>
  <c r="FH64" i="16"/>
  <c r="FI64" i="16"/>
  <c r="GJ64" i="16"/>
  <c r="GI64" i="16"/>
  <c r="GG64" i="16"/>
  <c r="IG63" i="16"/>
  <c r="HC64" i="16"/>
  <c r="HE64" i="16" s="1"/>
  <c r="HJ63" i="16"/>
  <c r="HK63" i="16" s="1"/>
  <c r="HL63" i="16" s="1"/>
  <c r="HO63" i="16" s="1"/>
  <c r="KK63" i="16" s="1"/>
  <c r="HF64" i="16" l="1"/>
  <c r="GF64" i="16"/>
  <c r="GH64" i="16"/>
  <c r="GK64" i="16" s="1"/>
  <c r="GE65" i="16" s="1"/>
  <c r="GH65" i="16" s="1"/>
  <c r="KG63" i="16"/>
  <c r="DR63" i="16"/>
  <c r="DS63" i="16" s="1"/>
  <c r="DT63" i="16" s="1"/>
  <c r="DW63" i="16" s="1"/>
  <c r="JU63" i="16" s="1"/>
  <c r="FM64" i="16"/>
  <c r="FN64" i="16" s="1"/>
  <c r="FO64" i="16" s="1"/>
  <c r="FP64" i="16" s="1"/>
  <c r="FS64" i="16" s="1"/>
  <c r="KC64" i="16" s="1"/>
  <c r="CM63" i="16"/>
  <c r="CP63" i="16" s="1"/>
  <c r="CT62" i="16"/>
  <c r="CU62" i="16" s="1"/>
  <c r="CV62" i="16" s="1"/>
  <c r="CY62" i="16" s="1"/>
  <c r="JQ62" i="16" s="1"/>
  <c r="DL64" i="16"/>
  <c r="DP64" i="16"/>
  <c r="DO64" i="16"/>
  <c r="DM64" i="16"/>
  <c r="EK67" i="16"/>
  <c r="EM67" i="16"/>
  <c r="EJ67" i="16"/>
  <c r="EN67" i="16"/>
  <c r="IA64" i="16"/>
  <c r="ID64" i="16" s="1"/>
  <c r="IH63" i="16"/>
  <c r="II63" i="16" s="1"/>
  <c r="IJ63" i="16" s="1"/>
  <c r="IM63" i="16" s="1"/>
  <c r="KO63" i="16" s="1"/>
  <c r="HG64" i="16"/>
  <c r="HD64" i="16"/>
  <c r="HH64" i="16"/>
  <c r="GL64" i="16" l="1"/>
  <c r="GM64" i="16" s="1"/>
  <c r="GN64" i="16" s="1"/>
  <c r="GQ64" i="16" s="1"/>
  <c r="FG65" i="16"/>
  <c r="FJ65" i="16" s="1"/>
  <c r="HI64" i="16"/>
  <c r="HC65" i="16" s="1"/>
  <c r="HE65" i="16" s="1"/>
  <c r="CN63" i="16"/>
  <c r="CR63" i="16"/>
  <c r="CQ63" i="16"/>
  <c r="CO63" i="16"/>
  <c r="DQ64" i="16"/>
  <c r="EO67" i="16"/>
  <c r="FH65" i="16"/>
  <c r="FK65" i="16"/>
  <c r="FL65" i="16"/>
  <c r="GF65" i="16"/>
  <c r="GI65" i="16"/>
  <c r="GJ65" i="16"/>
  <c r="GG65" i="16"/>
  <c r="IC64" i="16"/>
  <c r="IF64" i="16"/>
  <c r="IB64" i="16"/>
  <c r="IE64" i="16"/>
  <c r="FI65" i="16" l="1"/>
  <c r="FM65" i="16" s="1"/>
  <c r="HF65" i="16"/>
  <c r="CS63" i="16"/>
  <c r="HJ64" i="16"/>
  <c r="HK64" i="16" s="1"/>
  <c r="HL64" i="16" s="1"/>
  <c r="HO64" i="16" s="1"/>
  <c r="KK64" i="16" s="1"/>
  <c r="KG64" i="16"/>
  <c r="GK65" i="16"/>
  <c r="GE66" i="16" s="1"/>
  <c r="GH66" i="16" s="1"/>
  <c r="CM64" i="16"/>
  <c r="CP64" i="16" s="1"/>
  <c r="CT63" i="16"/>
  <c r="CU63" i="16" s="1"/>
  <c r="CV63" i="16" s="1"/>
  <c r="CY63" i="16" s="1"/>
  <c r="JQ63" i="16" s="1"/>
  <c r="DK65" i="16"/>
  <c r="DN65" i="16" s="1"/>
  <c r="DR64" i="16"/>
  <c r="DS64" i="16" s="1"/>
  <c r="DT64" i="16" s="1"/>
  <c r="DW64" i="16" s="1"/>
  <c r="JU64" i="16" s="1"/>
  <c r="EI68" i="16"/>
  <c r="EL68" i="16" s="1"/>
  <c r="EP67" i="16"/>
  <c r="EQ67" i="16" s="1"/>
  <c r="ER67" i="16" s="1"/>
  <c r="EU67" i="16" s="1"/>
  <c r="JY67" i="16" s="1"/>
  <c r="GL65" i="16"/>
  <c r="GM65" i="16" s="1"/>
  <c r="IG64" i="16"/>
  <c r="HD65" i="16"/>
  <c r="HG65" i="16"/>
  <c r="HH65" i="16"/>
  <c r="GN65" i="16" l="1"/>
  <c r="GQ65" i="16" s="1"/>
  <c r="CO64" i="16"/>
  <c r="CN64" i="16"/>
  <c r="CR64" i="16"/>
  <c r="CQ64" i="16"/>
  <c r="DL65" i="16"/>
  <c r="DP65" i="16"/>
  <c r="DO65" i="16"/>
  <c r="DM65" i="16"/>
  <c r="EK68" i="16"/>
  <c r="EM68" i="16"/>
  <c r="EJ68" i="16"/>
  <c r="EN68" i="16"/>
  <c r="FG66" i="16"/>
  <c r="FJ66" i="16" s="1"/>
  <c r="FN65" i="16"/>
  <c r="FO65" i="16" s="1"/>
  <c r="FP65" i="16" s="1"/>
  <c r="FS65" i="16" s="1"/>
  <c r="KC65" i="16" s="1"/>
  <c r="GF66" i="16"/>
  <c r="GI66" i="16"/>
  <c r="GJ66" i="16"/>
  <c r="GG66" i="16"/>
  <c r="IA65" i="16"/>
  <c r="ID65" i="16" s="1"/>
  <c r="IH64" i="16"/>
  <c r="II64" i="16" s="1"/>
  <c r="IJ64" i="16" s="1"/>
  <c r="IM64" i="16" s="1"/>
  <c r="KO64" i="16" s="1"/>
  <c r="HI65" i="16"/>
  <c r="HC66" i="16" s="1"/>
  <c r="HE66" i="16" s="1"/>
  <c r="HJ65" i="16"/>
  <c r="HK65" i="16" s="1"/>
  <c r="HL65" i="16" s="1"/>
  <c r="HO65" i="16" s="1"/>
  <c r="KK65" i="16" s="1"/>
  <c r="HF66" i="16" l="1"/>
  <c r="KG65" i="16"/>
  <c r="DQ65" i="16"/>
  <c r="EO68" i="16"/>
  <c r="EP68" i="16" s="1"/>
  <c r="EQ68" i="16" s="1"/>
  <c r="ER68" i="16" s="1"/>
  <c r="EU68" i="16" s="1"/>
  <c r="JY68" i="16" s="1"/>
  <c r="CS64" i="16"/>
  <c r="DK66" i="16"/>
  <c r="DN66" i="16" s="1"/>
  <c r="DR65" i="16"/>
  <c r="DS65" i="16" s="1"/>
  <c r="DT65" i="16" s="1"/>
  <c r="DW65" i="16" s="1"/>
  <c r="JU65" i="16" s="1"/>
  <c r="EI69" i="16"/>
  <c r="EL69" i="16" s="1"/>
  <c r="FL66" i="16"/>
  <c r="FK66" i="16"/>
  <c r="FI66" i="16"/>
  <c r="FH66" i="16"/>
  <c r="GK66" i="16"/>
  <c r="IE65" i="16"/>
  <c r="IC65" i="16"/>
  <c r="IB65" i="16"/>
  <c r="IF65" i="16"/>
  <c r="HG66" i="16"/>
  <c r="HH66" i="16"/>
  <c r="HD66" i="16"/>
  <c r="FM66" i="16" l="1"/>
  <c r="FG67" i="16" s="1"/>
  <c r="FJ67" i="16" s="1"/>
  <c r="CM65" i="16"/>
  <c r="CP65" i="16" s="1"/>
  <c r="CT64" i="16"/>
  <c r="CU64" i="16" s="1"/>
  <c r="CV64" i="16" s="1"/>
  <c r="CY64" i="16" s="1"/>
  <c r="JQ64" i="16" s="1"/>
  <c r="DM66" i="16"/>
  <c r="DP66" i="16"/>
  <c r="DL66" i="16"/>
  <c r="DO66" i="16"/>
  <c r="EM69" i="16"/>
  <c r="EK69" i="16"/>
  <c r="EJ69" i="16"/>
  <c r="EN69" i="16"/>
  <c r="GE67" i="16"/>
  <c r="GH67" i="16" s="1"/>
  <c r="GL66" i="16"/>
  <c r="GM66" i="16" s="1"/>
  <c r="IG65" i="16"/>
  <c r="HI66" i="16"/>
  <c r="FN66" i="16" l="1"/>
  <c r="FO66" i="16" s="1"/>
  <c r="FP66" i="16" s="1"/>
  <c r="FS66" i="16" s="1"/>
  <c r="KC66" i="16" s="1"/>
  <c r="GN66" i="16"/>
  <c r="GQ66" i="16" s="1"/>
  <c r="CQ65" i="16"/>
  <c r="CR65" i="16"/>
  <c r="CO65" i="16"/>
  <c r="CN65" i="16"/>
  <c r="DQ66" i="16"/>
  <c r="EO69" i="16"/>
  <c r="FH67" i="16"/>
  <c r="FK67" i="16"/>
  <c r="FI67" i="16"/>
  <c r="FL67" i="16"/>
  <c r="GJ67" i="16"/>
  <c r="GI67" i="16"/>
  <c r="GG67" i="16"/>
  <c r="GF67" i="16"/>
  <c r="IA66" i="16"/>
  <c r="ID66" i="16" s="1"/>
  <c r="IH65" i="16"/>
  <c r="II65" i="16" s="1"/>
  <c r="IJ65" i="16" s="1"/>
  <c r="IM65" i="16" s="1"/>
  <c r="KO65" i="16" s="1"/>
  <c r="HC67" i="16"/>
  <c r="HE67" i="16" s="1"/>
  <c r="HJ66" i="16"/>
  <c r="HK66" i="16" s="1"/>
  <c r="HL66" i="16" s="1"/>
  <c r="HO66" i="16" s="1"/>
  <c r="KK66" i="16" s="1"/>
  <c r="HF67" i="16" l="1"/>
  <c r="KG66" i="16"/>
  <c r="CS65" i="16"/>
  <c r="DK67" i="16"/>
  <c r="DN67" i="16" s="1"/>
  <c r="DR66" i="16"/>
  <c r="DS66" i="16" s="1"/>
  <c r="DT66" i="16" s="1"/>
  <c r="DW66" i="16" s="1"/>
  <c r="JU66" i="16" s="1"/>
  <c r="EI70" i="16"/>
  <c r="EL70" i="16" s="1"/>
  <c r="EP69" i="16"/>
  <c r="EQ69" i="16" s="1"/>
  <c r="ER69" i="16" s="1"/>
  <c r="EU69" i="16" s="1"/>
  <c r="JY69" i="16" s="1"/>
  <c r="FM67" i="16"/>
  <c r="GK67" i="16"/>
  <c r="IB66" i="16"/>
  <c r="IF66" i="16"/>
  <c r="IE66" i="16"/>
  <c r="IC66" i="16"/>
  <c r="HH67" i="16"/>
  <c r="HD67" i="16"/>
  <c r="HG67" i="16"/>
  <c r="CM66" i="16" l="1"/>
  <c r="CP66" i="16" s="1"/>
  <c r="CT65" i="16"/>
  <c r="CU65" i="16" s="1"/>
  <c r="CV65" i="16" s="1"/>
  <c r="CY65" i="16" s="1"/>
  <c r="JQ65" i="16" s="1"/>
  <c r="DO67" i="16"/>
  <c r="DM67" i="16"/>
  <c r="DL67" i="16"/>
  <c r="DP67" i="16"/>
  <c r="EN70" i="16"/>
  <c r="EJ70" i="16"/>
  <c r="EK70" i="16"/>
  <c r="EM70" i="16"/>
  <c r="FG68" i="16"/>
  <c r="FJ68" i="16" s="1"/>
  <c r="FN67" i="16"/>
  <c r="FO67" i="16" s="1"/>
  <c r="FP67" i="16" s="1"/>
  <c r="FS67" i="16" s="1"/>
  <c r="KC67" i="16" s="1"/>
  <c r="GE68" i="16"/>
  <c r="GH68" i="16" s="1"/>
  <c r="GL67" i="16"/>
  <c r="GM67" i="16" s="1"/>
  <c r="IG66" i="16"/>
  <c r="HI67" i="16"/>
  <c r="HC68" i="16" s="1"/>
  <c r="HE68" i="16" s="1"/>
  <c r="HF68" i="16" l="1"/>
  <c r="HJ67" i="16"/>
  <c r="HK67" i="16" s="1"/>
  <c r="HL67" i="16" s="1"/>
  <c r="HO67" i="16" s="1"/>
  <c r="KK67" i="16" s="1"/>
  <c r="GN67" i="16"/>
  <c r="GQ67" i="16" s="1"/>
  <c r="CR66" i="16"/>
  <c r="CQ66" i="16"/>
  <c r="CO66" i="16"/>
  <c r="CN66" i="16"/>
  <c r="DQ67" i="16"/>
  <c r="EO70" i="16"/>
  <c r="FK68" i="16"/>
  <c r="FH68" i="16"/>
  <c r="FI68" i="16"/>
  <c r="FL68" i="16"/>
  <c r="GJ68" i="16"/>
  <c r="GI68" i="16"/>
  <c r="GG68" i="16"/>
  <c r="GF68" i="16"/>
  <c r="IA67" i="16"/>
  <c r="ID67" i="16" s="1"/>
  <c r="IH66" i="16"/>
  <c r="II66" i="16" s="1"/>
  <c r="IJ66" i="16" s="1"/>
  <c r="IM66" i="16" s="1"/>
  <c r="KO66" i="16" s="1"/>
  <c r="HG68" i="16"/>
  <c r="HH68" i="16"/>
  <c r="HD68" i="16"/>
  <c r="CS66" i="16" l="1"/>
  <c r="CM67" i="16" s="1"/>
  <c r="CP67" i="16" s="1"/>
  <c r="KG67" i="16"/>
  <c r="DK68" i="16"/>
  <c r="DN68" i="16" s="1"/>
  <c r="DR67" i="16"/>
  <c r="DS67" i="16" s="1"/>
  <c r="DT67" i="16" s="1"/>
  <c r="DW67" i="16" s="1"/>
  <c r="JU67" i="16" s="1"/>
  <c r="EI71" i="16"/>
  <c r="EL71" i="16" s="1"/>
  <c r="EP70" i="16"/>
  <c r="EQ70" i="16" s="1"/>
  <c r="ER70" i="16" s="1"/>
  <c r="EU70" i="16" s="1"/>
  <c r="JY70" i="16" s="1"/>
  <c r="FM68" i="16"/>
  <c r="GK68" i="16"/>
  <c r="IF67" i="16"/>
  <c r="IE67" i="16"/>
  <c r="IC67" i="16"/>
  <c r="IB67" i="16"/>
  <c r="HI68" i="16"/>
  <c r="HC69" i="16" s="1"/>
  <c r="HE69" i="16" s="1"/>
  <c r="CT66" i="16" l="1"/>
  <c r="CU66" i="16" s="1"/>
  <c r="CV66" i="16" s="1"/>
  <c r="CY66" i="16" s="1"/>
  <c r="JQ66" i="16" s="1"/>
  <c r="HF69" i="16"/>
  <c r="HJ68" i="16"/>
  <c r="HK68" i="16" s="1"/>
  <c r="HL68" i="16" s="1"/>
  <c r="HO68" i="16" s="1"/>
  <c r="KK68" i="16" s="1"/>
  <c r="CN67" i="16"/>
  <c r="CR67" i="16"/>
  <c r="CO67" i="16"/>
  <c r="CQ67" i="16"/>
  <c r="DL68" i="16"/>
  <c r="DP68" i="16"/>
  <c r="DO68" i="16"/>
  <c r="DM68" i="16"/>
  <c r="EJ71" i="16"/>
  <c r="EK71" i="16"/>
  <c r="EM71" i="16"/>
  <c r="EN71" i="16"/>
  <c r="FG69" i="16"/>
  <c r="FJ69" i="16" s="1"/>
  <c r="FN68" i="16"/>
  <c r="FO68" i="16" s="1"/>
  <c r="FP68" i="16" s="1"/>
  <c r="FS68" i="16" s="1"/>
  <c r="KC68" i="16" s="1"/>
  <c r="GE69" i="16"/>
  <c r="GH69" i="16" s="1"/>
  <c r="GL68" i="16"/>
  <c r="GM68" i="16" s="1"/>
  <c r="IG67" i="16"/>
  <c r="HG69" i="16"/>
  <c r="HD69" i="16"/>
  <c r="HH69" i="16"/>
  <c r="GN68" i="16" l="1"/>
  <c r="GQ68" i="16" s="1"/>
  <c r="CS67" i="16"/>
  <c r="CM68" i="16" s="1"/>
  <c r="CP68" i="16" s="1"/>
  <c r="DQ68" i="16"/>
  <c r="CT67" i="16"/>
  <c r="CU67" i="16" s="1"/>
  <c r="CV67" i="16" s="1"/>
  <c r="CY67" i="16" s="1"/>
  <c r="JQ67" i="16" s="1"/>
  <c r="KW61" i="16" s="1"/>
  <c r="DK69" i="16"/>
  <c r="DN69" i="16" s="1"/>
  <c r="DR68" i="16"/>
  <c r="DS68" i="16" s="1"/>
  <c r="DT68" i="16" s="1"/>
  <c r="DW68" i="16" s="1"/>
  <c r="JU68" i="16" s="1"/>
  <c r="EO71" i="16"/>
  <c r="FK69" i="16"/>
  <c r="FI69" i="16"/>
  <c r="FH69" i="16"/>
  <c r="FL69" i="16"/>
  <c r="GG69" i="16"/>
  <c r="GF69" i="16"/>
  <c r="GI69" i="16"/>
  <c r="GJ69" i="16"/>
  <c r="IA68" i="16"/>
  <c r="ID68" i="16" s="1"/>
  <c r="IH67" i="16"/>
  <c r="II67" i="16" s="1"/>
  <c r="IJ67" i="16" s="1"/>
  <c r="IM67" i="16" s="1"/>
  <c r="KO67" i="16" s="1"/>
  <c r="HI69" i="16"/>
  <c r="KG68" i="16" l="1"/>
  <c r="KW234" i="16"/>
  <c r="KX61" i="16"/>
  <c r="KX234" i="16" s="1"/>
  <c r="CO68" i="16"/>
  <c r="CN68" i="16"/>
  <c r="CR68" i="16"/>
  <c r="CQ68" i="16"/>
  <c r="DM69" i="16"/>
  <c r="DL69" i="16"/>
  <c r="DP69" i="16"/>
  <c r="DO69" i="16"/>
  <c r="EI72" i="16"/>
  <c r="EL72" i="16" s="1"/>
  <c r="EP71" i="16"/>
  <c r="EQ71" i="16" s="1"/>
  <c r="ER71" i="16" s="1"/>
  <c r="EU71" i="16" s="1"/>
  <c r="JY71" i="16" s="1"/>
  <c r="FM69" i="16"/>
  <c r="GK69" i="16"/>
  <c r="IF68" i="16"/>
  <c r="IC68" i="16"/>
  <c r="IE68" i="16"/>
  <c r="IB68" i="16"/>
  <c r="HC70" i="16"/>
  <c r="HE70" i="16" s="1"/>
  <c r="HJ69" i="16"/>
  <c r="HK69" i="16" s="1"/>
  <c r="HL69" i="16" s="1"/>
  <c r="HO69" i="16" s="1"/>
  <c r="KK69" i="16" s="1"/>
  <c r="HF70" i="16" l="1"/>
  <c r="CS68" i="16"/>
  <c r="DQ69" i="16"/>
  <c r="EN72" i="16"/>
  <c r="EK72" i="16"/>
  <c r="EJ72" i="16"/>
  <c r="EM72" i="16" s="1"/>
  <c r="FG70" i="16"/>
  <c r="FJ70" i="16" s="1"/>
  <c r="FN69" i="16"/>
  <c r="FO69" i="16" s="1"/>
  <c r="FP69" i="16" s="1"/>
  <c r="FS69" i="16" s="1"/>
  <c r="KC69" i="16" s="1"/>
  <c r="GE70" i="16"/>
  <c r="GH70" i="16" s="1"/>
  <c r="GL69" i="16"/>
  <c r="GM69" i="16" s="1"/>
  <c r="IG68" i="16"/>
  <c r="HD70" i="16"/>
  <c r="HH70" i="16"/>
  <c r="HG70" i="16"/>
  <c r="GN69" i="16" l="1"/>
  <c r="GQ69" i="16" s="1"/>
  <c r="EO72" i="16"/>
  <c r="EI73" i="16" s="1"/>
  <c r="EL73" i="16" s="1"/>
  <c r="CM69" i="16"/>
  <c r="CP69" i="16" s="1"/>
  <c r="CT68" i="16"/>
  <c r="CU68" i="16" s="1"/>
  <c r="CV68" i="16" s="1"/>
  <c r="CY68" i="16" s="1"/>
  <c r="JQ68" i="16" s="1"/>
  <c r="DK70" i="16"/>
  <c r="DN70" i="16" s="1"/>
  <c r="DR69" i="16"/>
  <c r="DS69" i="16" s="1"/>
  <c r="DT69" i="16" s="1"/>
  <c r="DW69" i="16" s="1"/>
  <c r="JU69" i="16" s="1"/>
  <c r="EP72" i="16"/>
  <c r="EQ72" i="16" s="1"/>
  <c r="ER72" i="16" s="1"/>
  <c r="EU72" i="16" s="1"/>
  <c r="JY72" i="16" s="1"/>
  <c r="FH70" i="16"/>
  <c r="FK70" i="16"/>
  <c r="FI70" i="16"/>
  <c r="FL70" i="16"/>
  <c r="GI70" i="16"/>
  <c r="GJ70" i="16"/>
  <c r="GG70" i="16"/>
  <c r="GF70" i="16"/>
  <c r="IA69" i="16"/>
  <c r="ID69" i="16" s="1"/>
  <c r="IH68" i="16"/>
  <c r="II68" i="16" s="1"/>
  <c r="IJ68" i="16" s="1"/>
  <c r="IM68" i="16" s="1"/>
  <c r="KO68" i="16" s="1"/>
  <c r="HI70" i="16"/>
  <c r="KG69" i="16" l="1"/>
  <c r="CR69" i="16"/>
  <c r="CO69" i="16"/>
  <c r="CN69" i="16"/>
  <c r="CQ69" i="16"/>
  <c r="DL70" i="16"/>
  <c r="DP70" i="16"/>
  <c r="DO70" i="16"/>
  <c r="DM70" i="16"/>
  <c r="EJ73" i="16"/>
  <c r="EN73" i="16"/>
  <c r="EM73" i="16"/>
  <c r="EK73" i="16"/>
  <c r="FM70" i="16"/>
  <c r="GK70" i="16"/>
  <c r="IC69" i="16"/>
  <c r="IB69" i="16"/>
  <c r="IF69" i="16"/>
  <c r="IE69" i="16"/>
  <c r="HC71" i="16"/>
  <c r="HJ70" i="16"/>
  <c r="HK70" i="16" s="1"/>
  <c r="HL70" i="16" s="1"/>
  <c r="HO70" i="16" s="1"/>
  <c r="KK70" i="16" s="1"/>
  <c r="HF71" i="16" l="1"/>
  <c r="CS69" i="16"/>
  <c r="DQ70" i="16"/>
  <c r="EO73" i="16"/>
  <c r="FG71" i="16"/>
  <c r="FJ71" i="16" s="1"/>
  <c r="FN70" i="16"/>
  <c r="FO70" i="16" s="1"/>
  <c r="FP70" i="16" s="1"/>
  <c r="FS70" i="16" s="1"/>
  <c r="KC70" i="16" s="1"/>
  <c r="GE71" i="16"/>
  <c r="GH71" i="16" s="1"/>
  <c r="GL70" i="16"/>
  <c r="GM70" i="16" s="1"/>
  <c r="IG69" i="16"/>
  <c r="HG71" i="16"/>
  <c r="HH71" i="16"/>
  <c r="HD71" i="16"/>
  <c r="HE71" i="16" s="1"/>
  <c r="GN70" i="16" l="1"/>
  <c r="GQ70" i="16" s="1"/>
  <c r="HI71" i="16"/>
  <c r="HC72" i="16" s="1"/>
  <c r="CM70" i="16"/>
  <c r="CP70" i="16" s="1"/>
  <c r="CT69" i="16"/>
  <c r="CU69" i="16" s="1"/>
  <c r="CV69" i="16" s="1"/>
  <c r="CY69" i="16" s="1"/>
  <c r="JQ69" i="16" s="1"/>
  <c r="DK71" i="16"/>
  <c r="DN71" i="16" s="1"/>
  <c r="DR70" i="16"/>
  <c r="DS70" i="16" s="1"/>
  <c r="DT70" i="16" s="1"/>
  <c r="DW70" i="16" s="1"/>
  <c r="JU70" i="16" s="1"/>
  <c r="EI74" i="16"/>
  <c r="EL74" i="16" s="1"/>
  <c r="EP73" i="16"/>
  <c r="EQ73" i="16" s="1"/>
  <c r="ER73" i="16" s="1"/>
  <c r="EU73" i="16" s="1"/>
  <c r="JY73" i="16" s="1"/>
  <c r="FI71" i="16"/>
  <c r="FH71" i="16"/>
  <c r="FL71" i="16"/>
  <c r="FK71" i="16"/>
  <c r="GF71" i="16"/>
  <c r="GJ71" i="16"/>
  <c r="GG71" i="16"/>
  <c r="GI71" i="16"/>
  <c r="IA70" i="16"/>
  <c r="ID70" i="16" s="1"/>
  <c r="IH69" i="16"/>
  <c r="II69" i="16" s="1"/>
  <c r="IJ69" i="16" s="1"/>
  <c r="IM69" i="16" s="1"/>
  <c r="KO69" i="16" s="1"/>
  <c r="HJ71" i="16"/>
  <c r="HK71" i="16" s="1"/>
  <c r="HL71" i="16" s="1"/>
  <c r="HO71" i="16" s="1"/>
  <c r="KK71" i="16" s="1"/>
  <c r="HF72" i="16" l="1"/>
  <c r="KG70" i="16"/>
  <c r="GK71" i="16"/>
  <c r="GE72" i="16" s="1"/>
  <c r="GH72" i="16" s="1"/>
  <c r="CN70" i="16"/>
  <c r="CR70" i="16"/>
  <c r="CO70" i="16"/>
  <c r="CQ70" i="16"/>
  <c r="DM71" i="16"/>
  <c r="DL71" i="16"/>
  <c r="DO71" i="16"/>
  <c r="DP71" i="16"/>
  <c r="EK74" i="16"/>
  <c r="EJ74" i="16"/>
  <c r="EM74" i="16"/>
  <c r="EN74" i="16"/>
  <c r="FM71" i="16"/>
  <c r="IF70" i="16"/>
  <c r="IB70" i="16"/>
  <c r="IE70" i="16"/>
  <c r="IC70" i="16"/>
  <c r="HG72" i="16"/>
  <c r="HH72" i="16"/>
  <c r="HD72" i="16"/>
  <c r="HE72" i="16" s="1"/>
  <c r="GL71" i="16" l="1"/>
  <c r="GM71" i="16" s="1"/>
  <c r="GN71" i="16" s="1"/>
  <c r="GQ71" i="16" s="1"/>
  <c r="IG70" i="16"/>
  <c r="EO74" i="16"/>
  <c r="CS70" i="16"/>
  <c r="DQ71" i="16"/>
  <c r="EI75" i="16"/>
  <c r="EL75" i="16" s="1"/>
  <c r="EP74" i="16"/>
  <c r="EQ74" i="16" s="1"/>
  <c r="ER74" i="16" s="1"/>
  <c r="EU74" i="16" s="1"/>
  <c r="JY74" i="16" s="1"/>
  <c r="FG72" i="16"/>
  <c r="FJ72" i="16" s="1"/>
  <c r="FN71" i="16"/>
  <c r="FO71" i="16" s="1"/>
  <c r="FP71" i="16" s="1"/>
  <c r="FS71" i="16" s="1"/>
  <c r="KC71" i="16" s="1"/>
  <c r="GJ72" i="16"/>
  <c r="GI72" i="16"/>
  <c r="GG72" i="16"/>
  <c r="GF72" i="16"/>
  <c r="IA71" i="16"/>
  <c r="ID71" i="16" s="1"/>
  <c r="IH70" i="16"/>
  <c r="II70" i="16" s="1"/>
  <c r="IJ70" i="16" s="1"/>
  <c r="IM70" i="16" s="1"/>
  <c r="KO70" i="16" s="1"/>
  <c r="HI72" i="16"/>
  <c r="KG71" i="16" l="1"/>
  <c r="CM71" i="16"/>
  <c r="CP71" i="16" s="1"/>
  <c r="CT70" i="16"/>
  <c r="CU70" i="16" s="1"/>
  <c r="CV70" i="16" s="1"/>
  <c r="CY70" i="16" s="1"/>
  <c r="JQ70" i="16" s="1"/>
  <c r="DK72" i="16"/>
  <c r="DN72" i="16" s="1"/>
  <c r="DR71" i="16"/>
  <c r="DS71" i="16" s="1"/>
  <c r="DT71" i="16" s="1"/>
  <c r="DW71" i="16" s="1"/>
  <c r="JU71" i="16" s="1"/>
  <c r="EN75" i="16"/>
  <c r="EJ75" i="16"/>
  <c r="EM75" i="16" s="1"/>
  <c r="EK75" i="16"/>
  <c r="FI72" i="16"/>
  <c r="FH72" i="16"/>
  <c r="FL72" i="16"/>
  <c r="FK72" i="16"/>
  <c r="GK72" i="16"/>
  <c r="IC71" i="16"/>
  <c r="IB71" i="16"/>
  <c r="IF71" i="16"/>
  <c r="IE71" i="16"/>
  <c r="HC73" i="16"/>
  <c r="HJ72" i="16"/>
  <c r="HK72" i="16" s="1"/>
  <c r="HL72" i="16" s="1"/>
  <c r="HO72" i="16" s="1"/>
  <c r="KK72" i="16" s="1"/>
  <c r="HF73" i="16" l="1"/>
  <c r="EO75" i="16"/>
  <c r="CN71" i="16"/>
  <c r="CO71" i="16"/>
  <c r="CR71" i="16"/>
  <c r="CQ71" i="16"/>
  <c r="DL72" i="16"/>
  <c r="DP72" i="16"/>
  <c r="DO72" i="16"/>
  <c r="DM72" i="16"/>
  <c r="EI76" i="16"/>
  <c r="EL76" i="16" s="1"/>
  <c r="EP75" i="16"/>
  <c r="EQ75" i="16" s="1"/>
  <c r="ER75" i="16" s="1"/>
  <c r="EU75" i="16" s="1"/>
  <c r="JY75" i="16" s="1"/>
  <c r="FM72" i="16"/>
  <c r="GE73" i="16"/>
  <c r="GH73" i="16" s="1"/>
  <c r="GL72" i="16"/>
  <c r="GM72" i="16" s="1"/>
  <c r="IG71" i="16"/>
  <c r="HH73" i="16"/>
  <c r="HG73" i="16"/>
  <c r="HD73" i="16"/>
  <c r="HE73" i="16" s="1"/>
  <c r="GN72" i="16" l="1"/>
  <c r="GQ72" i="16" s="1"/>
  <c r="DQ72" i="16"/>
  <c r="DK73" i="16" s="1"/>
  <c r="DN73" i="16" s="1"/>
  <c r="CS71" i="16"/>
  <c r="EK76" i="16"/>
  <c r="EN76" i="16"/>
  <c r="EJ76" i="16"/>
  <c r="EM76" i="16" s="1"/>
  <c r="FG73" i="16"/>
  <c r="FJ73" i="16" s="1"/>
  <c r="FN72" i="16"/>
  <c r="FO72" i="16" s="1"/>
  <c r="FP72" i="16" s="1"/>
  <c r="FS72" i="16" s="1"/>
  <c r="KC72" i="16" s="1"/>
  <c r="GI73" i="16"/>
  <c r="GJ73" i="16"/>
  <c r="GG73" i="16"/>
  <c r="GF73" i="16"/>
  <c r="IA72" i="16"/>
  <c r="ID72" i="16" s="1"/>
  <c r="IH71" i="16"/>
  <c r="II71" i="16" s="1"/>
  <c r="IJ71" i="16" s="1"/>
  <c r="IM71" i="16" s="1"/>
  <c r="KO71" i="16" s="1"/>
  <c r="HI73" i="16"/>
  <c r="KG72" i="16" l="1"/>
  <c r="DR72" i="16"/>
  <c r="DS72" i="16" s="1"/>
  <c r="DT72" i="16" s="1"/>
  <c r="DW72" i="16" s="1"/>
  <c r="JU72" i="16" s="1"/>
  <c r="GK73" i="16"/>
  <c r="GE74" i="16" s="1"/>
  <c r="GH74" i="16" s="1"/>
  <c r="CM72" i="16"/>
  <c r="CP72" i="16" s="1"/>
  <c r="CT71" i="16"/>
  <c r="CU71" i="16" s="1"/>
  <c r="CV71" i="16" s="1"/>
  <c r="CY71" i="16" s="1"/>
  <c r="JQ71" i="16" s="1"/>
  <c r="DM73" i="16"/>
  <c r="DL73" i="16"/>
  <c r="DP73" i="16"/>
  <c r="DO73" i="16"/>
  <c r="EO76" i="16"/>
  <c r="FI73" i="16"/>
  <c r="FL73" i="16"/>
  <c r="FK73" i="16"/>
  <c r="FH73" i="16"/>
  <c r="IB72" i="16"/>
  <c r="IE72" i="16"/>
  <c r="IF72" i="16"/>
  <c r="IC72" i="16"/>
  <c r="HC74" i="16"/>
  <c r="HJ73" i="16"/>
  <c r="HK73" i="16" s="1"/>
  <c r="HL73" i="16" s="1"/>
  <c r="HO73" i="16" s="1"/>
  <c r="KK73" i="16" s="1"/>
  <c r="LG75" i="16" s="1"/>
  <c r="HF74" i="16" l="1"/>
  <c r="IG72" i="16"/>
  <c r="IH72" i="16" s="1"/>
  <c r="II72" i="16" s="1"/>
  <c r="IJ72" i="16" s="1"/>
  <c r="IM72" i="16" s="1"/>
  <c r="KO72" i="16" s="1"/>
  <c r="LI75" i="16" s="1"/>
  <c r="GL73" i="16"/>
  <c r="GM73" i="16" s="1"/>
  <c r="CO72" i="16"/>
  <c r="CN72" i="16"/>
  <c r="CR72" i="16"/>
  <c r="CQ72" i="16"/>
  <c r="DQ73" i="16"/>
  <c r="EI77" i="16"/>
  <c r="EL77" i="16" s="1"/>
  <c r="EP76" i="16"/>
  <c r="EQ76" i="16" s="1"/>
  <c r="ER76" i="16" s="1"/>
  <c r="EU76" i="16" s="1"/>
  <c r="JY76" i="16" s="1"/>
  <c r="FM73" i="16"/>
  <c r="GF74" i="16"/>
  <c r="GJ74" i="16"/>
  <c r="GG74" i="16"/>
  <c r="GI74" i="16"/>
  <c r="LG235" i="16"/>
  <c r="LH75" i="16"/>
  <c r="LH235" i="16" s="1"/>
  <c r="HD74" i="16"/>
  <c r="HE74" i="16" s="1"/>
  <c r="HG74" i="16"/>
  <c r="HH74" i="16"/>
  <c r="IA73" i="16" l="1"/>
  <c r="GN73" i="16"/>
  <c r="GQ73" i="16" s="1"/>
  <c r="CS72" i="16"/>
  <c r="DK74" i="16"/>
  <c r="DN74" i="16" s="1"/>
  <c r="DR73" i="16"/>
  <c r="DS73" i="16" s="1"/>
  <c r="DT73" i="16" s="1"/>
  <c r="DW73" i="16" s="1"/>
  <c r="JU73" i="16" s="1"/>
  <c r="EK77" i="16"/>
  <c r="EJ77" i="16"/>
  <c r="EN77" i="16" s="1"/>
  <c r="EM77" i="16"/>
  <c r="FG74" i="16"/>
  <c r="FJ74" i="16" s="1"/>
  <c r="FN73" i="16"/>
  <c r="FO73" i="16" s="1"/>
  <c r="FP73" i="16" s="1"/>
  <c r="FS73" i="16" s="1"/>
  <c r="KC73" i="16" s="1"/>
  <c r="GK74" i="16"/>
  <c r="LJ75" i="16"/>
  <c r="LJ235" i="16" s="1"/>
  <c r="LI235" i="16"/>
  <c r="IC73" i="16"/>
  <c r="HI74" i="16"/>
  <c r="IF73" i="16" l="1"/>
  <c r="ID73" i="16"/>
  <c r="IB73" i="16"/>
  <c r="IE73" i="16"/>
  <c r="KG73" i="16"/>
  <c r="CM73" i="16"/>
  <c r="CP73" i="16" s="1"/>
  <c r="CT72" i="16"/>
  <c r="CU72" i="16" s="1"/>
  <c r="CV72" i="16" s="1"/>
  <c r="CY72" i="16" s="1"/>
  <c r="JQ72" i="16" s="1"/>
  <c r="DM74" i="16"/>
  <c r="DL74" i="16"/>
  <c r="DP74" i="16"/>
  <c r="DO74" i="16"/>
  <c r="EO77" i="16"/>
  <c r="FH74" i="16"/>
  <c r="FK74" i="16"/>
  <c r="FI74" i="16"/>
  <c r="FL74" i="16"/>
  <c r="GE75" i="16"/>
  <c r="GH75" i="16" s="1"/>
  <c r="GL74" i="16"/>
  <c r="GM74" i="16" s="1"/>
  <c r="HC75" i="16"/>
  <c r="HJ74" i="16"/>
  <c r="HK74" i="16" s="1"/>
  <c r="HL74" i="16" s="1"/>
  <c r="HO74" i="16" s="1"/>
  <c r="KK74" i="16" s="1"/>
  <c r="IG73" i="16" l="1"/>
  <c r="IA74" i="16" s="1"/>
  <c r="ID74" i="16" s="1"/>
  <c r="HF75" i="16"/>
  <c r="GN74" i="16"/>
  <c r="GQ74" i="16" s="1"/>
  <c r="CN73" i="16"/>
  <c r="CQ73" i="16"/>
  <c r="CR73" i="16"/>
  <c r="CO73" i="16"/>
  <c r="DQ74" i="16"/>
  <c r="EI78" i="16"/>
  <c r="EL78" i="16" s="1"/>
  <c r="EP77" i="16"/>
  <c r="EQ77" i="16" s="1"/>
  <c r="ER77" i="16" s="1"/>
  <c r="EU77" i="16" s="1"/>
  <c r="JY77" i="16" s="1"/>
  <c r="LA75" i="16" s="1"/>
  <c r="FM74" i="16"/>
  <c r="GJ75" i="16"/>
  <c r="GI75" i="16"/>
  <c r="GF75" i="16"/>
  <c r="GG75" i="16"/>
  <c r="IH73" i="16"/>
  <c r="II73" i="16" s="1"/>
  <c r="IJ73" i="16" s="1"/>
  <c r="IM73" i="16" s="1"/>
  <c r="KO73" i="16" s="1"/>
  <c r="HG75" i="16"/>
  <c r="HH75" i="16"/>
  <c r="HD75" i="16"/>
  <c r="HE75" i="16" s="1"/>
  <c r="CS73" i="16" l="1"/>
  <c r="HI75" i="16"/>
  <c r="HC76" i="16" s="1"/>
  <c r="KG74" i="16"/>
  <c r="LE75" i="16" s="1"/>
  <c r="GK75" i="16"/>
  <c r="GL75" i="16" s="1"/>
  <c r="GM75" i="16" s="1"/>
  <c r="CM74" i="16"/>
  <c r="CP74" i="16" s="1"/>
  <c r="CT73" i="16"/>
  <c r="CU73" i="16" s="1"/>
  <c r="CV73" i="16" s="1"/>
  <c r="CY73" i="16" s="1"/>
  <c r="JQ73" i="16" s="1"/>
  <c r="DK75" i="16"/>
  <c r="DN75" i="16" s="1"/>
  <c r="DR74" i="16"/>
  <c r="DS74" i="16" s="1"/>
  <c r="DT74" i="16" s="1"/>
  <c r="DW74" i="16" s="1"/>
  <c r="JU74" i="16" s="1"/>
  <c r="KY75" i="16" s="1"/>
  <c r="LB75" i="16"/>
  <c r="LB235" i="16" s="1"/>
  <c r="LA235" i="16"/>
  <c r="EK78" i="16"/>
  <c r="EJ78" i="16"/>
  <c r="EN78" i="16" s="1"/>
  <c r="EM78" i="16"/>
  <c r="FG75" i="16"/>
  <c r="FJ75" i="16" s="1"/>
  <c r="FN74" i="16"/>
  <c r="FO74" i="16" s="1"/>
  <c r="FP74" i="16" s="1"/>
  <c r="FS74" i="16" s="1"/>
  <c r="KC74" i="16" s="1"/>
  <c r="IF74" i="16"/>
  <c r="IE74" i="16"/>
  <c r="IC74" i="16"/>
  <c r="IB74" i="16"/>
  <c r="HF76" i="16" l="1"/>
  <c r="IG74" i="16"/>
  <c r="IH74" i="16" s="1"/>
  <c r="II74" i="16" s="1"/>
  <c r="IJ74" i="16" s="1"/>
  <c r="IM74" i="16" s="1"/>
  <c r="KO74" i="16" s="1"/>
  <c r="GE76" i="16"/>
  <c r="HJ75" i="16"/>
  <c r="HK75" i="16" s="1"/>
  <c r="HL75" i="16" s="1"/>
  <c r="HO75" i="16" s="1"/>
  <c r="KK75" i="16" s="1"/>
  <c r="GN75" i="16"/>
  <c r="GQ75" i="16" s="1"/>
  <c r="LE235" i="16"/>
  <c r="LF75" i="16"/>
  <c r="LF235" i="16" s="1"/>
  <c r="CQ74" i="16"/>
  <c r="CR74" i="16"/>
  <c r="CN74" i="16"/>
  <c r="CO74" i="16"/>
  <c r="KZ75" i="16"/>
  <c r="KZ235" i="16" s="1"/>
  <c r="KY235" i="16"/>
  <c r="DL75" i="16"/>
  <c r="DP75" i="16"/>
  <c r="DM75" i="16"/>
  <c r="DO75" i="16"/>
  <c r="EO78" i="16"/>
  <c r="FH75" i="16"/>
  <c r="FL75" i="16"/>
  <c r="FK75" i="16"/>
  <c r="FI75" i="16"/>
  <c r="GI76" i="16"/>
  <c r="IA75" i="16"/>
  <c r="ID75" i="16" s="1"/>
  <c r="HD76" i="16"/>
  <c r="HE76" i="16" s="1"/>
  <c r="HH76" i="16"/>
  <c r="HG76" i="16"/>
  <c r="GJ76" i="16" l="1"/>
  <c r="GH76" i="16"/>
  <c r="GG76" i="16"/>
  <c r="GF76" i="16"/>
  <c r="KG75" i="16"/>
  <c r="CS74" i="16"/>
  <c r="CM75" i="16" s="1"/>
  <c r="CP75" i="16" s="1"/>
  <c r="DQ75" i="16"/>
  <c r="DK76" i="16" s="1"/>
  <c r="DN76" i="16" s="1"/>
  <c r="DR75" i="16"/>
  <c r="DS75" i="16" s="1"/>
  <c r="DT75" i="16" s="1"/>
  <c r="DW75" i="16" s="1"/>
  <c r="JU75" i="16" s="1"/>
  <c r="EI79" i="16"/>
  <c r="EL79" i="16" s="1"/>
  <c r="EP78" i="16"/>
  <c r="EQ78" i="16" s="1"/>
  <c r="ER78" i="16" s="1"/>
  <c r="EU78" i="16" s="1"/>
  <c r="JY78" i="16" s="1"/>
  <c r="FM75" i="16"/>
  <c r="IC75" i="16"/>
  <c r="IB75" i="16"/>
  <c r="IE75" i="16"/>
  <c r="IF75" i="16"/>
  <c r="HI76" i="16"/>
  <c r="GK76" i="16" l="1"/>
  <c r="CT74" i="16"/>
  <c r="CU74" i="16" s="1"/>
  <c r="CV74" i="16" s="1"/>
  <c r="CY74" i="16" s="1"/>
  <c r="JQ74" i="16" s="1"/>
  <c r="CN75" i="16"/>
  <c r="CQ75" i="16"/>
  <c r="CR75" i="16"/>
  <c r="CO75" i="16"/>
  <c r="DL76" i="16"/>
  <c r="DM76" i="16"/>
  <c r="DP76" i="16"/>
  <c r="DO76" i="16"/>
  <c r="EK79" i="16"/>
  <c r="EM79" i="16"/>
  <c r="EJ79" i="16"/>
  <c r="EN79" i="16"/>
  <c r="FG76" i="16"/>
  <c r="FJ76" i="16" s="1"/>
  <c r="FN75" i="16"/>
  <c r="FO75" i="16" s="1"/>
  <c r="FP75" i="16" s="1"/>
  <c r="FS75" i="16" s="1"/>
  <c r="KC75" i="16" s="1"/>
  <c r="GE77" i="16"/>
  <c r="GH77" i="16" s="1"/>
  <c r="GL76" i="16"/>
  <c r="GM76" i="16" s="1"/>
  <c r="IG75" i="16"/>
  <c r="HC77" i="16"/>
  <c r="HE77" i="16" s="1"/>
  <c r="HJ76" i="16"/>
  <c r="HK76" i="16" s="1"/>
  <c r="HL76" i="16" s="1"/>
  <c r="HO76" i="16" s="1"/>
  <c r="KK76" i="16" s="1"/>
  <c r="GN76" i="16" l="1"/>
  <c r="GQ76" i="16" s="1"/>
  <c r="CS75" i="16"/>
  <c r="CM76" i="16"/>
  <c r="CP76" i="16" s="1"/>
  <c r="CT75" i="16"/>
  <c r="CU75" i="16" s="1"/>
  <c r="CV75" i="16" s="1"/>
  <c r="CY75" i="16" s="1"/>
  <c r="JQ75" i="16" s="1"/>
  <c r="DQ76" i="16"/>
  <c r="EO79" i="16"/>
  <c r="FL76" i="16"/>
  <c r="FK76" i="16"/>
  <c r="FH76" i="16"/>
  <c r="FI76" i="16"/>
  <c r="GF77" i="16"/>
  <c r="GJ77" i="16"/>
  <c r="GG77" i="16"/>
  <c r="GI77" i="16"/>
  <c r="IA76" i="16"/>
  <c r="ID76" i="16" s="1"/>
  <c r="IH75" i="16"/>
  <c r="II75" i="16" s="1"/>
  <c r="IJ75" i="16" s="1"/>
  <c r="IM75" i="16" s="1"/>
  <c r="KO75" i="16" s="1"/>
  <c r="HD77" i="16"/>
  <c r="HF77" i="16" s="1"/>
  <c r="HG77" i="16"/>
  <c r="HH77" i="16"/>
  <c r="KG76" i="16" l="1"/>
  <c r="FM76" i="16"/>
  <c r="FG77" i="16" s="1"/>
  <c r="FJ77" i="16" s="1"/>
  <c r="CR76" i="16"/>
  <c r="CO76" i="16"/>
  <c r="CQ76" i="16"/>
  <c r="CN76" i="16"/>
  <c r="DK77" i="16"/>
  <c r="DN77" i="16" s="1"/>
  <c r="DR76" i="16"/>
  <c r="DS76" i="16" s="1"/>
  <c r="DT76" i="16" s="1"/>
  <c r="DW76" i="16" s="1"/>
  <c r="JU76" i="16" s="1"/>
  <c r="EI80" i="16"/>
  <c r="EL80" i="16" s="1"/>
  <c r="EP79" i="16"/>
  <c r="EQ79" i="16" s="1"/>
  <c r="ER79" i="16" s="1"/>
  <c r="EU79" i="16" s="1"/>
  <c r="JY79" i="16" s="1"/>
  <c r="GK77" i="16"/>
  <c r="IC76" i="16"/>
  <c r="IB76" i="16"/>
  <c r="IF76" i="16"/>
  <c r="IE76" i="16"/>
  <c r="HI77" i="16"/>
  <c r="CS76" i="16" l="1"/>
  <c r="CM77" i="16" s="1"/>
  <c r="CP77" i="16" s="1"/>
  <c r="FN76" i="16"/>
  <c r="FO76" i="16" s="1"/>
  <c r="FP76" i="16" s="1"/>
  <c r="FS76" i="16" s="1"/>
  <c r="KC76" i="16" s="1"/>
  <c r="LC75" i="16" s="1"/>
  <c r="LC235" i="16" s="1"/>
  <c r="DO77" i="16"/>
  <c r="DP77" i="16"/>
  <c r="DM77" i="16"/>
  <c r="DL77" i="16"/>
  <c r="EN80" i="16"/>
  <c r="EM80" i="16"/>
  <c r="EK80" i="16"/>
  <c r="EJ80" i="16"/>
  <c r="FI77" i="16"/>
  <c r="FH77" i="16"/>
  <c r="FL77" i="16"/>
  <c r="FK77" i="16"/>
  <c r="GE78" i="16"/>
  <c r="GH78" i="16" s="1"/>
  <c r="GL77" i="16"/>
  <c r="GM77" i="16" s="1"/>
  <c r="IG76" i="16"/>
  <c r="HC78" i="16"/>
  <c r="HE78" i="16" s="1"/>
  <c r="HJ77" i="16"/>
  <c r="HK77" i="16" s="1"/>
  <c r="HL77" i="16" s="1"/>
  <c r="HO77" i="16" s="1"/>
  <c r="KK77" i="16" s="1"/>
  <c r="CT76" i="16" l="1"/>
  <c r="CU76" i="16" s="1"/>
  <c r="CV76" i="16" s="1"/>
  <c r="CY76" i="16" s="1"/>
  <c r="JQ76" i="16" s="1"/>
  <c r="GN77" i="16"/>
  <c r="GQ77" i="16" s="1"/>
  <c r="DQ77" i="16"/>
  <c r="DK78" i="16" s="1"/>
  <c r="DN78" i="16" s="1"/>
  <c r="LD75" i="16"/>
  <c r="LD235" i="16" s="1"/>
  <c r="CO77" i="16"/>
  <c r="CQ77" i="16"/>
  <c r="CR77" i="16"/>
  <c r="CN77" i="16"/>
  <c r="EO80" i="16"/>
  <c r="FM77" i="16"/>
  <c r="GG78" i="16"/>
  <c r="GF78" i="16"/>
  <c r="GJ78" i="16"/>
  <c r="GI78" i="16"/>
  <c r="IA77" i="16"/>
  <c r="ID77" i="16" s="1"/>
  <c r="IH76" i="16"/>
  <c r="II76" i="16" s="1"/>
  <c r="IJ76" i="16" s="1"/>
  <c r="IM76" i="16" s="1"/>
  <c r="KO76" i="16" s="1"/>
  <c r="HG78" i="16"/>
  <c r="HH78" i="16"/>
  <c r="HD78" i="16"/>
  <c r="HF78" i="16" s="1"/>
  <c r="DR77" i="16" l="1"/>
  <c r="DS77" i="16" s="1"/>
  <c r="DT77" i="16" s="1"/>
  <c r="DW77" i="16" s="1"/>
  <c r="JU77" i="16" s="1"/>
  <c r="KG77" i="16"/>
  <c r="CS77" i="16"/>
  <c r="DM78" i="16"/>
  <c r="DL78" i="16"/>
  <c r="DP78" i="16"/>
  <c r="DO78" i="16"/>
  <c r="EI81" i="16"/>
  <c r="EL81" i="16" s="1"/>
  <c r="EP80" i="16"/>
  <c r="EQ80" i="16" s="1"/>
  <c r="ER80" i="16" s="1"/>
  <c r="EU80" i="16" s="1"/>
  <c r="JY80" i="16" s="1"/>
  <c r="FG78" i="16"/>
  <c r="FJ78" i="16" s="1"/>
  <c r="FN77" i="16"/>
  <c r="FO77" i="16" s="1"/>
  <c r="FP77" i="16" s="1"/>
  <c r="FS77" i="16" s="1"/>
  <c r="KC77" i="16" s="1"/>
  <c r="GK78" i="16"/>
  <c r="IF77" i="16"/>
  <c r="IE77" i="16"/>
  <c r="IB77" i="16"/>
  <c r="IC77" i="16"/>
  <c r="HI78" i="16"/>
  <c r="IG77" i="16" l="1"/>
  <c r="IH77" i="16" s="1"/>
  <c r="II77" i="16" s="1"/>
  <c r="IJ77" i="16" s="1"/>
  <c r="IM77" i="16" s="1"/>
  <c r="KO77" i="16" s="1"/>
  <c r="CM78" i="16"/>
  <c r="CP78" i="16" s="1"/>
  <c r="CT77" i="16"/>
  <c r="CU77" i="16" s="1"/>
  <c r="CV77" i="16" s="1"/>
  <c r="CY77" i="16" s="1"/>
  <c r="JQ77" i="16" s="1"/>
  <c r="DQ78" i="16"/>
  <c r="EK81" i="16"/>
  <c r="EJ81" i="16"/>
  <c r="EM81" i="16"/>
  <c r="EN81" i="16"/>
  <c r="FI78" i="16"/>
  <c r="FH78" i="16"/>
  <c r="FK78" i="16"/>
  <c r="FL78" i="16"/>
  <c r="GE79" i="16"/>
  <c r="GH79" i="16" s="1"/>
  <c r="GL78" i="16"/>
  <c r="GM78" i="16" s="1"/>
  <c r="HC79" i="16"/>
  <c r="HE79" i="16" s="1"/>
  <c r="HJ78" i="16"/>
  <c r="HK78" i="16" s="1"/>
  <c r="HL78" i="16" s="1"/>
  <c r="HO78" i="16" s="1"/>
  <c r="KK78" i="16" s="1"/>
  <c r="IA78" i="16" l="1"/>
  <c r="ID78" i="16" s="1"/>
  <c r="GN78" i="16"/>
  <c r="GQ78" i="16" s="1"/>
  <c r="CN78" i="16"/>
  <c r="CR78" i="16"/>
  <c r="CQ78" i="16"/>
  <c r="CO78" i="16"/>
  <c r="DK79" i="16"/>
  <c r="DN79" i="16" s="1"/>
  <c r="DR78" i="16"/>
  <c r="DS78" i="16" s="1"/>
  <c r="DT78" i="16" s="1"/>
  <c r="DW78" i="16" s="1"/>
  <c r="JU78" i="16" s="1"/>
  <c r="EO81" i="16"/>
  <c r="FM78" i="16"/>
  <c r="GJ79" i="16"/>
  <c r="GI79" i="16"/>
  <c r="GG79" i="16"/>
  <c r="GF79" i="16"/>
  <c r="IC78" i="16"/>
  <c r="HH79" i="16"/>
  <c r="HG79" i="16"/>
  <c r="HD79" i="16"/>
  <c r="HF79" i="16" s="1"/>
  <c r="CS78" i="16" l="1"/>
  <c r="IB78" i="16"/>
  <c r="IE78" i="16"/>
  <c r="IF78" i="16"/>
  <c r="IG78" i="16" s="1"/>
  <c r="KG78" i="16"/>
  <c r="GK79" i="16"/>
  <c r="GE80" i="16" s="1"/>
  <c r="GH80" i="16" s="1"/>
  <c r="CM79" i="16"/>
  <c r="CP79" i="16" s="1"/>
  <c r="CT78" i="16"/>
  <c r="CU78" i="16" s="1"/>
  <c r="CV78" i="16" s="1"/>
  <c r="CY78" i="16" s="1"/>
  <c r="JQ78" i="16" s="1"/>
  <c r="DP79" i="16"/>
  <c r="DO79" i="16"/>
  <c r="DM79" i="16"/>
  <c r="DL79" i="16"/>
  <c r="EI82" i="16"/>
  <c r="EL82" i="16" s="1"/>
  <c r="EP81" i="16"/>
  <c r="EQ81" i="16" s="1"/>
  <c r="ER81" i="16" s="1"/>
  <c r="EU81" i="16" s="1"/>
  <c r="JY81" i="16" s="1"/>
  <c r="FG79" i="16"/>
  <c r="FJ79" i="16" s="1"/>
  <c r="FN78" i="16"/>
  <c r="FO78" i="16" s="1"/>
  <c r="FP78" i="16" s="1"/>
  <c r="FS78" i="16" s="1"/>
  <c r="KC78" i="16" s="1"/>
  <c r="HI79" i="16"/>
  <c r="HC80" i="16" s="1"/>
  <c r="HE80" i="16" s="1"/>
  <c r="HJ79" i="16" l="1"/>
  <c r="HK79" i="16" s="1"/>
  <c r="HL79" i="16" s="1"/>
  <c r="HO79" i="16" s="1"/>
  <c r="KK79" i="16" s="1"/>
  <c r="GL79" i="16"/>
  <c r="GM79" i="16" s="1"/>
  <c r="CR79" i="16"/>
  <c r="CN79" i="16"/>
  <c r="CQ79" i="16"/>
  <c r="CO79" i="16"/>
  <c r="DQ79" i="16"/>
  <c r="EJ82" i="16"/>
  <c r="EN82" i="16"/>
  <c r="EK82" i="16"/>
  <c r="EM82" i="16"/>
  <c r="FH79" i="16"/>
  <c r="FL79" i="16"/>
  <c r="FK79" i="16"/>
  <c r="FI79" i="16"/>
  <c r="GF80" i="16"/>
  <c r="GI80" i="16"/>
  <c r="GJ80" i="16"/>
  <c r="GG80" i="16"/>
  <c r="IA79" i="16"/>
  <c r="ID79" i="16" s="1"/>
  <c r="IH78" i="16"/>
  <c r="II78" i="16" s="1"/>
  <c r="IJ78" i="16" s="1"/>
  <c r="IM78" i="16" s="1"/>
  <c r="KO78" i="16" s="1"/>
  <c r="HH80" i="16"/>
  <c r="HG80" i="16"/>
  <c r="HD80" i="16"/>
  <c r="HF80" i="16" s="1"/>
  <c r="CS79" i="16" l="1"/>
  <c r="CM80" i="16" s="1"/>
  <c r="CP80" i="16" s="1"/>
  <c r="GN79" i="16"/>
  <c r="GQ79" i="16" s="1"/>
  <c r="FM79" i="16"/>
  <c r="FG80" i="16" s="1"/>
  <c r="FJ80" i="16" s="1"/>
  <c r="CT79" i="16"/>
  <c r="CU79" i="16" s="1"/>
  <c r="CV79" i="16" s="1"/>
  <c r="CY79" i="16" s="1"/>
  <c r="JQ79" i="16" s="1"/>
  <c r="DK80" i="16"/>
  <c r="DN80" i="16" s="1"/>
  <c r="DR79" i="16"/>
  <c r="DS79" i="16" s="1"/>
  <c r="DT79" i="16" s="1"/>
  <c r="DW79" i="16" s="1"/>
  <c r="JU79" i="16" s="1"/>
  <c r="EO82" i="16"/>
  <c r="GK80" i="16"/>
  <c r="IC79" i="16"/>
  <c r="IF79" i="16"/>
  <c r="IB79" i="16"/>
  <c r="IE79" i="16"/>
  <c r="HI80" i="16"/>
  <c r="KG79" i="16" l="1"/>
  <c r="FN79" i="16"/>
  <c r="FO79" i="16" s="1"/>
  <c r="FP79" i="16" s="1"/>
  <c r="FS79" i="16" s="1"/>
  <c r="KC79" i="16" s="1"/>
  <c r="CO80" i="16"/>
  <c r="CN80" i="16"/>
  <c r="CQ80" i="16"/>
  <c r="CR80" i="16"/>
  <c r="DL80" i="16"/>
  <c r="DP80" i="16"/>
  <c r="DM80" i="16"/>
  <c r="DO80" i="16"/>
  <c r="EP82" i="16"/>
  <c r="EQ82" i="16" s="1"/>
  <c r="ER82" i="16" s="1"/>
  <c r="EU82" i="16" s="1"/>
  <c r="JY82" i="16" s="1"/>
  <c r="EI83" i="16"/>
  <c r="EL83" i="16" s="1"/>
  <c r="FH80" i="16"/>
  <c r="FL80" i="16"/>
  <c r="FK80" i="16"/>
  <c r="FI80" i="16"/>
  <c r="GE81" i="16"/>
  <c r="GH81" i="16" s="1"/>
  <c r="GL80" i="16"/>
  <c r="GM80" i="16" s="1"/>
  <c r="IG79" i="16"/>
  <c r="HC81" i="16"/>
  <c r="HE81" i="16" s="1"/>
  <c r="HJ80" i="16"/>
  <c r="HK80" i="16" s="1"/>
  <c r="HL80" i="16" s="1"/>
  <c r="HO80" i="16" s="1"/>
  <c r="KK80" i="16" s="1"/>
  <c r="GN80" i="16" l="1"/>
  <c r="GQ80" i="16" s="1"/>
  <c r="FM80" i="16"/>
  <c r="FN80" i="16" s="1"/>
  <c r="FO80" i="16" s="1"/>
  <c r="FP80" i="16" s="1"/>
  <c r="FS80" i="16" s="1"/>
  <c r="KC80" i="16" s="1"/>
  <c r="CS80" i="16"/>
  <c r="DQ80" i="16"/>
  <c r="EJ83" i="16"/>
  <c r="EN83" i="16"/>
  <c r="EK83" i="16"/>
  <c r="EM83" i="16"/>
  <c r="GJ81" i="16"/>
  <c r="GG81" i="16"/>
  <c r="GI81" i="16"/>
  <c r="GF81" i="16"/>
  <c r="IA80" i="16"/>
  <c r="ID80" i="16" s="1"/>
  <c r="IH79" i="16"/>
  <c r="II79" i="16" s="1"/>
  <c r="IJ79" i="16" s="1"/>
  <c r="IM79" i="16" s="1"/>
  <c r="KO79" i="16" s="1"/>
  <c r="HH81" i="16"/>
  <c r="HG81" i="16"/>
  <c r="HD81" i="16"/>
  <c r="HF81" i="16" s="1"/>
  <c r="KG80" i="16" l="1"/>
  <c r="FG81" i="16"/>
  <c r="CM81" i="16"/>
  <c r="CP81" i="16" s="1"/>
  <c r="CT80" i="16"/>
  <c r="CU80" i="16" s="1"/>
  <c r="CV80" i="16" s="1"/>
  <c r="CY80" i="16" s="1"/>
  <c r="JQ80" i="16" s="1"/>
  <c r="KW75" i="16" s="1"/>
  <c r="DK81" i="16"/>
  <c r="DN81" i="16" s="1"/>
  <c r="DR80" i="16"/>
  <c r="DS80" i="16" s="1"/>
  <c r="DT80" i="16" s="1"/>
  <c r="DW80" i="16" s="1"/>
  <c r="JU80" i="16" s="1"/>
  <c r="EO83" i="16"/>
  <c r="GK81" i="16"/>
  <c r="IF80" i="16"/>
  <c r="IC80" i="16"/>
  <c r="IB80" i="16"/>
  <c r="IE80" i="16"/>
  <c r="HI81" i="16"/>
  <c r="FH81" i="16" l="1"/>
  <c r="FJ81" i="16"/>
  <c r="FI81" i="16"/>
  <c r="FK81" i="16"/>
  <c r="FL81" i="16"/>
  <c r="KX75" i="16"/>
  <c r="KX235" i="16" s="1"/>
  <c r="KW235" i="16"/>
  <c r="CN81" i="16"/>
  <c r="CR81" i="16"/>
  <c r="CQ81" i="16"/>
  <c r="CO81" i="16"/>
  <c r="DM81" i="16"/>
  <c r="DL81" i="16"/>
  <c r="DP81" i="16"/>
  <c r="DO81" i="16"/>
  <c r="EI84" i="16"/>
  <c r="EL84" i="16" s="1"/>
  <c r="EP83" i="16"/>
  <c r="EQ83" i="16" s="1"/>
  <c r="ER83" i="16" s="1"/>
  <c r="EU83" i="16" s="1"/>
  <c r="JY83" i="16" s="1"/>
  <c r="GE82" i="16"/>
  <c r="GH82" i="16" s="1"/>
  <c r="GL81" i="16"/>
  <c r="GM81" i="16" s="1"/>
  <c r="IG80" i="16"/>
  <c r="HC82" i="16"/>
  <c r="HE82" i="16" s="1"/>
  <c r="HJ81" i="16"/>
  <c r="HK81" i="16" s="1"/>
  <c r="HL81" i="16" s="1"/>
  <c r="HO81" i="16" s="1"/>
  <c r="KK81" i="16" s="1"/>
  <c r="GN81" i="16" l="1"/>
  <c r="GQ81" i="16" s="1"/>
  <c r="FM81" i="16"/>
  <c r="FG82" i="16" s="1"/>
  <c r="FJ82" i="16" s="1"/>
  <c r="CS81" i="16"/>
  <c r="DQ81" i="16"/>
  <c r="EN84" i="16"/>
  <c r="EM84" i="16"/>
  <c r="EJ84" i="16"/>
  <c r="EK84" i="16"/>
  <c r="GJ82" i="16"/>
  <c r="GI82" i="16"/>
  <c r="GF82" i="16"/>
  <c r="GG82" i="16"/>
  <c r="IA81" i="16"/>
  <c r="ID81" i="16" s="1"/>
  <c r="IH80" i="16"/>
  <c r="II80" i="16" s="1"/>
  <c r="IJ80" i="16" s="1"/>
  <c r="IM80" i="16" s="1"/>
  <c r="KO80" i="16" s="1"/>
  <c r="HH82" i="16"/>
  <c r="HD82" i="16"/>
  <c r="HF82" i="16" s="1"/>
  <c r="HG82" i="16"/>
  <c r="FN81" i="16" l="1"/>
  <c r="FO81" i="16" s="1"/>
  <c r="FP81" i="16" s="1"/>
  <c r="FS81" i="16" s="1"/>
  <c r="KC81" i="16" s="1"/>
  <c r="KG81" i="16"/>
  <c r="GK82" i="16"/>
  <c r="GE83" i="16" s="1"/>
  <c r="GH83" i="16" s="1"/>
  <c r="CM82" i="16"/>
  <c r="CP82" i="16" s="1"/>
  <c r="CT81" i="16"/>
  <c r="CU81" i="16" s="1"/>
  <c r="CV81" i="16" s="1"/>
  <c r="CY81" i="16" s="1"/>
  <c r="JQ81" i="16" s="1"/>
  <c r="DK82" i="16"/>
  <c r="DN82" i="16" s="1"/>
  <c r="DR81" i="16"/>
  <c r="DS81" i="16" s="1"/>
  <c r="DT81" i="16" s="1"/>
  <c r="DW81" i="16" s="1"/>
  <c r="JU81" i="16" s="1"/>
  <c r="EO84" i="16"/>
  <c r="FL82" i="16"/>
  <c r="FK82" i="16"/>
  <c r="FI82" i="16"/>
  <c r="FH82" i="16"/>
  <c r="IE81" i="16"/>
  <c r="IC81" i="16"/>
  <c r="IF81" i="16"/>
  <c r="IB81" i="16"/>
  <c r="HI82" i="16"/>
  <c r="GL82" i="16" l="1"/>
  <c r="GM82" i="16" s="1"/>
  <c r="FM82" i="16"/>
  <c r="FG83" i="16" s="1"/>
  <c r="FJ83" i="16" s="1"/>
  <c r="CN82" i="16"/>
  <c r="CQ82" i="16"/>
  <c r="CO82" i="16"/>
  <c r="CR82" i="16"/>
  <c r="DL82" i="16"/>
  <c r="DP82" i="16"/>
  <c r="DO82" i="16"/>
  <c r="DM82" i="16"/>
  <c r="EI85" i="16"/>
  <c r="EL85" i="16" s="1"/>
  <c r="EP84" i="16"/>
  <c r="EQ84" i="16" s="1"/>
  <c r="ER84" i="16" s="1"/>
  <c r="EU84" i="16" s="1"/>
  <c r="JY84" i="16" s="1"/>
  <c r="GJ83" i="16"/>
  <c r="GI83" i="16"/>
  <c r="GF83" i="16"/>
  <c r="GG83" i="16"/>
  <c r="IG81" i="16"/>
  <c r="HC83" i="16"/>
  <c r="HE83" i="16" s="1"/>
  <c r="HJ82" i="16"/>
  <c r="HK82" i="16" s="1"/>
  <c r="HL82" i="16" s="1"/>
  <c r="HO82" i="16" s="1"/>
  <c r="KK82" i="16" s="1"/>
  <c r="GN82" i="16" l="1"/>
  <c r="GQ82" i="16" s="1"/>
  <c r="GK83" i="16"/>
  <c r="GE84" i="16" s="1"/>
  <c r="GH84" i="16" s="1"/>
  <c r="DQ82" i="16"/>
  <c r="FN82" i="16"/>
  <c r="FO82" i="16" s="1"/>
  <c r="FP82" i="16" s="1"/>
  <c r="FS82" i="16" s="1"/>
  <c r="KC82" i="16" s="1"/>
  <c r="CS82" i="16"/>
  <c r="DK83" i="16"/>
  <c r="DN83" i="16" s="1"/>
  <c r="DR82" i="16"/>
  <c r="DS82" i="16" s="1"/>
  <c r="DT82" i="16" s="1"/>
  <c r="DW82" i="16" s="1"/>
  <c r="JU82" i="16" s="1"/>
  <c r="EK85" i="16"/>
  <c r="EM85" i="16"/>
  <c r="EJ85" i="16"/>
  <c r="EN85" i="16"/>
  <c r="FL83" i="16"/>
  <c r="FH83" i="16"/>
  <c r="FK83" i="16"/>
  <c r="FI83" i="16"/>
  <c r="IA82" i="16"/>
  <c r="ID82" i="16" s="1"/>
  <c r="IH81" i="16"/>
  <c r="II81" i="16" s="1"/>
  <c r="IJ81" i="16" s="1"/>
  <c r="IM81" i="16" s="1"/>
  <c r="KO81" i="16" s="1"/>
  <c r="HD83" i="16"/>
  <c r="HF83" i="16" s="1"/>
  <c r="HH83" i="16"/>
  <c r="HG83" i="16"/>
  <c r="GL83" i="16" l="1"/>
  <c r="GM83" i="16" s="1"/>
  <c r="GN83" i="16" s="1"/>
  <c r="GQ83" i="16" s="1"/>
  <c r="KG83" i="16" s="1"/>
  <c r="KG82" i="16"/>
  <c r="FM83" i="16"/>
  <c r="FG84" i="16" s="1"/>
  <c r="FJ84" i="16" s="1"/>
  <c r="CM83" i="16"/>
  <c r="CP83" i="16" s="1"/>
  <c r="CT82" i="16"/>
  <c r="CU82" i="16" s="1"/>
  <c r="CV82" i="16" s="1"/>
  <c r="CY82" i="16" s="1"/>
  <c r="JQ82" i="16" s="1"/>
  <c r="DP83" i="16"/>
  <c r="DO83" i="16"/>
  <c r="DM83" i="16"/>
  <c r="DL83" i="16"/>
  <c r="EO85" i="16"/>
  <c r="GG84" i="16"/>
  <c r="GF84" i="16"/>
  <c r="GI84" i="16"/>
  <c r="GJ84" i="16"/>
  <c r="IF82" i="16"/>
  <c r="IE82" i="16"/>
  <c r="IB82" i="16"/>
  <c r="IC82" i="16"/>
  <c r="HI83" i="16"/>
  <c r="FN83" i="16" l="1"/>
  <c r="FO83" i="16" s="1"/>
  <c r="FP83" i="16" s="1"/>
  <c r="FS83" i="16" s="1"/>
  <c r="KC83" i="16" s="1"/>
  <c r="DQ83" i="16"/>
  <c r="DK84" i="16" s="1"/>
  <c r="DN84" i="16" s="1"/>
  <c r="CR83" i="16"/>
  <c r="CQ83" i="16"/>
  <c r="CO83" i="16"/>
  <c r="CN83" i="16"/>
  <c r="DR83" i="16"/>
  <c r="DS83" i="16" s="1"/>
  <c r="DT83" i="16" s="1"/>
  <c r="DW83" i="16" s="1"/>
  <c r="JU83" i="16" s="1"/>
  <c r="EI86" i="16"/>
  <c r="EL86" i="16" s="1"/>
  <c r="EP85" i="16"/>
  <c r="EQ85" i="16" s="1"/>
  <c r="ER85" i="16" s="1"/>
  <c r="EU85" i="16" s="1"/>
  <c r="JY85" i="16" s="1"/>
  <c r="FL84" i="16"/>
  <c r="FK84" i="16"/>
  <c r="FI84" i="16"/>
  <c r="FH84" i="16"/>
  <c r="GK84" i="16"/>
  <c r="IG82" i="16"/>
  <c r="HC84" i="16"/>
  <c r="HE84" i="16" s="1"/>
  <c r="HJ83" i="16"/>
  <c r="HK83" i="16" s="1"/>
  <c r="HL83" i="16" s="1"/>
  <c r="HO83" i="16" s="1"/>
  <c r="KK83" i="16" s="1"/>
  <c r="CS83" i="16" l="1"/>
  <c r="DP84" i="16"/>
  <c r="DO84" i="16"/>
  <c r="DM84" i="16"/>
  <c r="DL84" i="16"/>
  <c r="EN86" i="16"/>
  <c r="EK86" i="16"/>
  <c r="EM86" i="16"/>
  <c r="EJ86" i="16"/>
  <c r="FM84" i="16"/>
  <c r="GE85" i="16"/>
  <c r="GH85" i="16" s="1"/>
  <c r="GL84" i="16"/>
  <c r="GM84" i="16" s="1"/>
  <c r="IA83" i="16"/>
  <c r="ID83" i="16" s="1"/>
  <c r="IH82" i="16"/>
  <c r="II82" i="16" s="1"/>
  <c r="IJ82" i="16" s="1"/>
  <c r="IM82" i="16" s="1"/>
  <c r="KO82" i="16" s="1"/>
  <c r="HD84" i="16"/>
  <c r="HF84" i="16" s="1"/>
  <c r="HH84" i="16"/>
  <c r="HG84" i="16"/>
  <c r="GN84" i="16" l="1"/>
  <c r="GQ84" i="16" s="1"/>
  <c r="DQ84" i="16"/>
  <c r="DK85" i="16" s="1"/>
  <c r="DN85" i="16" s="1"/>
  <c r="CM84" i="16"/>
  <c r="CP84" i="16" s="1"/>
  <c r="CT83" i="16"/>
  <c r="CU83" i="16" s="1"/>
  <c r="CV83" i="16" s="1"/>
  <c r="CY83" i="16" s="1"/>
  <c r="JQ83" i="16" s="1"/>
  <c r="EO86" i="16"/>
  <c r="FG85" i="16"/>
  <c r="FJ85" i="16" s="1"/>
  <c r="FN84" i="16"/>
  <c r="FO84" i="16" s="1"/>
  <c r="FP84" i="16" s="1"/>
  <c r="FS84" i="16" s="1"/>
  <c r="KC84" i="16" s="1"/>
  <c r="GF85" i="16"/>
  <c r="GJ85" i="16"/>
  <c r="GG85" i="16"/>
  <c r="GI85" i="16"/>
  <c r="IE83" i="16"/>
  <c r="IF83" i="16"/>
  <c r="IC83" i="16"/>
  <c r="IB83" i="16"/>
  <c r="HI84" i="16"/>
  <c r="KG84" i="16" l="1"/>
  <c r="IG83" i="16"/>
  <c r="IH83" i="16" s="1"/>
  <c r="II83" i="16" s="1"/>
  <c r="IJ83" i="16" s="1"/>
  <c r="IM83" i="16" s="1"/>
  <c r="DR84" i="16"/>
  <c r="DS84" i="16" s="1"/>
  <c r="DT84" i="16" s="1"/>
  <c r="DW84" i="16" s="1"/>
  <c r="JU84" i="16" s="1"/>
  <c r="CR84" i="16"/>
  <c r="CN84" i="16"/>
  <c r="CQ84" i="16"/>
  <c r="CO84" i="16"/>
  <c r="DP85" i="16"/>
  <c r="DO85" i="16"/>
  <c r="DL85" i="16"/>
  <c r="DM85" i="16"/>
  <c r="EI87" i="16"/>
  <c r="EL87" i="16" s="1"/>
  <c r="EP86" i="16"/>
  <c r="EQ86" i="16" s="1"/>
  <c r="ER86" i="16" s="1"/>
  <c r="EU86" i="16" s="1"/>
  <c r="JY86" i="16" s="1"/>
  <c r="FL85" i="16"/>
  <c r="FK85" i="16"/>
  <c r="FI85" i="16"/>
  <c r="FH85" i="16"/>
  <c r="GK85" i="16"/>
  <c r="HC85" i="16"/>
  <c r="HE85" i="16" s="1"/>
  <c r="HJ84" i="16"/>
  <c r="HK84" i="16" s="1"/>
  <c r="HL84" i="16" s="1"/>
  <c r="HO84" i="16" s="1"/>
  <c r="KK84" i="16" s="1"/>
  <c r="CS84" i="16" l="1"/>
  <c r="CM85" i="16" s="1"/>
  <c r="CP85" i="16" s="1"/>
  <c r="IA84" i="16"/>
  <c r="DQ85" i="16"/>
  <c r="DK86" i="16" s="1"/>
  <c r="DN86" i="16" s="1"/>
  <c r="FM85" i="16"/>
  <c r="FG86" i="16" s="1"/>
  <c r="FJ86" i="16" s="1"/>
  <c r="CT84" i="16"/>
  <c r="CU84" i="16" s="1"/>
  <c r="CV84" i="16" s="1"/>
  <c r="CY84" i="16" s="1"/>
  <c r="JQ84" i="16" s="1"/>
  <c r="EK87" i="16"/>
  <c r="EM87" i="16"/>
  <c r="EJ87" i="16"/>
  <c r="EN87" i="16"/>
  <c r="GE86" i="16"/>
  <c r="GH86" i="16" s="1"/>
  <c r="GL85" i="16"/>
  <c r="GM85" i="16" s="1"/>
  <c r="KO83" i="16"/>
  <c r="IE84" i="16"/>
  <c r="HD85" i="16"/>
  <c r="HF85" i="16" s="1"/>
  <c r="HH85" i="16"/>
  <c r="HG85" i="16"/>
  <c r="FN85" i="16" l="1"/>
  <c r="FO85" i="16" s="1"/>
  <c r="FP85" i="16" s="1"/>
  <c r="FS85" i="16" s="1"/>
  <c r="KC85" i="16" s="1"/>
  <c r="IB84" i="16"/>
  <c r="ID84" i="16"/>
  <c r="IF84" i="16"/>
  <c r="IC84" i="16"/>
  <c r="GN85" i="16"/>
  <c r="GQ85" i="16" s="1"/>
  <c r="DR85" i="16"/>
  <c r="DS85" i="16" s="1"/>
  <c r="DT85" i="16" s="1"/>
  <c r="DW85" i="16" s="1"/>
  <c r="JU85" i="16" s="1"/>
  <c r="CN85" i="16"/>
  <c r="CQ85" i="16"/>
  <c r="CO85" i="16"/>
  <c r="CR85" i="16"/>
  <c r="DP86" i="16"/>
  <c r="DO86" i="16"/>
  <c r="DM86" i="16"/>
  <c r="DL86" i="16"/>
  <c r="EO87" i="16"/>
  <c r="FL86" i="16"/>
  <c r="FK86" i="16"/>
  <c r="FI86" i="16"/>
  <c r="FH86" i="16"/>
  <c r="GJ86" i="16"/>
  <c r="GI86" i="16"/>
  <c r="GG86" i="16"/>
  <c r="GF86" i="16"/>
  <c r="HI85" i="16"/>
  <c r="IG84" i="16" l="1"/>
  <c r="KG85" i="16"/>
  <c r="DQ86" i="16"/>
  <c r="DK87" i="16" s="1"/>
  <c r="DN87" i="16" s="1"/>
  <c r="CS85" i="16"/>
  <c r="EI88" i="16"/>
  <c r="EL88" i="16" s="1"/>
  <c r="EP87" i="16"/>
  <c r="EQ87" i="16" s="1"/>
  <c r="ER87" i="16" s="1"/>
  <c r="EU87" i="16" s="1"/>
  <c r="JY87" i="16" s="1"/>
  <c r="FM86" i="16"/>
  <c r="GK86" i="16"/>
  <c r="IH84" i="16"/>
  <c r="II84" i="16" s="1"/>
  <c r="IJ84" i="16" s="1"/>
  <c r="IM84" i="16" s="1"/>
  <c r="KO84" i="16" s="1"/>
  <c r="IA85" i="16"/>
  <c r="ID85" i="16" s="1"/>
  <c r="HC86" i="16"/>
  <c r="HE86" i="16" s="1"/>
  <c r="HJ85" i="16"/>
  <c r="HK85" i="16" s="1"/>
  <c r="HL85" i="16" s="1"/>
  <c r="HO85" i="16" s="1"/>
  <c r="KK85" i="16" s="1"/>
  <c r="DR86" i="16" l="1"/>
  <c r="DS86" i="16" s="1"/>
  <c r="DT86" i="16" s="1"/>
  <c r="DW86" i="16" s="1"/>
  <c r="JU86" i="16" s="1"/>
  <c r="CM86" i="16"/>
  <c r="CP86" i="16" s="1"/>
  <c r="CT85" i="16"/>
  <c r="CU85" i="16" s="1"/>
  <c r="CV85" i="16" s="1"/>
  <c r="CY85" i="16" s="1"/>
  <c r="JQ85" i="16" s="1"/>
  <c r="DM87" i="16"/>
  <c r="DP87" i="16"/>
  <c r="DO87" i="16"/>
  <c r="DL87" i="16"/>
  <c r="EJ88" i="16"/>
  <c r="EN88" i="16"/>
  <c r="EM88" i="16"/>
  <c r="EK88" i="16"/>
  <c r="FG87" i="16"/>
  <c r="FJ87" i="16" s="1"/>
  <c r="FN86" i="16"/>
  <c r="FO86" i="16" s="1"/>
  <c r="FP86" i="16" s="1"/>
  <c r="FS86" i="16" s="1"/>
  <c r="KC86" i="16" s="1"/>
  <c r="GE87" i="16"/>
  <c r="GH87" i="16" s="1"/>
  <c r="GL86" i="16"/>
  <c r="GM86" i="16" s="1"/>
  <c r="IC85" i="16"/>
  <c r="IF85" i="16"/>
  <c r="IB85" i="16"/>
  <c r="IE85" i="16"/>
  <c r="HH86" i="16"/>
  <c r="HD86" i="16"/>
  <c r="HF86" i="16" s="1"/>
  <c r="HG86" i="16"/>
  <c r="GN86" i="16" l="1"/>
  <c r="GQ86" i="16" s="1"/>
  <c r="HI86" i="16"/>
  <c r="HC87" i="16" s="1"/>
  <c r="HE87" i="16" s="1"/>
  <c r="DQ87" i="16"/>
  <c r="DK88" i="16" s="1"/>
  <c r="DN88" i="16" s="1"/>
  <c r="CN86" i="16"/>
  <c r="CR86" i="16"/>
  <c r="CQ86" i="16"/>
  <c r="CO86" i="16"/>
  <c r="EO88" i="16"/>
  <c r="FH87" i="16"/>
  <c r="FL87" i="16"/>
  <c r="FK87" i="16"/>
  <c r="FI87" i="16"/>
  <c r="GI87" i="16"/>
  <c r="GG87" i="16"/>
  <c r="GF87" i="16"/>
  <c r="GJ87" i="16"/>
  <c r="IG85" i="16"/>
  <c r="HJ86" i="16"/>
  <c r="HK86" i="16" s="1"/>
  <c r="HL86" i="16" s="1"/>
  <c r="HO86" i="16" s="1"/>
  <c r="KK86" i="16" s="1"/>
  <c r="KG86" i="16" l="1"/>
  <c r="FM87" i="16"/>
  <c r="FG88" i="16" s="1"/>
  <c r="FJ88" i="16" s="1"/>
  <c r="CS86" i="16"/>
  <c r="CM87" i="16" s="1"/>
  <c r="CP87" i="16" s="1"/>
  <c r="DR87" i="16"/>
  <c r="DS87" i="16" s="1"/>
  <c r="DT87" i="16" s="1"/>
  <c r="DW87" i="16" s="1"/>
  <c r="JU87" i="16" s="1"/>
  <c r="CT86" i="16"/>
  <c r="CU86" i="16" s="1"/>
  <c r="CV86" i="16" s="1"/>
  <c r="CY86" i="16" s="1"/>
  <c r="JQ86" i="16" s="1"/>
  <c r="DP88" i="16"/>
  <c r="DO88" i="16"/>
  <c r="DM88" i="16"/>
  <c r="DL88" i="16"/>
  <c r="EI89" i="16"/>
  <c r="EL89" i="16" s="1"/>
  <c r="EP88" i="16"/>
  <c r="EQ88" i="16" s="1"/>
  <c r="ER88" i="16" s="1"/>
  <c r="EU88" i="16" s="1"/>
  <c r="JY88" i="16" s="1"/>
  <c r="GK87" i="16"/>
  <c r="IA86" i="16"/>
  <c r="ID86" i="16" s="1"/>
  <c r="IH85" i="16"/>
  <c r="II85" i="16" s="1"/>
  <c r="IJ85" i="16" s="1"/>
  <c r="IM85" i="16" s="1"/>
  <c r="KO85" i="16" s="1"/>
  <c r="HD87" i="16"/>
  <c r="HF87" i="16" s="1"/>
  <c r="HG87" i="16"/>
  <c r="HH87" i="16"/>
  <c r="FN87" i="16" l="1"/>
  <c r="FO87" i="16" s="1"/>
  <c r="FP87" i="16" s="1"/>
  <c r="FS87" i="16" s="1"/>
  <c r="KC87" i="16" s="1"/>
  <c r="CO87" i="16"/>
  <c r="CN87" i="16"/>
  <c r="CQ87" i="16"/>
  <c r="CR87" i="16"/>
  <c r="DQ88" i="16"/>
  <c r="EK89" i="16"/>
  <c r="EJ89" i="16"/>
  <c r="EM89" i="16"/>
  <c r="EN89" i="16"/>
  <c r="FL88" i="16"/>
  <c r="FI88" i="16"/>
  <c r="FK88" i="16"/>
  <c r="FH88" i="16"/>
  <c r="GE88" i="16"/>
  <c r="GH88" i="16" s="1"/>
  <c r="GL87" i="16"/>
  <c r="GM87" i="16" s="1"/>
  <c r="IF86" i="16"/>
  <c r="IE86" i="16"/>
  <c r="IC86" i="16"/>
  <c r="IB86" i="16"/>
  <c r="HI87" i="16"/>
  <c r="GN87" i="16" l="1"/>
  <c r="GQ87" i="16" s="1"/>
  <c r="CS87" i="16"/>
  <c r="DK89" i="16"/>
  <c r="DN89" i="16" s="1"/>
  <c r="DR88" i="16"/>
  <c r="DS88" i="16" s="1"/>
  <c r="DT88" i="16" s="1"/>
  <c r="DW88" i="16" s="1"/>
  <c r="JU88" i="16" s="1"/>
  <c r="KY89" i="16" s="1"/>
  <c r="EO89" i="16"/>
  <c r="FM88" i="16"/>
  <c r="GG88" i="16"/>
  <c r="GF88" i="16"/>
  <c r="GI88" i="16"/>
  <c r="GJ88" i="16"/>
  <c r="IG86" i="16"/>
  <c r="HC88" i="16"/>
  <c r="HE88" i="16" s="1"/>
  <c r="HJ87" i="16"/>
  <c r="HK87" i="16" s="1"/>
  <c r="HL87" i="16" s="1"/>
  <c r="HO87" i="16" s="1"/>
  <c r="KK87" i="16" s="1"/>
  <c r="LG89" i="16" s="1"/>
  <c r="KG87" i="16" l="1"/>
  <c r="GK88" i="16"/>
  <c r="GE89" i="16" s="1"/>
  <c r="GH89" i="16" s="1"/>
  <c r="CM88" i="16"/>
  <c r="CP88" i="16" s="1"/>
  <c r="CT87" i="16"/>
  <c r="CU87" i="16" s="1"/>
  <c r="CV87" i="16" s="1"/>
  <c r="CY87" i="16" s="1"/>
  <c r="JQ87" i="16" s="1"/>
  <c r="KZ89" i="16"/>
  <c r="KZ236" i="16" s="1"/>
  <c r="KY236" i="16"/>
  <c r="DP89" i="16"/>
  <c r="DO89" i="16"/>
  <c r="DM89" i="16"/>
  <c r="DL89" i="16"/>
  <c r="EI90" i="16"/>
  <c r="EL90" i="16" s="1"/>
  <c r="EP89" i="16"/>
  <c r="EQ89" i="16" s="1"/>
  <c r="ER89" i="16" s="1"/>
  <c r="EU89" i="16" s="1"/>
  <c r="JY89" i="16" s="1"/>
  <c r="FG89" i="16"/>
  <c r="FJ89" i="16" s="1"/>
  <c r="FN88" i="16"/>
  <c r="FO88" i="16" s="1"/>
  <c r="FP88" i="16" s="1"/>
  <c r="FS88" i="16" s="1"/>
  <c r="KC88" i="16" s="1"/>
  <c r="IA87" i="16"/>
  <c r="ID87" i="16" s="1"/>
  <c r="IH86" i="16"/>
  <c r="II86" i="16" s="1"/>
  <c r="IJ86" i="16" s="1"/>
  <c r="IM86" i="16" s="1"/>
  <c r="KO86" i="16" s="1"/>
  <c r="LI89" i="16" s="1"/>
  <c r="LH89" i="16"/>
  <c r="LH236" i="16" s="1"/>
  <c r="LG236" i="16"/>
  <c r="HG88" i="16"/>
  <c r="HD88" i="16"/>
  <c r="HF88" i="16" s="1"/>
  <c r="HH88" i="16"/>
  <c r="GL88" i="16" l="1"/>
  <c r="GM88" i="16" s="1"/>
  <c r="CO88" i="16"/>
  <c r="CN88" i="16"/>
  <c r="CQ88" i="16"/>
  <c r="CR88" i="16"/>
  <c r="DQ89" i="16"/>
  <c r="EN90" i="16"/>
  <c r="EK90" i="16"/>
  <c r="EM90" i="16"/>
  <c r="EJ90" i="16"/>
  <c r="FH89" i="16"/>
  <c r="FI89" i="16"/>
  <c r="FL89" i="16"/>
  <c r="FK89" i="16"/>
  <c r="GJ89" i="16"/>
  <c r="GG89" i="16"/>
  <c r="GI89" i="16"/>
  <c r="GF89" i="16"/>
  <c r="LI236" i="16"/>
  <c r="LJ89" i="16"/>
  <c r="LJ236" i="16" s="1"/>
  <c r="IB87" i="16"/>
  <c r="IE87" i="16"/>
  <c r="IC87" i="16"/>
  <c r="IF87" i="16"/>
  <c r="HI88" i="16"/>
  <c r="GN88" i="16" l="1"/>
  <c r="GQ88" i="16" s="1"/>
  <c r="CS88" i="16"/>
  <c r="DK90" i="16"/>
  <c r="DN90" i="16" s="1"/>
  <c r="DR89" i="16"/>
  <c r="DS89" i="16" s="1"/>
  <c r="DT89" i="16" s="1"/>
  <c r="DW89" i="16" s="1"/>
  <c r="JU89" i="16" s="1"/>
  <c r="EO90" i="16"/>
  <c r="FM89" i="16"/>
  <c r="GK89" i="16"/>
  <c r="IG87" i="16"/>
  <c r="HC89" i="16"/>
  <c r="HE89" i="16" s="1"/>
  <c r="HJ88" i="16"/>
  <c r="HK88" i="16" s="1"/>
  <c r="HL88" i="16" s="1"/>
  <c r="HO88" i="16" s="1"/>
  <c r="KK88" i="16" s="1"/>
  <c r="KG88" i="16" l="1"/>
  <c r="LE89" i="16" s="1"/>
  <c r="CM89" i="16"/>
  <c r="CP89" i="16" s="1"/>
  <c r="CT88" i="16"/>
  <c r="CU88" i="16" s="1"/>
  <c r="CV88" i="16" s="1"/>
  <c r="CY88" i="16" s="1"/>
  <c r="JQ88" i="16" s="1"/>
  <c r="DP90" i="16"/>
  <c r="DO90" i="16"/>
  <c r="DL90" i="16"/>
  <c r="DM90" i="16" s="1"/>
  <c r="EI91" i="16"/>
  <c r="EL91" i="16" s="1"/>
  <c r="EP90" i="16"/>
  <c r="EQ90" i="16" s="1"/>
  <c r="ER90" i="16" s="1"/>
  <c r="EU90" i="16" s="1"/>
  <c r="JY90" i="16" s="1"/>
  <c r="LA89" i="16" s="1"/>
  <c r="FG90" i="16"/>
  <c r="FJ90" i="16" s="1"/>
  <c r="FN89" i="16"/>
  <c r="FO89" i="16" s="1"/>
  <c r="FP89" i="16" s="1"/>
  <c r="FS89" i="16" s="1"/>
  <c r="KC89" i="16" s="1"/>
  <c r="GE90" i="16"/>
  <c r="GH90" i="16" s="1"/>
  <c r="GL89" i="16"/>
  <c r="GM89" i="16" s="1"/>
  <c r="IA88" i="16"/>
  <c r="ID88" i="16" s="1"/>
  <c r="IH87" i="16"/>
  <c r="II87" i="16" s="1"/>
  <c r="IJ87" i="16" s="1"/>
  <c r="IM87" i="16" s="1"/>
  <c r="KO87" i="16" s="1"/>
  <c r="HD89" i="16"/>
  <c r="HF89" i="16" s="1"/>
  <c r="HH89" i="16"/>
  <c r="HG89" i="16"/>
  <c r="LE236" i="16" l="1"/>
  <c r="LF89" i="16"/>
  <c r="LF236" i="16" s="1"/>
  <c r="GN89" i="16"/>
  <c r="GQ89" i="16" s="1"/>
  <c r="DQ90" i="16"/>
  <c r="DK91" i="16" s="1"/>
  <c r="DN91" i="16" s="1"/>
  <c r="CN89" i="16"/>
  <c r="CO89" i="16"/>
  <c r="CR89" i="16"/>
  <c r="CQ89" i="16"/>
  <c r="LA236" i="16"/>
  <c r="LB89" i="16"/>
  <c r="LB236" i="16" s="1"/>
  <c r="EJ91" i="16"/>
  <c r="EK91" i="16"/>
  <c r="EM91" i="16"/>
  <c r="EN91" i="16"/>
  <c r="FK90" i="16"/>
  <c r="FI90" i="16"/>
  <c r="FH90" i="16"/>
  <c r="FL90" i="16"/>
  <c r="GJ90" i="16"/>
  <c r="GI90" i="16"/>
  <c r="GG90" i="16"/>
  <c r="GF90" i="16"/>
  <c r="IB88" i="16"/>
  <c r="IF88" i="16"/>
  <c r="IC88" i="16"/>
  <c r="IE88" i="16"/>
  <c r="HI89" i="16"/>
  <c r="HC90" i="16" s="1"/>
  <c r="HE90" i="16" s="1"/>
  <c r="DR90" i="16" l="1"/>
  <c r="DS90" i="16" s="1"/>
  <c r="DT90" i="16" s="1"/>
  <c r="DW90" i="16" s="1"/>
  <c r="JU90" i="16" s="1"/>
  <c r="GK90" i="16"/>
  <c r="GE91" i="16" s="1"/>
  <c r="GH91" i="16" s="1"/>
  <c r="KG89" i="16"/>
  <c r="CS89" i="16"/>
  <c r="DP91" i="16"/>
  <c r="DO91" i="16"/>
  <c r="DL91" i="16"/>
  <c r="DM91" i="16"/>
  <c r="EO91" i="16"/>
  <c r="FM90" i="16"/>
  <c r="IG88" i="16"/>
  <c r="HJ89" i="16"/>
  <c r="HK89" i="16" s="1"/>
  <c r="HL89" i="16" s="1"/>
  <c r="HO89" i="16" s="1"/>
  <c r="KK89" i="16" s="1"/>
  <c r="HG90" i="16"/>
  <c r="HD90" i="16"/>
  <c r="HF90" i="16" s="1"/>
  <c r="HH90" i="16"/>
  <c r="GL90" i="16" l="1"/>
  <c r="GM90" i="16" s="1"/>
  <c r="GN90" i="16" s="1"/>
  <c r="GQ90" i="16" s="1"/>
  <c r="CM90" i="16"/>
  <c r="CP90" i="16" s="1"/>
  <c r="CT89" i="16"/>
  <c r="CU89" i="16" s="1"/>
  <c r="CV89" i="16" s="1"/>
  <c r="CY89" i="16" s="1"/>
  <c r="JQ89" i="16" s="1"/>
  <c r="DQ91" i="16"/>
  <c r="EI92" i="16"/>
  <c r="EL92" i="16" s="1"/>
  <c r="EP91" i="16"/>
  <c r="EQ91" i="16" s="1"/>
  <c r="ER91" i="16" s="1"/>
  <c r="EU91" i="16" s="1"/>
  <c r="JY91" i="16" s="1"/>
  <c r="FG91" i="16"/>
  <c r="FJ91" i="16" s="1"/>
  <c r="FN90" i="16"/>
  <c r="FO90" i="16" s="1"/>
  <c r="FP90" i="16" s="1"/>
  <c r="FS90" i="16" s="1"/>
  <c r="KC90" i="16" s="1"/>
  <c r="LC89" i="16" s="1"/>
  <c r="GG91" i="16"/>
  <c r="GF91" i="16"/>
  <c r="GJ91" i="16"/>
  <c r="GI91" i="16"/>
  <c r="IA89" i="16"/>
  <c r="ID89" i="16" s="1"/>
  <c r="IH88" i="16"/>
  <c r="II88" i="16" s="1"/>
  <c r="IJ88" i="16" s="1"/>
  <c r="IM88" i="16" s="1"/>
  <c r="KO88" i="16" s="1"/>
  <c r="HI90" i="16"/>
  <c r="KG90" i="16" l="1"/>
  <c r="CQ90" i="16"/>
  <c r="CN90" i="16"/>
  <c r="CR90" i="16"/>
  <c r="CO90" i="16"/>
  <c r="DK92" i="16"/>
  <c r="DN92" i="16" s="1"/>
  <c r="DR91" i="16"/>
  <c r="DS91" i="16" s="1"/>
  <c r="DT91" i="16" s="1"/>
  <c r="DW91" i="16" s="1"/>
  <c r="JU91" i="16" s="1"/>
  <c r="EJ92" i="16"/>
  <c r="EM92" i="16"/>
  <c r="EN92" i="16"/>
  <c r="EK92" i="16"/>
  <c r="LD89" i="16"/>
  <c r="LD236" i="16" s="1"/>
  <c r="LC236" i="16"/>
  <c r="FH91" i="16"/>
  <c r="FL91" i="16"/>
  <c r="FI91" i="16"/>
  <c r="FK91" i="16"/>
  <c r="GK91" i="16"/>
  <c r="IF89" i="16"/>
  <c r="IE89" i="16"/>
  <c r="IC89" i="16"/>
  <c r="IB89" i="16"/>
  <c r="HC91" i="16"/>
  <c r="HE91" i="16" s="1"/>
  <c r="HJ90" i="16"/>
  <c r="HK90" i="16" s="1"/>
  <c r="HL90" i="16" s="1"/>
  <c r="HO90" i="16" s="1"/>
  <c r="KK90" i="16" s="1"/>
  <c r="EO92" i="16" l="1"/>
  <c r="EI93" i="16" s="1"/>
  <c r="EL93" i="16" s="1"/>
  <c r="CS90" i="16"/>
  <c r="IG89" i="16"/>
  <c r="CM91" i="16"/>
  <c r="CP91" i="16" s="1"/>
  <c r="CT90" i="16"/>
  <c r="CU90" i="16" s="1"/>
  <c r="CV90" i="16" s="1"/>
  <c r="CY90" i="16" s="1"/>
  <c r="JQ90" i="16" s="1"/>
  <c r="DP92" i="16"/>
  <c r="DO92" i="16"/>
  <c r="DL92" i="16"/>
  <c r="DM92" i="16"/>
  <c r="EP92" i="16"/>
  <c r="EQ92" i="16" s="1"/>
  <c r="ER92" i="16" s="1"/>
  <c r="EU92" i="16" s="1"/>
  <c r="JY92" i="16" s="1"/>
  <c r="FM91" i="16"/>
  <c r="GE92" i="16"/>
  <c r="GH92" i="16" s="1"/>
  <c r="GL91" i="16"/>
  <c r="GM91" i="16" s="1"/>
  <c r="IH89" i="16"/>
  <c r="II89" i="16" s="1"/>
  <c r="IJ89" i="16" s="1"/>
  <c r="IM89" i="16" s="1"/>
  <c r="KO89" i="16" s="1"/>
  <c r="IA90" i="16"/>
  <c r="ID90" i="16" s="1"/>
  <c r="HD91" i="16"/>
  <c r="HF91" i="16" s="1"/>
  <c r="HH91" i="16"/>
  <c r="HG91" i="16"/>
  <c r="GN91" i="16" l="1"/>
  <c r="GQ91" i="16" s="1"/>
  <c r="DQ92" i="16"/>
  <c r="DR92" i="16" s="1"/>
  <c r="DS92" i="16" s="1"/>
  <c r="DT92" i="16" s="1"/>
  <c r="DW92" i="16" s="1"/>
  <c r="JU92" i="16" s="1"/>
  <c r="CO91" i="16"/>
  <c r="CN91" i="16"/>
  <c r="CQ91" i="16"/>
  <c r="CR91" i="16"/>
  <c r="EN93" i="16"/>
  <c r="EJ93" i="16"/>
  <c r="EM93" i="16"/>
  <c r="EK93" i="16"/>
  <c r="FG92" i="16"/>
  <c r="FJ92" i="16" s="1"/>
  <c r="FN91" i="16"/>
  <c r="FO91" i="16" s="1"/>
  <c r="FP91" i="16" s="1"/>
  <c r="FS91" i="16" s="1"/>
  <c r="KC91" i="16" s="1"/>
  <c r="GF92" i="16"/>
  <c r="GJ92" i="16"/>
  <c r="GI92" i="16"/>
  <c r="GG92" i="16"/>
  <c r="IE90" i="16"/>
  <c r="IF90" i="16"/>
  <c r="IB90" i="16"/>
  <c r="IC90" i="16"/>
  <c r="HI91" i="16"/>
  <c r="DK93" i="16" l="1"/>
  <c r="DN93" i="16" s="1"/>
  <c r="KG91" i="16"/>
  <c r="IG90" i="16"/>
  <c r="IH90" i="16" s="1"/>
  <c r="II90" i="16" s="1"/>
  <c r="IJ90" i="16" s="1"/>
  <c r="IM90" i="16" s="1"/>
  <c r="KO90" i="16" s="1"/>
  <c r="GK92" i="16"/>
  <c r="GE93" i="16" s="1"/>
  <c r="GH93" i="16" s="1"/>
  <c r="EO93" i="16"/>
  <c r="EI94" i="16" s="1"/>
  <c r="EL94" i="16" s="1"/>
  <c r="CS91" i="16"/>
  <c r="FI92" i="16"/>
  <c r="FH92" i="16"/>
  <c r="FL92" i="16"/>
  <c r="FK92" i="16"/>
  <c r="IA91" i="16"/>
  <c r="ID91" i="16" s="1"/>
  <c r="HC92" i="16"/>
  <c r="HE92" i="16" s="1"/>
  <c r="HJ91" i="16"/>
  <c r="HK91" i="16" s="1"/>
  <c r="HL91" i="16" s="1"/>
  <c r="HO91" i="16" s="1"/>
  <c r="KK91" i="16" s="1"/>
  <c r="DM93" i="16" l="1"/>
  <c r="DO93" i="16"/>
  <c r="DP93" i="16"/>
  <c r="DL93" i="16"/>
  <c r="EP93" i="16"/>
  <c r="EQ93" i="16" s="1"/>
  <c r="ER93" i="16" s="1"/>
  <c r="EU93" i="16" s="1"/>
  <c r="JY93" i="16" s="1"/>
  <c r="GL92" i="16"/>
  <c r="GM92" i="16" s="1"/>
  <c r="CM92" i="16"/>
  <c r="CP92" i="16" s="1"/>
  <c r="CT91" i="16"/>
  <c r="CU91" i="16" s="1"/>
  <c r="CV91" i="16" s="1"/>
  <c r="CY91" i="16" s="1"/>
  <c r="JQ91" i="16" s="1"/>
  <c r="EN94" i="16"/>
  <c r="EK94" i="16"/>
  <c r="EM94" i="16"/>
  <c r="EJ94" i="16"/>
  <c r="FM92" i="16"/>
  <c r="GI93" i="16"/>
  <c r="GF93" i="16"/>
  <c r="GG93" i="16"/>
  <c r="GJ93" i="16"/>
  <c r="IC91" i="16"/>
  <c r="IF91" i="16"/>
  <c r="IE91" i="16"/>
  <c r="IB91" i="16"/>
  <c r="HD92" i="16"/>
  <c r="HF92" i="16" s="1"/>
  <c r="HH92" i="16"/>
  <c r="HG92" i="16"/>
  <c r="DQ93" i="16" l="1"/>
  <c r="DK94" i="16" s="1"/>
  <c r="DN94" i="16" s="1"/>
  <c r="GN92" i="16"/>
  <c r="GQ92" i="16" s="1"/>
  <c r="CN92" i="16"/>
  <c r="CR92" i="16"/>
  <c r="CO92" i="16"/>
  <c r="CQ92" i="16"/>
  <c r="EO94" i="16"/>
  <c r="FG93" i="16"/>
  <c r="FJ93" i="16" s="1"/>
  <c r="FN92" i="16"/>
  <c r="FO92" i="16" s="1"/>
  <c r="FP92" i="16" s="1"/>
  <c r="FS92" i="16" s="1"/>
  <c r="KC92" i="16" s="1"/>
  <c r="GK93" i="16"/>
  <c r="IG91" i="16"/>
  <c r="HI92" i="16"/>
  <c r="HC93" i="16" s="1"/>
  <c r="HE93" i="16" s="1"/>
  <c r="DR93" i="16" l="1"/>
  <c r="DS93" i="16" s="1"/>
  <c r="DT93" i="16" s="1"/>
  <c r="DW93" i="16" s="1"/>
  <c r="JU93" i="16" s="1"/>
  <c r="DL94" i="16"/>
  <c r="DM94" i="16" s="1"/>
  <c r="DO94" i="16"/>
  <c r="DP94" i="16"/>
  <c r="HJ92" i="16"/>
  <c r="HK92" i="16" s="1"/>
  <c r="HL92" i="16" s="1"/>
  <c r="HO92" i="16" s="1"/>
  <c r="KK92" i="16" s="1"/>
  <c r="KG92" i="16"/>
  <c r="CS92" i="16"/>
  <c r="CT92" i="16" s="1"/>
  <c r="CU92" i="16" s="1"/>
  <c r="CV92" i="16" s="1"/>
  <c r="CY92" i="16" s="1"/>
  <c r="JQ92" i="16" s="1"/>
  <c r="EI95" i="16"/>
  <c r="EL95" i="16" s="1"/>
  <c r="EP94" i="16"/>
  <c r="EQ94" i="16" s="1"/>
  <c r="ER94" i="16" s="1"/>
  <c r="EU94" i="16" s="1"/>
  <c r="JY94" i="16" s="1"/>
  <c r="FI93" i="16"/>
  <c r="FL93" i="16"/>
  <c r="FH93" i="16"/>
  <c r="FK93" i="16"/>
  <c r="GE94" i="16"/>
  <c r="GH94" i="16" s="1"/>
  <c r="GL93" i="16"/>
  <c r="GM93" i="16" s="1"/>
  <c r="IA92" i="16"/>
  <c r="ID92" i="16" s="1"/>
  <c r="IH91" i="16"/>
  <c r="II91" i="16" s="1"/>
  <c r="IJ91" i="16" s="1"/>
  <c r="IM91" i="16" s="1"/>
  <c r="KO91" i="16" s="1"/>
  <c r="HD93" i="16"/>
  <c r="HF93" i="16" s="1"/>
  <c r="HH93" i="16"/>
  <c r="HG93" i="16"/>
  <c r="CM93" i="16" l="1"/>
  <c r="CP93" i="16" s="1"/>
  <c r="DQ94" i="16"/>
  <c r="DK95" i="16" s="1"/>
  <c r="DN95" i="16" s="1"/>
  <c r="DR94" i="16"/>
  <c r="DS94" i="16" s="1"/>
  <c r="DT94" i="16" s="1"/>
  <c r="DW94" i="16" s="1"/>
  <c r="JU94" i="16" s="1"/>
  <c r="GN93" i="16"/>
  <c r="GQ93" i="16" s="1"/>
  <c r="DO95" i="16"/>
  <c r="DP95" i="16"/>
  <c r="DL95" i="16"/>
  <c r="DM95" i="16" s="1"/>
  <c r="EJ95" i="16"/>
  <c r="EN95" i="16"/>
  <c r="EM95" i="16"/>
  <c r="EK95" i="16"/>
  <c r="FM93" i="16"/>
  <c r="GJ94" i="16"/>
  <c r="GG94" i="16"/>
  <c r="GF94" i="16"/>
  <c r="GI94" i="16" s="1"/>
  <c r="IC92" i="16"/>
  <c r="IE92" i="16"/>
  <c r="IB92" i="16"/>
  <c r="IF92" i="16"/>
  <c r="HI93" i="16"/>
  <c r="CQ93" i="16" l="1"/>
  <c r="CN93" i="16"/>
  <c r="CO93" i="16"/>
  <c r="CR93" i="16"/>
  <c r="KG93" i="16"/>
  <c r="DQ95" i="16"/>
  <c r="DK96" i="16" s="1"/>
  <c r="DN96" i="16" s="1"/>
  <c r="DS95" i="16"/>
  <c r="DT95" i="16" s="1"/>
  <c r="DW95" i="16" s="1"/>
  <c r="JU95" i="16" s="1"/>
  <c r="DR95" i="16"/>
  <c r="EO95" i="16"/>
  <c r="FG94" i="16"/>
  <c r="FJ94" i="16" s="1"/>
  <c r="FN93" i="16"/>
  <c r="FO93" i="16" s="1"/>
  <c r="FP93" i="16" s="1"/>
  <c r="FS93" i="16" s="1"/>
  <c r="KC93" i="16" s="1"/>
  <c r="GK94" i="16"/>
  <c r="IG92" i="16"/>
  <c r="HC94" i="16"/>
  <c r="HE94" i="16" s="1"/>
  <c r="HJ93" i="16"/>
  <c r="HK93" i="16" s="1"/>
  <c r="HL93" i="16" s="1"/>
  <c r="HO93" i="16" s="1"/>
  <c r="KK93" i="16" s="1"/>
  <c r="CS93" i="16" l="1"/>
  <c r="CM94" i="16" s="1"/>
  <c r="DL96" i="16"/>
  <c r="DO96" i="16"/>
  <c r="DP96" i="16"/>
  <c r="DM96" i="16"/>
  <c r="EI96" i="16"/>
  <c r="EL96" i="16" s="1"/>
  <c r="EP95" i="16"/>
  <c r="EQ95" i="16" s="1"/>
  <c r="ER95" i="16" s="1"/>
  <c r="EU95" i="16" s="1"/>
  <c r="JY95" i="16" s="1"/>
  <c r="FL94" i="16"/>
  <c r="FK94" i="16"/>
  <c r="FI94" i="16"/>
  <c r="FH94" i="16"/>
  <c r="GE95" i="16"/>
  <c r="GH95" i="16" s="1"/>
  <c r="GL94" i="16"/>
  <c r="GM94" i="16" s="1"/>
  <c r="IA93" i="16"/>
  <c r="ID93" i="16" s="1"/>
  <c r="IH92" i="16"/>
  <c r="II92" i="16" s="1"/>
  <c r="IJ92" i="16" s="1"/>
  <c r="IM92" i="16" s="1"/>
  <c r="KO92" i="16" s="1"/>
  <c r="HH94" i="16"/>
  <c r="HD94" i="16"/>
  <c r="HF94" i="16" s="1"/>
  <c r="HG94" i="16"/>
  <c r="CT93" i="16" l="1"/>
  <c r="CU93" i="16" s="1"/>
  <c r="CV93" i="16" s="1"/>
  <c r="CY93" i="16" s="1"/>
  <c r="JQ93" i="16" s="1"/>
  <c r="CP94" i="16"/>
  <c r="CN94" i="16"/>
  <c r="CR94" i="16"/>
  <c r="CO94" i="16"/>
  <c r="CQ94" i="16"/>
  <c r="GN94" i="16"/>
  <c r="GQ94" i="16" s="1"/>
  <c r="FM94" i="16"/>
  <c r="FG95" i="16" s="1"/>
  <c r="FJ95" i="16" s="1"/>
  <c r="DQ96" i="16"/>
  <c r="EK96" i="16"/>
  <c r="EJ96" i="16"/>
  <c r="EM96" i="16"/>
  <c r="EN96" i="16"/>
  <c r="FN94" i="16"/>
  <c r="FO94" i="16" s="1"/>
  <c r="FP94" i="16" s="1"/>
  <c r="FS94" i="16" s="1"/>
  <c r="KC94" i="16" s="1"/>
  <c r="GI95" i="16"/>
  <c r="GG95" i="16"/>
  <c r="GF95" i="16"/>
  <c r="GJ95" i="16"/>
  <c r="IF93" i="16"/>
  <c r="IE93" i="16"/>
  <c r="IB93" i="16"/>
  <c r="IC93" i="16"/>
  <c r="HI94" i="16"/>
  <c r="CS94" i="16" l="1"/>
  <c r="CM95" i="16" s="1"/>
  <c r="KG94" i="16"/>
  <c r="IG93" i="16"/>
  <c r="IA94" i="16" s="1"/>
  <c r="ID94" i="16" s="1"/>
  <c r="DK97" i="16"/>
  <c r="DN97" i="16" s="1"/>
  <c r="DR96" i="16"/>
  <c r="DS96" i="16" s="1"/>
  <c r="DT96" i="16" s="1"/>
  <c r="DW96" i="16" s="1"/>
  <c r="JU96" i="16" s="1"/>
  <c r="EO96" i="16"/>
  <c r="FI95" i="16"/>
  <c r="FL95" i="16"/>
  <c r="FH95" i="16"/>
  <c r="FK95" i="16"/>
  <c r="GK95" i="16"/>
  <c r="HC95" i="16"/>
  <c r="HE95" i="16" s="1"/>
  <c r="HJ94" i="16"/>
  <c r="HK94" i="16" s="1"/>
  <c r="HL94" i="16" s="1"/>
  <c r="HO94" i="16" s="1"/>
  <c r="KK94" i="16" s="1"/>
  <c r="CP95" i="16" l="1"/>
  <c r="CQ95" i="16"/>
  <c r="CR95" i="16"/>
  <c r="CO95" i="16"/>
  <c r="CT94" i="16"/>
  <c r="CU94" i="16" s="1"/>
  <c r="CV94" i="16" s="1"/>
  <c r="CY94" i="16" s="1"/>
  <c r="JQ94" i="16" s="1"/>
  <c r="KW89" i="16" s="1"/>
  <c r="KW236" i="16" s="1"/>
  <c r="CN95" i="16"/>
  <c r="CS95" i="16" s="1"/>
  <c r="IH93" i="16"/>
  <c r="II93" i="16" s="1"/>
  <c r="IJ93" i="16" s="1"/>
  <c r="IM93" i="16" s="1"/>
  <c r="KO93" i="16" s="1"/>
  <c r="DL97" i="16"/>
  <c r="DO97" i="16"/>
  <c r="DM97" i="16"/>
  <c r="DP97" i="16"/>
  <c r="EI97" i="16"/>
  <c r="EL97" i="16" s="1"/>
  <c r="EP96" i="16"/>
  <c r="EQ96" i="16" s="1"/>
  <c r="ER96" i="16" s="1"/>
  <c r="EU96" i="16" s="1"/>
  <c r="JY96" i="16" s="1"/>
  <c r="FM95" i="16"/>
  <c r="GE96" i="16"/>
  <c r="GH96" i="16" s="1"/>
  <c r="GL95" i="16"/>
  <c r="GM95" i="16" s="1"/>
  <c r="IB94" i="16"/>
  <c r="IE94" i="16"/>
  <c r="IF94" i="16"/>
  <c r="IC94" i="16"/>
  <c r="HG95" i="16"/>
  <c r="HH95" i="16"/>
  <c r="HD95" i="16"/>
  <c r="HF95" i="16" s="1"/>
  <c r="KX89" i="16" l="1"/>
  <c r="KX236" i="16" s="1"/>
  <c r="GN95" i="16"/>
  <c r="GQ95" i="16" s="1"/>
  <c r="CM96" i="16"/>
  <c r="CP96" i="16" s="1"/>
  <c r="CT95" i="16"/>
  <c r="CU95" i="16" s="1"/>
  <c r="CV95" i="16" s="1"/>
  <c r="CY95" i="16" s="1"/>
  <c r="JQ95" i="16" s="1"/>
  <c r="DQ97" i="16"/>
  <c r="EM97" i="16"/>
  <c r="EJ97" i="16"/>
  <c r="EK97" i="16"/>
  <c r="EN97" i="16"/>
  <c r="FG96" i="16"/>
  <c r="FJ96" i="16" s="1"/>
  <c r="FN95" i="16"/>
  <c r="FO95" i="16" s="1"/>
  <c r="FP95" i="16" s="1"/>
  <c r="FS95" i="16" s="1"/>
  <c r="KC95" i="16" s="1"/>
  <c r="GF96" i="16"/>
  <c r="GJ96" i="16"/>
  <c r="GG96" i="16"/>
  <c r="GI96" i="16"/>
  <c r="IG94" i="16"/>
  <c r="HI95" i="16"/>
  <c r="KG95" i="16" l="1"/>
  <c r="CQ96" i="16"/>
  <c r="CO96" i="16"/>
  <c r="CR96" i="16"/>
  <c r="CN96" i="16"/>
  <c r="DK98" i="16"/>
  <c r="DN98" i="16" s="1"/>
  <c r="DR97" i="16"/>
  <c r="DS97" i="16" s="1"/>
  <c r="DT97" i="16" s="1"/>
  <c r="DW97" i="16" s="1"/>
  <c r="JU97" i="16" s="1"/>
  <c r="EO97" i="16"/>
  <c r="FH96" i="16"/>
  <c r="FL96" i="16"/>
  <c r="FK96" i="16"/>
  <c r="FI96" i="16"/>
  <c r="GK96" i="16"/>
  <c r="IA95" i="16"/>
  <c r="ID95" i="16" s="1"/>
  <c r="IH94" i="16"/>
  <c r="II94" i="16" s="1"/>
  <c r="IJ94" i="16" s="1"/>
  <c r="IM94" i="16" s="1"/>
  <c r="KO94" i="16" s="1"/>
  <c r="HC96" i="16"/>
  <c r="HE96" i="16" s="1"/>
  <c r="HJ95" i="16"/>
  <c r="HK95" i="16" s="1"/>
  <c r="HL95" i="16" s="1"/>
  <c r="HO95" i="16" s="1"/>
  <c r="KK95" i="16" s="1"/>
  <c r="CS96" i="16" l="1"/>
  <c r="DO98" i="16"/>
  <c r="DM98" i="16"/>
  <c r="DP98" i="16"/>
  <c r="DL98" i="16"/>
  <c r="EP97" i="16"/>
  <c r="EQ97" i="16" s="1"/>
  <c r="ER97" i="16" s="1"/>
  <c r="EU97" i="16" s="1"/>
  <c r="JY97" i="16" s="1"/>
  <c r="EI98" i="16"/>
  <c r="EL98" i="16" s="1"/>
  <c r="FM96" i="16"/>
  <c r="GE97" i="16"/>
  <c r="GH97" i="16" s="1"/>
  <c r="GL96" i="16"/>
  <c r="GM96" i="16" s="1"/>
  <c r="IC95" i="16"/>
  <c r="IE95" i="16"/>
  <c r="IB95" i="16"/>
  <c r="IF95" i="16"/>
  <c r="HD96" i="16"/>
  <c r="HF96" i="16" s="1"/>
  <c r="HG96" i="16"/>
  <c r="HH96" i="16"/>
  <c r="GN96" i="16" l="1"/>
  <c r="GQ96" i="16" s="1"/>
  <c r="CM97" i="16"/>
  <c r="CP97" i="16" s="1"/>
  <c r="CT96" i="16"/>
  <c r="CU96" i="16" s="1"/>
  <c r="CV96" i="16" s="1"/>
  <c r="CY96" i="16" s="1"/>
  <c r="JQ96" i="16" s="1"/>
  <c r="DQ98" i="16"/>
  <c r="EN98" i="16"/>
  <c r="EJ98" i="16"/>
  <c r="EK98" i="16"/>
  <c r="EM98" i="16"/>
  <c r="FG97" i="16"/>
  <c r="FJ97" i="16" s="1"/>
  <c r="FN96" i="16"/>
  <c r="FO96" i="16" s="1"/>
  <c r="FP96" i="16" s="1"/>
  <c r="FS96" i="16" s="1"/>
  <c r="KC96" i="16" s="1"/>
  <c r="GF97" i="16"/>
  <c r="GI97" i="16" s="1"/>
  <c r="GJ97" i="16"/>
  <c r="GG97" i="16"/>
  <c r="IG95" i="16"/>
  <c r="HI96" i="16"/>
  <c r="KG96" i="16" l="1"/>
  <c r="GK97" i="16"/>
  <c r="GE98" i="16" s="1"/>
  <c r="GH98" i="16" s="1"/>
  <c r="CR97" i="16"/>
  <c r="CQ97" i="16"/>
  <c r="CO97" i="16"/>
  <c r="CN97" i="16"/>
  <c r="DK99" i="16"/>
  <c r="DN99" i="16" s="1"/>
  <c r="DR98" i="16"/>
  <c r="DS98" i="16" s="1"/>
  <c r="DT98" i="16" s="1"/>
  <c r="DW98" i="16" s="1"/>
  <c r="JU98" i="16" s="1"/>
  <c r="EO98" i="16"/>
  <c r="FH97" i="16"/>
  <c r="FL97" i="16"/>
  <c r="FI97" i="16"/>
  <c r="FK97" i="16"/>
  <c r="IA96" i="16"/>
  <c r="ID96" i="16" s="1"/>
  <c r="IH95" i="16"/>
  <c r="II95" i="16" s="1"/>
  <c r="IJ95" i="16" s="1"/>
  <c r="IM95" i="16" s="1"/>
  <c r="KO95" i="16" s="1"/>
  <c r="HC97" i="16"/>
  <c r="HE97" i="16" s="1"/>
  <c r="HJ96" i="16"/>
  <c r="HK96" i="16" s="1"/>
  <c r="HL96" i="16" s="1"/>
  <c r="HO96" i="16" s="1"/>
  <c r="KK96" i="16" s="1"/>
  <c r="GL97" i="16" l="1"/>
  <c r="GM97" i="16" s="1"/>
  <c r="CS97" i="16"/>
  <c r="CM98" i="16" s="1"/>
  <c r="CP98" i="16" s="1"/>
  <c r="FM97" i="16"/>
  <c r="FG98" i="16" s="1"/>
  <c r="FJ98" i="16" s="1"/>
  <c r="CT97" i="16"/>
  <c r="CU97" i="16" s="1"/>
  <c r="CV97" i="16" s="1"/>
  <c r="CY97" i="16" s="1"/>
  <c r="JQ97" i="16" s="1"/>
  <c r="DL99" i="16"/>
  <c r="DO99" i="16"/>
  <c r="DM99" i="16"/>
  <c r="DP99" i="16"/>
  <c r="EI99" i="16"/>
  <c r="EL99" i="16" s="1"/>
  <c r="EP98" i="16"/>
  <c r="EQ98" i="16" s="1"/>
  <c r="ER98" i="16" s="1"/>
  <c r="EU98" i="16" s="1"/>
  <c r="JY98" i="16" s="1"/>
  <c r="GG98" i="16"/>
  <c r="GF98" i="16"/>
  <c r="GI98" i="16" s="1"/>
  <c r="GJ98" i="16"/>
  <c r="IF96" i="16"/>
  <c r="IB96" i="16"/>
  <c r="IE96" i="16"/>
  <c r="IC96" i="16"/>
  <c r="HH97" i="16"/>
  <c r="HD97" i="16"/>
  <c r="HF97" i="16" s="1"/>
  <c r="HG97" i="16"/>
  <c r="IG96" i="16" l="1"/>
  <c r="IA97" i="16" s="1"/>
  <c r="ID97" i="16" s="1"/>
  <c r="GN97" i="16"/>
  <c r="GQ97" i="16" s="1"/>
  <c r="FN97" i="16"/>
  <c r="FO97" i="16" s="1"/>
  <c r="FP97" i="16" s="1"/>
  <c r="FS97" i="16" s="1"/>
  <c r="KC97" i="16" s="1"/>
  <c r="CN98" i="16"/>
  <c r="CR98" i="16"/>
  <c r="CQ98" i="16"/>
  <c r="CO98" i="16"/>
  <c r="DQ99" i="16"/>
  <c r="EN99" i="16"/>
  <c r="EM99" i="16"/>
  <c r="EK99" i="16"/>
  <c r="EJ99" i="16"/>
  <c r="FK98" i="16"/>
  <c r="FI98" i="16"/>
  <c r="FH98" i="16"/>
  <c r="FL98" i="16"/>
  <c r="GK98" i="16"/>
  <c r="HI97" i="16"/>
  <c r="HC98" i="16" s="1"/>
  <c r="HE98" i="16" s="1"/>
  <c r="IH96" i="16" l="1"/>
  <c r="II96" i="16" s="1"/>
  <c r="IJ96" i="16" s="1"/>
  <c r="IM96" i="16" s="1"/>
  <c r="KO96" i="16" s="1"/>
  <c r="KG97" i="16"/>
  <c r="CS98" i="16"/>
  <c r="DK100" i="16"/>
  <c r="DN100" i="16" s="1"/>
  <c r="DR99" i="16"/>
  <c r="DS99" i="16"/>
  <c r="DT99" i="16" s="1"/>
  <c r="DW99" i="16" s="1"/>
  <c r="JU99" i="16" s="1"/>
  <c r="EO99" i="16"/>
  <c r="FM98" i="16"/>
  <c r="GE99" i="16"/>
  <c r="GH99" i="16" s="1"/>
  <c r="GL98" i="16"/>
  <c r="GM98" i="16" s="1"/>
  <c r="IC97" i="16"/>
  <c r="IF97" i="16"/>
  <c r="IB97" i="16"/>
  <c r="IE97" i="16"/>
  <c r="HJ97" i="16"/>
  <c r="HK97" i="16" s="1"/>
  <c r="HL97" i="16" s="1"/>
  <c r="HO97" i="16" s="1"/>
  <c r="KK97" i="16" s="1"/>
  <c r="HG98" i="16"/>
  <c r="HD98" i="16"/>
  <c r="HF98" i="16" s="1"/>
  <c r="HH98" i="16"/>
  <c r="GN98" i="16" l="1"/>
  <c r="GQ98" i="16" s="1"/>
  <c r="CM99" i="16"/>
  <c r="CP99" i="16" s="1"/>
  <c r="CT98" i="16"/>
  <c r="CU98" i="16" s="1"/>
  <c r="CV98" i="16" s="1"/>
  <c r="CY98" i="16" s="1"/>
  <c r="JQ98" i="16" s="1"/>
  <c r="DP100" i="16"/>
  <c r="DL100" i="16"/>
  <c r="DM100" i="16" s="1"/>
  <c r="DO100" i="16"/>
  <c r="EI100" i="16"/>
  <c r="EL100" i="16" s="1"/>
  <c r="EP99" i="16"/>
  <c r="EQ99" i="16" s="1"/>
  <c r="ER99" i="16" s="1"/>
  <c r="EU99" i="16" s="1"/>
  <c r="JY99" i="16" s="1"/>
  <c r="FG99" i="16"/>
  <c r="FJ99" i="16" s="1"/>
  <c r="FN98" i="16"/>
  <c r="FO98" i="16" s="1"/>
  <c r="FP98" i="16" s="1"/>
  <c r="FS98" i="16" s="1"/>
  <c r="KC98" i="16" s="1"/>
  <c r="GG99" i="16"/>
  <c r="GF99" i="16"/>
  <c r="GI99" i="16"/>
  <c r="GJ99" i="16"/>
  <c r="IG97" i="16"/>
  <c r="HI98" i="16"/>
  <c r="KG98" i="16" l="1"/>
  <c r="DQ100" i="16"/>
  <c r="DS100" i="16" s="1"/>
  <c r="DT100" i="16" s="1"/>
  <c r="DW100" i="16" s="1"/>
  <c r="JU100" i="16" s="1"/>
  <c r="CN99" i="16"/>
  <c r="CQ99" i="16"/>
  <c r="CR99" i="16"/>
  <c r="CO99" i="16"/>
  <c r="EK100" i="16"/>
  <c r="EN100" i="16"/>
  <c r="EJ100" i="16"/>
  <c r="EM100" i="16"/>
  <c r="FH99" i="16"/>
  <c r="FL99" i="16"/>
  <c r="FI99" i="16"/>
  <c r="FK99" i="16"/>
  <c r="GK99" i="16"/>
  <c r="IA98" i="16"/>
  <c r="ID98" i="16" s="1"/>
  <c r="IH97" i="16"/>
  <c r="II97" i="16" s="1"/>
  <c r="IJ97" i="16" s="1"/>
  <c r="IM97" i="16" s="1"/>
  <c r="KO97" i="16" s="1"/>
  <c r="HC99" i="16"/>
  <c r="HE99" i="16" s="1"/>
  <c r="HJ98" i="16"/>
  <c r="HK98" i="16" s="1"/>
  <c r="HL98" i="16" s="1"/>
  <c r="HO98" i="16" s="1"/>
  <c r="KK98" i="16" s="1"/>
  <c r="DK101" i="16" l="1"/>
  <c r="DN101" i="16" s="1"/>
  <c r="DR100" i="16"/>
  <c r="CS99" i="16"/>
  <c r="EO100" i="16"/>
  <c r="FM99" i="16"/>
  <c r="GE100" i="16"/>
  <c r="GH100" i="16" s="1"/>
  <c r="GL99" i="16"/>
  <c r="GM99" i="16" s="1"/>
  <c r="IC98" i="16"/>
  <c r="IF98" i="16"/>
  <c r="IB98" i="16"/>
  <c r="IE98" i="16"/>
  <c r="HH99" i="16"/>
  <c r="HG99" i="16"/>
  <c r="HD99" i="16"/>
  <c r="HF99" i="16" s="1"/>
  <c r="DO101" i="16" l="1"/>
  <c r="DL101" i="16"/>
  <c r="DM101" i="16" s="1"/>
  <c r="DP101" i="16"/>
  <c r="GN99" i="16"/>
  <c r="GQ99" i="16" s="1"/>
  <c r="CM100" i="16"/>
  <c r="CP100" i="16" s="1"/>
  <c r="CT99" i="16"/>
  <c r="CU99" i="16" s="1"/>
  <c r="CV99" i="16" s="1"/>
  <c r="CY99" i="16" s="1"/>
  <c r="JQ99" i="16" s="1"/>
  <c r="EI101" i="16"/>
  <c r="EL101" i="16" s="1"/>
  <c r="EP100" i="16"/>
  <c r="EQ100" i="16" s="1"/>
  <c r="ER100" i="16" s="1"/>
  <c r="EU100" i="16" s="1"/>
  <c r="JY100" i="16" s="1"/>
  <c r="FG100" i="16"/>
  <c r="FJ100" i="16" s="1"/>
  <c r="FN99" i="16"/>
  <c r="FO99" i="16" s="1"/>
  <c r="FP99" i="16" s="1"/>
  <c r="FS99" i="16" s="1"/>
  <c r="KC99" i="16" s="1"/>
  <c r="GJ100" i="16"/>
  <c r="GI100" i="16"/>
  <c r="GG100" i="16"/>
  <c r="GF100" i="16"/>
  <c r="IG98" i="16"/>
  <c r="HI99" i="16"/>
  <c r="DQ101" i="16" l="1"/>
  <c r="DS101" i="16" s="1"/>
  <c r="DT101" i="16" s="1"/>
  <c r="DW101" i="16" s="1"/>
  <c r="JU101" i="16" s="1"/>
  <c r="KG99" i="16"/>
  <c r="GK100" i="16"/>
  <c r="GE101" i="16" s="1"/>
  <c r="GH101" i="16" s="1"/>
  <c r="CO100" i="16"/>
  <c r="CQ100" i="16"/>
  <c r="CN100" i="16"/>
  <c r="CR100" i="16"/>
  <c r="EJ101" i="16"/>
  <c r="EN101" i="16"/>
  <c r="EM101" i="16"/>
  <c r="EK101" i="16"/>
  <c r="FL100" i="16"/>
  <c r="FK100" i="16"/>
  <c r="FI100" i="16"/>
  <c r="FH100" i="16"/>
  <c r="IH98" i="16"/>
  <c r="II98" i="16" s="1"/>
  <c r="IJ98" i="16" s="1"/>
  <c r="IM98" i="16" s="1"/>
  <c r="KO98" i="16" s="1"/>
  <c r="IA99" i="16"/>
  <c r="ID99" i="16" s="1"/>
  <c r="HC100" i="16"/>
  <c r="HJ99" i="16"/>
  <c r="HK99" i="16" s="1"/>
  <c r="HL99" i="16" s="1"/>
  <c r="HO99" i="16" s="1"/>
  <c r="KK99" i="16" s="1"/>
  <c r="EO101" i="16" l="1"/>
  <c r="DK102" i="16"/>
  <c r="DN102" i="16" s="1"/>
  <c r="DR101" i="16"/>
  <c r="HF100" i="16"/>
  <c r="GL100" i="16"/>
  <c r="GM100" i="16" s="1"/>
  <c r="FM100" i="16"/>
  <c r="FN100" i="16" s="1"/>
  <c r="FO100" i="16" s="1"/>
  <c r="FP100" i="16" s="1"/>
  <c r="FS100" i="16" s="1"/>
  <c r="KC100" i="16" s="1"/>
  <c r="CS100" i="16"/>
  <c r="EI102" i="16"/>
  <c r="EL102" i="16" s="1"/>
  <c r="EP101" i="16"/>
  <c r="EQ101" i="16" s="1"/>
  <c r="ER101" i="16" s="1"/>
  <c r="EU101" i="16" s="1"/>
  <c r="JY101" i="16" s="1"/>
  <c r="GF101" i="16"/>
  <c r="GJ101" i="16"/>
  <c r="GI101" i="16"/>
  <c r="GG101" i="16"/>
  <c r="IC99" i="16"/>
  <c r="IB99" i="16"/>
  <c r="IF99" i="16"/>
  <c r="IE99" i="16"/>
  <c r="HG100" i="16"/>
  <c r="HD100" i="16"/>
  <c r="HE100" i="16" s="1"/>
  <c r="HH100" i="16"/>
  <c r="DO102" i="16" l="1"/>
  <c r="DL102" i="16"/>
  <c r="DM102" i="16"/>
  <c r="DP102" i="16"/>
  <c r="GN100" i="16"/>
  <c r="GQ100" i="16" s="1"/>
  <c r="FG101" i="16"/>
  <c r="CM101" i="16"/>
  <c r="CP101" i="16" s="1"/>
  <c r="CT100" i="16"/>
  <c r="CU100" i="16" s="1"/>
  <c r="CV100" i="16" s="1"/>
  <c r="CY100" i="16" s="1"/>
  <c r="JQ100" i="16" s="1"/>
  <c r="EN102" i="16"/>
  <c r="EM102" i="16"/>
  <c r="EK102" i="16"/>
  <c r="EJ102" i="16"/>
  <c r="GK101" i="16"/>
  <c r="IG99" i="16"/>
  <c r="HI100" i="16"/>
  <c r="DQ102" i="16" l="1"/>
  <c r="FH101" i="16"/>
  <c r="FJ101" i="16"/>
  <c r="EO102" i="16"/>
  <c r="EP102" i="16" s="1"/>
  <c r="EQ102" i="16" s="1"/>
  <c r="ER102" i="16" s="1"/>
  <c r="EU102" i="16" s="1"/>
  <c r="JY102" i="16" s="1"/>
  <c r="KG100" i="16"/>
  <c r="FK101" i="16"/>
  <c r="FI101" i="16"/>
  <c r="FL101" i="16"/>
  <c r="CN101" i="16"/>
  <c r="CO101" i="16"/>
  <c r="CR101" i="16"/>
  <c r="CQ101" i="16"/>
  <c r="DK103" i="16"/>
  <c r="DN103" i="16" s="1"/>
  <c r="DS102" i="16"/>
  <c r="DT102" i="16" s="1"/>
  <c r="DW102" i="16" s="1"/>
  <c r="JU102" i="16" s="1"/>
  <c r="KY103" i="16" s="1"/>
  <c r="DR102" i="16"/>
  <c r="EI103" i="16"/>
  <c r="EL103" i="16" s="1"/>
  <c r="GE102" i="16"/>
  <c r="GH102" i="16" s="1"/>
  <c r="GL101" i="16"/>
  <c r="GM101" i="16" s="1"/>
  <c r="IA100" i="16"/>
  <c r="ID100" i="16" s="1"/>
  <c r="IH99" i="16"/>
  <c r="II99" i="16" s="1"/>
  <c r="IJ99" i="16" s="1"/>
  <c r="IM99" i="16" s="1"/>
  <c r="KO99" i="16" s="1"/>
  <c r="HC101" i="16"/>
  <c r="HK100" i="16"/>
  <c r="HL100" i="16" s="1"/>
  <c r="HO100" i="16" s="1"/>
  <c r="KK100" i="16" s="1"/>
  <c r="HJ100" i="16"/>
  <c r="HF101" i="16" l="1"/>
  <c r="GN101" i="16"/>
  <c r="GQ101" i="16" s="1"/>
  <c r="FM101" i="16"/>
  <c r="FG102" i="16" s="1"/>
  <c r="FJ102" i="16" s="1"/>
  <c r="CS101" i="16"/>
  <c r="KY237" i="16"/>
  <c r="KZ103" i="16"/>
  <c r="KZ237" i="16" s="1"/>
  <c r="DO103" i="16"/>
  <c r="DK104" i="16"/>
  <c r="DM103" i="16"/>
  <c r="DL103" i="16"/>
  <c r="DL104" i="16" s="1"/>
  <c r="DP103" i="16"/>
  <c r="EM103" i="16"/>
  <c r="EK103" i="16"/>
  <c r="EN103" i="16"/>
  <c r="EJ103" i="16"/>
  <c r="EJ104" i="16" s="1"/>
  <c r="GJ102" i="16"/>
  <c r="GI102" i="16"/>
  <c r="GG102" i="16"/>
  <c r="GF102" i="16"/>
  <c r="IE100" i="16"/>
  <c r="IC100" i="16"/>
  <c r="IB100" i="16"/>
  <c r="IF100" i="16"/>
  <c r="HD101" i="16"/>
  <c r="HE101" i="16" s="1"/>
  <c r="HH101" i="16"/>
  <c r="HG101" i="16"/>
  <c r="FN101" i="16" l="1"/>
  <c r="FO101" i="16" s="1"/>
  <c r="FP101" i="16" s="1"/>
  <c r="FS101" i="16" s="1"/>
  <c r="KC101" i="16" s="1"/>
  <c r="EI104" i="16"/>
  <c r="KG101" i="16"/>
  <c r="CM102" i="16"/>
  <c r="CP102" i="16" s="1"/>
  <c r="CT101" i="16"/>
  <c r="CU101" i="16" s="1"/>
  <c r="CV101" i="16" s="1"/>
  <c r="CY101" i="16" s="1"/>
  <c r="JQ101" i="16" s="1"/>
  <c r="DM104" i="16"/>
  <c r="DK105" i="16"/>
  <c r="DO104" i="16"/>
  <c r="DN104" i="16"/>
  <c r="DP104" i="16"/>
  <c r="DQ103" i="16"/>
  <c r="EL104" i="16"/>
  <c r="EK104" i="16"/>
  <c r="EN104" i="16"/>
  <c r="EI105" i="16"/>
  <c r="EM104" i="16"/>
  <c r="EO103" i="16"/>
  <c r="FL102" i="16"/>
  <c r="FH102" i="16"/>
  <c r="FK102" i="16"/>
  <c r="FI102" i="16"/>
  <c r="GK102" i="16"/>
  <c r="IG100" i="16"/>
  <c r="HI101" i="16"/>
  <c r="HC102" i="16" s="1"/>
  <c r="HE102" i="16" s="1"/>
  <c r="HJ101" i="16" l="1"/>
  <c r="HK101" i="16"/>
  <c r="HL101" i="16" s="1"/>
  <c r="HO101" i="16" s="1"/>
  <c r="KK101" i="16" s="1"/>
  <c r="LG103" i="16" s="1"/>
  <c r="LH103" i="16" s="1"/>
  <c r="LH237" i="16" s="1"/>
  <c r="CQ102" i="16"/>
  <c r="CR102" i="16"/>
  <c r="CO102" i="16"/>
  <c r="CN102" i="16"/>
  <c r="DM105" i="16"/>
  <c r="DO105" i="16"/>
  <c r="DP105" i="16"/>
  <c r="DL105" i="16"/>
  <c r="DN105" i="16"/>
  <c r="DK106" i="16"/>
  <c r="DR103" i="16"/>
  <c r="DS103" i="16"/>
  <c r="DT103" i="16" s="1"/>
  <c r="DW103" i="16" s="1"/>
  <c r="DQ104" i="16"/>
  <c r="DR104" i="16" s="1"/>
  <c r="DS104" i="16" s="1"/>
  <c r="EN105" i="16"/>
  <c r="EK105" i="16"/>
  <c r="EJ105" i="16"/>
  <c r="EI106" i="16"/>
  <c r="EL105" i="16"/>
  <c r="EM105" i="16"/>
  <c r="EP103" i="16"/>
  <c r="EQ103" i="16" s="1"/>
  <c r="ER103" i="16" s="1"/>
  <c r="EU103" i="16" s="1"/>
  <c r="JY103" i="16" s="1"/>
  <c r="EO104" i="16"/>
  <c r="EP104" i="16" s="1"/>
  <c r="EQ104" i="16" s="1"/>
  <c r="FM102" i="16"/>
  <c r="GE103" i="16"/>
  <c r="GH103" i="16" s="1"/>
  <c r="GL102" i="16"/>
  <c r="GM102" i="16" s="1"/>
  <c r="IA101" i="16"/>
  <c r="ID101" i="16" s="1"/>
  <c r="IH100" i="16"/>
  <c r="II100" i="16" s="1"/>
  <c r="IJ100" i="16" s="1"/>
  <c r="IM100" i="16" s="1"/>
  <c r="KO100" i="16" s="1"/>
  <c r="LI103" i="16" s="1"/>
  <c r="HG102" i="16"/>
  <c r="HH102" i="16"/>
  <c r="HD102" i="16"/>
  <c r="HF102" i="16" s="1"/>
  <c r="LG237" i="16" l="1"/>
  <c r="GN102" i="16"/>
  <c r="GQ102" i="16" s="1"/>
  <c r="CS102" i="16"/>
  <c r="CM103" i="16"/>
  <c r="CP103" i="16" s="1"/>
  <c r="CT102" i="16"/>
  <c r="CU102" i="16" s="1"/>
  <c r="CV102" i="16" s="1"/>
  <c r="CY102" i="16" s="1"/>
  <c r="JQ102" i="16" s="1"/>
  <c r="DT104" i="16"/>
  <c r="DW104" i="16" s="1"/>
  <c r="JU104" i="16" s="1"/>
  <c r="JU103" i="16"/>
  <c r="DL106" i="16"/>
  <c r="DN106" i="16"/>
  <c r="DM106" i="16"/>
  <c r="DP106" i="16"/>
  <c r="DK107" i="16"/>
  <c r="DO106" i="16"/>
  <c r="DQ105" i="16"/>
  <c r="DR105" i="16" s="1"/>
  <c r="DS105" i="16" s="1"/>
  <c r="EI107" i="16"/>
  <c r="EK106" i="16"/>
  <c r="EJ106" i="16"/>
  <c r="EM106" i="16"/>
  <c r="EN106" i="16"/>
  <c r="EL106" i="16"/>
  <c r="ER104" i="16"/>
  <c r="EU104" i="16" s="1"/>
  <c r="JY104" i="16" s="1"/>
  <c r="LA103" i="16" s="1"/>
  <c r="EO105" i="16"/>
  <c r="FG103" i="16"/>
  <c r="FJ103" i="16" s="1"/>
  <c r="FN102" i="16"/>
  <c r="FO102" i="16" s="1"/>
  <c r="FP102" i="16" s="1"/>
  <c r="FS102" i="16" s="1"/>
  <c r="KC102" i="16" s="1"/>
  <c r="GI103" i="16"/>
  <c r="GF103" i="16"/>
  <c r="GF104" i="16" s="1"/>
  <c r="GG103" i="16"/>
  <c r="GJ103" i="16"/>
  <c r="GE104" i="16"/>
  <c r="LI237" i="16"/>
  <c r="LJ103" i="16"/>
  <c r="LJ237" i="16" s="1"/>
  <c r="IB101" i="16"/>
  <c r="IC101" i="16"/>
  <c r="IF101" i="16"/>
  <c r="IE101" i="16"/>
  <c r="HI102" i="16"/>
  <c r="DT105" i="16" l="1"/>
  <c r="DW105" i="16" s="1"/>
  <c r="JU105" i="16" s="1"/>
  <c r="KG102" i="16"/>
  <c r="LE103" i="16" s="1"/>
  <c r="LF103" i="16" s="1"/>
  <c r="LF237" i="16" s="1"/>
  <c r="CN103" i="16"/>
  <c r="CN104" i="16" s="1"/>
  <c r="CQ103" i="16"/>
  <c r="CO103" i="16"/>
  <c r="CR103" i="16"/>
  <c r="CM104" i="16"/>
  <c r="DQ106" i="16"/>
  <c r="DR106" i="16" s="1"/>
  <c r="DS106" i="16" s="1"/>
  <c r="DT106" i="16" s="1"/>
  <c r="DW106" i="16" s="1"/>
  <c r="JU106" i="16" s="1"/>
  <c r="DL107" i="16"/>
  <c r="DK108" i="16"/>
  <c r="DO107" i="16"/>
  <c r="DM107" i="16"/>
  <c r="DN107" i="16"/>
  <c r="DP107" i="16"/>
  <c r="EO106" i="16"/>
  <c r="LA237" i="16"/>
  <c r="LB103" i="16"/>
  <c r="LB237" i="16" s="1"/>
  <c r="EP105" i="16"/>
  <c r="EQ105" i="16" s="1"/>
  <c r="ER105" i="16" s="1"/>
  <c r="EU105" i="16" s="1"/>
  <c r="JY105" i="16" s="1"/>
  <c r="EJ107" i="16"/>
  <c r="EI108" i="16"/>
  <c r="EL107" i="16"/>
  <c r="EN107" i="16"/>
  <c r="EK107" i="16"/>
  <c r="EM107" i="16"/>
  <c r="FL103" i="16"/>
  <c r="FK103" i="16"/>
  <c r="FI103" i="16"/>
  <c r="FH103" i="16"/>
  <c r="FH104" i="16" s="1"/>
  <c r="GI104" i="16"/>
  <c r="GJ104" i="16"/>
  <c r="GG104" i="16"/>
  <c r="GH104" i="16"/>
  <c r="GE105" i="16"/>
  <c r="GK103" i="16"/>
  <c r="IG101" i="16"/>
  <c r="HC103" i="16"/>
  <c r="HE103" i="16" s="1"/>
  <c r="HJ102" i="16"/>
  <c r="HK102" i="16" s="1"/>
  <c r="HL102" i="16" s="1"/>
  <c r="HO102" i="16" s="1"/>
  <c r="KK102" i="16" s="1"/>
  <c r="LE237" i="16" l="1"/>
  <c r="FG104" i="16"/>
  <c r="FJ104" i="16" s="1"/>
  <c r="FM103" i="16"/>
  <c r="FN103" i="16" s="1"/>
  <c r="FO103" i="16" s="1"/>
  <c r="FP103" i="16" s="1"/>
  <c r="FS103" i="16" s="1"/>
  <c r="KC103" i="16" s="1"/>
  <c r="CQ104" i="16"/>
  <c r="CO104" i="16"/>
  <c r="CM105" i="16"/>
  <c r="CR104" i="16"/>
  <c r="CP104" i="16"/>
  <c r="CS103" i="16"/>
  <c r="DM108" i="16"/>
  <c r="DP108" i="16"/>
  <c r="DL108" i="16"/>
  <c r="DN108" i="16"/>
  <c r="DK109" i="16"/>
  <c r="DO108" i="16"/>
  <c r="DQ107" i="16"/>
  <c r="DR107" i="16" s="1"/>
  <c r="DS107" i="16" s="1"/>
  <c r="DT107" i="16" s="1"/>
  <c r="DW107" i="16" s="1"/>
  <c r="JU107" i="16" s="1"/>
  <c r="EL108" i="16"/>
  <c r="EJ108" i="16"/>
  <c r="EI109" i="16"/>
  <c r="EK108" i="16"/>
  <c r="EM108" i="16"/>
  <c r="EN108" i="16"/>
  <c r="EP106" i="16"/>
  <c r="EQ106" i="16" s="1"/>
  <c r="ER106" i="16" s="1"/>
  <c r="EU106" i="16" s="1"/>
  <c r="JY106" i="16" s="1"/>
  <c r="EO107" i="16"/>
  <c r="EP107" i="16" s="1"/>
  <c r="EQ107" i="16" s="1"/>
  <c r="GL103" i="16"/>
  <c r="GM103" i="16" s="1"/>
  <c r="GK104" i="16"/>
  <c r="GF105" i="16"/>
  <c r="GI105" i="16"/>
  <c r="GG105" i="16"/>
  <c r="GE106" i="16"/>
  <c r="GH105" i="16"/>
  <c r="GJ105" i="16"/>
  <c r="IA102" i="16"/>
  <c r="ID102" i="16" s="1"/>
  <c r="IH101" i="16"/>
  <c r="II101" i="16" s="1"/>
  <c r="IJ101" i="16" s="1"/>
  <c r="IM101" i="16" s="1"/>
  <c r="KO101" i="16" s="1"/>
  <c r="HG103" i="16"/>
  <c r="HC104" i="16"/>
  <c r="HD103" i="16"/>
  <c r="HD104" i="16" s="1"/>
  <c r="HH103" i="16"/>
  <c r="HF103" i="16" l="1"/>
  <c r="HI103" i="16" s="1"/>
  <c r="FK104" i="16"/>
  <c r="ER107" i="16"/>
  <c r="EU107" i="16" s="1"/>
  <c r="JY107" i="16" s="1"/>
  <c r="GN103" i="16"/>
  <c r="GQ103" i="16" s="1"/>
  <c r="GK105" i="16"/>
  <c r="GL105" i="16" s="1"/>
  <c r="GM105" i="16" s="1"/>
  <c r="FI104" i="16"/>
  <c r="FL104" i="16"/>
  <c r="FG105" i="16"/>
  <c r="FJ105" i="16" s="1"/>
  <c r="CT103" i="16"/>
  <c r="CU103" i="16" s="1"/>
  <c r="CV103" i="16" s="1"/>
  <c r="CY103" i="16" s="1"/>
  <c r="JQ103" i="16" s="1"/>
  <c r="CM106" i="16"/>
  <c r="CP105" i="16"/>
  <c r="CR105" i="16"/>
  <c r="CN105" i="16"/>
  <c r="CQ105" i="16"/>
  <c r="CO105" i="16"/>
  <c r="CS104" i="16"/>
  <c r="DK110" i="16"/>
  <c r="DL109" i="16"/>
  <c r="DM109" i="16"/>
  <c r="DO109" i="16"/>
  <c r="DN109" i="16"/>
  <c r="DP109" i="16"/>
  <c r="DQ108" i="16"/>
  <c r="EN109" i="16"/>
  <c r="EK109" i="16"/>
  <c r="EJ109" i="16"/>
  <c r="EM109" i="16"/>
  <c r="EL109" i="16"/>
  <c r="EI110" i="16"/>
  <c r="EO108" i="16"/>
  <c r="GE107" i="16"/>
  <c r="GJ106" i="16"/>
  <c r="GH106" i="16"/>
  <c r="GG106" i="16"/>
  <c r="GI106" i="16"/>
  <c r="GF106" i="16"/>
  <c r="GL104" i="16"/>
  <c r="GM104" i="16" s="1"/>
  <c r="IC102" i="16"/>
  <c r="IB102" i="16"/>
  <c r="IE102" i="16"/>
  <c r="IF102" i="16"/>
  <c r="HH104" i="16"/>
  <c r="HC105" i="16"/>
  <c r="HF104" i="16"/>
  <c r="HE104" i="16"/>
  <c r="HG104" i="16"/>
  <c r="GN104" i="16" l="1"/>
  <c r="GQ104" i="16" s="1"/>
  <c r="KG103" i="16"/>
  <c r="FM104" i="16"/>
  <c r="FN104" i="16" s="1"/>
  <c r="FO104" i="16" s="1"/>
  <c r="FP104" i="16" s="1"/>
  <c r="FS104" i="16" s="1"/>
  <c r="KC104" i="16" s="1"/>
  <c r="LC103" i="16" s="1"/>
  <c r="GK106" i="16"/>
  <c r="GL106" i="16" s="1"/>
  <c r="GM106" i="16" s="1"/>
  <c r="FI105" i="16"/>
  <c r="FL105" i="16"/>
  <c r="FH105" i="16"/>
  <c r="FK105" i="16"/>
  <c r="FG106" i="16"/>
  <c r="FK106" i="16" s="1"/>
  <c r="CR106" i="16"/>
  <c r="CP106" i="16"/>
  <c r="CM107" i="16"/>
  <c r="CN106" i="16"/>
  <c r="CQ106" i="16"/>
  <c r="CO106" i="16"/>
  <c r="CS105" i="16"/>
  <c r="CT105" i="16" s="1"/>
  <c r="CU105" i="16" s="1"/>
  <c r="CT104" i="16"/>
  <c r="CU104" i="16" s="1"/>
  <c r="CV104" i="16" s="1"/>
  <c r="CY104" i="16" s="1"/>
  <c r="JQ104" i="16" s="1"/>
  <c r="DR108" i="16"/>
  <c r="DS108" i="16" s="1"/>
  <c r="DT108" i="16" s="1"/>
  <c r="DW108" i="16" s="1"/>
  <c r="DQ109" i="16"/>
  <c r="DM110" i="16"/>
  <c r="DL110" i="16"/>
  <c r="DO110" i="16"/>
  <c r="DP110" i="16"/>
  <c r="DK111" i="16"/>
  <c r="DN110" i="16"/>
  <c r="EP108" i="16"/>
  <c r="EQ108" i="16" s="1"/>
  <c r="ER108" i="16" s="1"/>
  <c r="EU108" i="16" s="1"/>
  <c r="JY108" i="16" s="1"/>
  <c r="EO109" i="16"/>
  <c r="EJ110" i="16"/>
  <c r="EM110" i="16"/>
  <c r="EL110" i="16"/>
  <c r="EI111" i="16"/>
  <c r="EN110" i="16"/>
  <c r="EK110" i="16"/>
  <c r="GE108" i="16"/>
  <c r="GG107" i="16"/>
  <c r="GF107" i="16"/>
  <c r="GH107" i="16"/>
  <c r="GJ107" i="16"/>
  <c r="GI107" i="16"/>
  <c r="IG102" i="16"/>
  <c r="HJ103" i="16"/>
  <c r="HK103" i="16" s="1"/>
  <c r="HL103" i="16" s="1"/>
  <c r="HO103" i="16" s="1"/>
  <c r="KK103" i="16" s="1"/>
  <c r="HI104" i="16"/>
  <c r="HJ104" i="16" s="1"/>
  <c r="HK104" i="16" s="1"/>
  <c r="HC106" i="16"/>
  <c r="HH105" i="16"/>
  <c r="HG105" i="16"/>
  <c r="HF105" i="16"/>
  <c r="HE105" i="16"/>
  <c r="HD105" i="16"/>
  <c r="GN105" i="16" l="1"/>
  <c r="GQ105" i="16" s="1"/>
  <c r="KG104" i="16"/>
  <c r="FM105" i="16"/>
  <c r="FN105" i="16" s="1"/>
  <c r="FO105" i="16" s="1"/>
  <c r="FP105" i="16" s="1"/>
  <c r="FS105" i="16" s="1"/>
  <c r="KC105" i="16" s="1"/>
  <c r="CV105" i="16"/>
  <c r="CY105" i="16" s="1"/>
  <c r="JQ105" i="16" s="1"/>
  <c r="CS106" i="16"/>
  <c r="CT106" i="16" s="1"/>
  <c r="CU106" i="16" s="1"/>
  <c r="FG107" i="16"/>
  <c r="FH107" i="16" s="1"/>
  <c r="FI106" i="16"/>
  <c r="FH106" i="16"/>
  <c r="FL106" i="16"/>
  <c r="FJ106" i="16"/>
  <c r="CN107" i="16"/>
  <c r="CR107" i="16"/>
  <c r="CP107" i="16"/>
  <c r="CO107" i="16"/>
  <c r="CQ107" i="16"/>
  <c r="CM108" i="16"/>
  <c r="DL111" i="16"/>
  <c r="DN111" i="16"/>
  <c r="DO111" i="16"/>
  <c r="DM111" i="16"/>
  <c r="DK112" i="16"/>
  <c r="DP111" i="16"/>
  <c r="DR109" i="16"/>
  <c r="DS109" i="16" s="1"/>
  <c r="DT109" i="16" s="1"/>
  <c r="DW109" i="16" s="1"/>
  <c r="JU109" i="16" s="1"/>
  <c r="JU108" i="16"/>
  <c r="DQ110" i="16"/>
  <c r="DR110" i="16" s="1"/>
  <c r="DS110" i="16" s="1"/>
  <c r="EN111" i="16"/>
  <c r="EL111" i="16"/>
  <c r="EI112" i="16"/>
  <c r="EK111" i="16"/>
  <c r="EJ111" i="16"/>
  <c r="EM111" i="16"/>
  <c r="EP109" i="16"/>
  <c r="EQ109" i="16" s="1"/>
  <c r="ER109" i="16" s="1"/>
  <c r="EU109" i="16" s="1"/>
  <c r="JY109" i="16" s="1"/>
  <c r="EO110" i="16"/>
  <c r="LC237" i="16"/>
  <c r="LD103" i="16"/>
  <c r="LD237" i="16" s="1"/>
  <c r="GG108" i="16"/>
  <c r="GH108" i="16"/>
  <c r="GI108" i="16"/>
  <c r="GJ108" i="16"/>
  <c r="GF108" i="16"/>
  <c r="GE109" i="16"/>
  <c r="GK107" i="16"/>
  <c r="ID103" i="16"/>
  <c r="IH102" i="16"/>
  <c r="II102" i="16" s="1"/>
  <c r="IJ102" i="16" s="1"/>
  <c r="IM102" i="16" s="1"/>
  <c r="KO102" i="16" s="1"/>
  <c r="HI105" i="16"/>
  <c r="HJ105" i="16" s="1"/>
  <c r="HK105" i="16" s="1"/>
  <c r="HL104" i="16"/>
  <c r="HO104" i="16" s="1"/>
  <c r="KK104" i="16" s="1"/>
  <c r="HG106" i="16"/>
  <c r="HD106" i="16"/>
  <c r="HE106" i="16"/>
  <c r="HC107" i="16"/>
  <c r="HF106" i="16"/>
  <c r="HH106" i="16"/>
  <c r="GN106" i="16" l="1"/>
  <c r="GQ106" i="16" s="1"/>
  <c r="KG105" i="16"/>
  <c r="KG106" i="16"/>
  <c r="FK107" i="16"/>
  <c r="FG108" i="16"/>
  <c r="FI108" i="16" s="1"/>
  <c r="FL107" i="16"/>
  <c r="FI107" i="16"/>
  <c r="FJ107" i="16"/>
  <c r="FM106" i="16"/>
  <c r="FN106" i="16" s="1"/>
  <c r="FO106" i="16" s="1"/>
  <c r="FP106" i="16" s="1"/>
  <c r="FS106" i="16" s="1"/>
  <c r="KC106" i="16" s="1"/>
  <c r="CV106" i="16"/>
  <c r="CY106" i="16" s="1"/>
  <c r="JQ106" i="16" s="1"/>
  <c r="CS107" i="16"/>
  <c r="CT107" i="16" s="1"/>
  <c r="CU107" i="16" s="1"/>
  <c r="CO108" i="16"/>
  <c r="CQ108" i="16"/>
  <c r="CR108" i="16"/>
  <c r="CN108" i="16"/>
  <c r="CP108" i="16"/>
  <c r="CM109" i="16"/>
  <c r="DT110" i="16"/>
  <c r="DW110" i="16" s="1"/>
  <c r="JU110" i="16" s="1"/>
  <c r="DL112" i="16"/>
  <c r="DO112" i="16"/>
  <c r="DP112" i="16"/>
  <c r="DK113" i="16"/>
  <c r="DN112" i="16"/>
  <c r="DM112" i="16"/>
  <c r="DQ111" i="16"/>
  <c r="EL112" i="16"/>
  <c r="EM112" i="16"/>
  <c r="EJ112" i="16"/>
  <c r="EN112" i="16"/>
  <c r="EI113" i="16"/>
  <c r="EK112" i="16"/>
  <c r="EO111" i="16"/>
  <c r="EP111" i="16" s="1"/>
  <c r="EQ111" i="16" s="1"/>
  <c r="EP110" i="16"/>
  <c r="EQ110" i="16" s="1"/>
  <c r="ER110" i="16" s="1"/>
  <c r="EU110" i="16" s="1"/>
  <c r="GL107" i="16"/>
  <c r="GM107" i="16" s="1"/>
  <c r="GN107" i="16" s="1"/>
  <c r="GI109" i="16"/>
  <c r="GF109" i="16"/>
  <c r="GH109" i="16"/>
  <c r="GG109" i="16"/>
  <c r="GJ109" i="16"/>
  <c r="GE110" i="16"/>
  <c r="GK108" i="16"/>
  <c r="IF103" i="16"/>
  <c r="IC103" i="16"/>
  <c r="IE103" i="16"/>
  <c r="HL105" i="16"/>
  <c r="HO105" i="16" s="1"/>
  <c r="KK105" i="16" s="1"/>
  <c r="HD107" i="16"/>
  <c r="HF107" i="16"/>
  <c r="HC108" i="16"/>
  <c r="HG107" i="16"/>
  <c r="HE107" i="16"/>
  <c r="HH107" i="16"/>
  <c r="HI106" i="16"/>
  <c r="IB104" i="16" l="1"/>
  <c r="FG109" i="16"/>
  <c r="FK108" i="16"/>
  <c r="FL108" i="16"/>
  <c r="FH108" i="16"/>
  <c r="GQ107" i="16"/>
  <c r="FM107" i="16"/>
  <c r="FN107" i="16" s="1"/>
  <c r="FO107" i="16" s="1"/>
  <c r="FP107" i="16" s="1"/>
  <c r="FS107" i="16" s="1"/>
  <c r="KC107" i="16" s="1"/>
  <c r="FJ108" i="16"/>
  <c r="FM108" i="16" s="1"/>
  <c r="CV107" i="16"/>
  <c r="CY107" i="16" s="1"/>
  <c r="JQ107" i="16" s="1"/>
  <c r="DQ112" i="16"/>
  <c r="CS108" i="16"/>
  <c r="CR109" i="16"/>
  <c r="CQ109" i="16"/>
  <c r="CN109" i="16"/>
  <c r="CO109" i="16"/>
  <c r="CP109" i="16"/>
  <c r="CM110" i="16"/>
  <c r="DR112" i="16"/>
  <c r="DS112" i="16" s="1"/>
  <c r="DK114" i="16"/>
  <c r="DO113" i="16"/>
  <c r="DL113" i="16"/>
  <c r="DN113" i="16"/>
  <c r="DP113" i="16"/>
  <c r="DM113" i="16"/>
  <c r="DR111" i="16"/>
  <c r="DS111" i="16" s="1"/>
  <c r="DT111" i="16" s="1"/>
  <c r="DW111" i="16" s="1"/>
  <c r="JU111" i="16" s="1"/>
  <c r="EO112" i="16"/>
  <c r="EN113" i="16"/>
  <c r="EJ113" i="16"/>
  <c r="EL113" i="16"/>
  <c r="EK113" i="16"/>
  <c r="EI114" i="16"/>
  <c r="EM113" i="16"/>
  <c r="ER111" i="16"/>
  <c r="EU111" i="16" s="1"/>
  <c r="ER112" i="16" s="1"/>
  <c r="JY110" i="16"/>
  <c r="EP112" i="16"/>
  <c r="EQ112" i="16" s="1"/>
  <c r="FL109" i="16"/>
  <c r="FI109" i="16"/>
  <c r="FG110" i="16"/>
  <c r="FK109" i="16"/>
  <c r="FH109" i="16"/>
  <c r="FJ109" i="16"/>
  <c r="GK109" i="16"/>
  <c r="GL109" i="16" s="1"/>
  <c r="GM109" i="16" s="1"/>
  <c r="GL108" i="16"/>
  <c r="GM108" i="16" s="1"/>
  <c r="GG110" i="16"/>
  <c r="GE111" i="16"/>
  <c r="GH110" i="16"/>
  <c r="GJ110" i="16"/>
  <c r="GF110" i="16"/>
  <c r="GI110" i="16"/>
  <c r="IF104" i="16"/>
  <c r="IC104" i="16"/>
  <c r="IE104" i="16"/>
  <c r="IA105" i="16"/>
  <c r="ID104" i="16"/>
  <c r="IG103" i="16"/>
  <c r="HJ106" i="16"/>
  <c r="HK106" i="16" s="1"/>
  <c r="HL106" i="16" s="1"/>
  <c r="HO106" i="16" s="1"/>
  <c r="KK106" i="16" s="1"/>
  <c r="HI107" i="16"/>
  <c r="HJ107" i="16" s="1"/>
  <c r="HK107" i="16" s="1"/>
  <c r="HC109" i="16"/>
  <c r="HH108" i="16"/>
  <c r="HE108" i="16"/>
  <c r="HG108" i="16"/>
  <c r="HF108" i="16"/>
  <c r="HD108" i="16"/>
  <c r="GN108" i="16" l="1"/>
  <c r="GQ108" i="16" s="1"/>
  <c r="GN109" i="16" s="1"/>
  <c r="KG107" i="16"/>
  <c r="CS109" i="16"/>
  <c r="CT109" i="16" s="1"/>
  <c r="CU109" i="16" s="1"/>
  <c r="DT112" i="16"/>
  <c r="DW112" i="16" s="1"/>
  <c r="JU112" i="16" s="1"/>
  <c r="EO113" i="16"/>
  <c r="EP113" i="16" s="1"/>
  <c r="EQ113" i="16" s="1"/>
  <c r="CR110" i="16"/>
  <c r="CQ110" i="16"/>
  <c r="CP110" i="16"/>
  <c r="CO110" i="16"/>
  <c r="CN110" i="16"/>
  <c r="CM111" i="16"/>
  <c r="CT108" i="16"/>
  <c r="CU108" i="16" s="1"/>
  <c r="CV108" i="16" s="1"/>
  <c r="CY108" i="16" s="1"/>
  <c r="JQ108" i="16" s="1"/>
  <c r="KW103" i="16" s="1"/>
  <c r="DO114" i="16"/>
  <c r="DK115" i="16"/>
  <c r="DN114" i="16"/>
  <c r="DP114" i="16"/>
  <c r="DL114" i="16"/>
  <c r="DM114" i="16"/>
  <c r="DQ113" i="16"/>
  <c r="JY111" i="16"/>
  <c r="EU112" i="16"/>
  <c r="JY112" i="16" s="1"/>
  <c r="EK114" i="16"/>
  <c r="EI115" i="16"/>
  <c r="EN114" i="16"/>
  <c r="EM114" i="16"/>
  <c r="EJ114" i="16"/>
  <c r="EL114" i="16"/>
  <c r="FL110" i="16"/>
  <c r="FG111" i="16"/>
  <c r="FI110" i="16"/>
  <c r="FK110" i="16"/>
  <c r="FH110" i="16"/>
  <c r="FJ110" i="16"/>
  <c r="FM109" i="16"/>
  <c r="FN109" i="16" s="1"/>
  <c r="FO109" i="16" s="1"/>
  <c r="FN108" i="16"/>
  <c r="FO108" i="16" s="1"/>
  <c r="FP108" i="16" s="1"/>
  <c r="FS108" i="16" s="1"/>
  <c r="KC108" i="16" s="1"/>
  <c r="GK110" i="16"/>
  <c r="GL110" i="16" s="1"/>
  <c r="GM110" i="16" s="1"/>
  <c r="GF111" i="16"/>
  <c r="GI111" i="16"/>
  <c r="GE112" i="16"/>
  <c r="GJ111" i="16"/>
  <c r="GG111" i="16"/>
  <c r="GH111" i="16"/>
  <c r="IG104" i="16"/>
  <c r="IH104" i="16" s="1"/>
  <c r="II104" i="16" s="1"/>
  <c r="II103" i="16"/>
  <c r="IJ103" i="16" s="1"/>
  <c r="IM103" i="16" s="1"/>
  <c r="KO103" i="16" s="1"/>
  <c r="IH103" i="16"/>
  <c r="ID105" i="16"/>
  <c r="IE105" i="16"/>
  <c r="IB105" i="16"/>
  <c r="IF105" i="16"/>
  <c r="IC105" i="16"/>
  <c r="IA106" i="16"/>
  <c r="HL107" i="16"/>
  <c r="HO107" i="16" s="1"/>
  <c r="KK107" i="16" s="1"/>
  <c r="HI108" i="16"/>
  <c r="HD109" i="16"/>
  <c r="HC110" i="16"/>
  <c r="HG109" i="16"/>
  <c r="HF109" i="16"/>
  <c r="HE109" i="16"/>
  <c r="HH109" i="16"/>
  <c r="KG108" i="16" l="1"/>
  <c r="GQ109" i="16"/>
  <c r="GN110" i="16" s="1"/>
  <c r="CV109" i="16"/>
  <c r="CY109" i="16" s="1"/>
  <c r="JQ109" i="16" s="1"/>
  <c r="CS110" i="16"/>
  <c r="CT110" i="16" s="1"/>
  <c r="CU110" i="16" s="1"/>
  <c r="DQ114" i="16"/>
  <c r="DR114" i="16" s="1"/>
  <c r="DS114" i="16" s="1"/>
  <c r="GK111" i="16"/>
  <c r="GL111" i="16" s="1"/>
  <c r="GM111" i="16" s="1"/>
  <c r="ER113" i="16"/>
  <c r="EU113" i="16" s="1"/>
  <c r="JY113" i="16" s="1"/>
  <c r="FP109" i="16"/>
  <c r="FS109" i="16" s="1"/>
  <c r="KC109" i="16" s="1"/>
  <c r="CN111" i="16"/>
  <c r="CQ111" i="16"/>
  <c r="CO111" i="16"/>
  <c r="CP111" i="16"/>
  <c r="CM112" i="16"/>
  <c r="CR111" i="16"/>
  <c r="KX103" i="16"/>
  <c r="KX237" i="16" s="1"/>
  <c r="KW237" i="16"/>
  <c r="DR113" i="16"/>
  <c r="DS113" i="16" s="1"/>
  <c r="DT113" i="16" s="1"/>
  <c r="DW113" i="16" s="1"/>
  <c r="DP115" i="16"/>
  <c r="DO115" i="16"/>
  <c r="DM115" i="16"/>
  <c r="DK116" i="16"/>
  <c r="DL115" i="16"/>
  <c r="DN115" i="16"/>
  <c r="EN115" i="16"/>
  <c r="EM115" i="16"/>
  <c r="EJ115" i="16"/>
  <c r="EI116" i="16"/>
  <c r="EL115" i="16"/>
  <c r="EK115" i="16"/>
  <c r="EO114" i="16"/>
  <c r="FM110" i="16"/>
  <c r="FN110" i="16" s="1"/>
  <c r="FO110" i="16" s="1"/>
  <c r="FG112" i="16"/>
  <c r="FJ111" i="16"/>
  <c r="FI111" i="16"/>
  <c r="FH111" i="16"/>
  <c r="FL111" i="16"/>
  <c r="FK111" i="16"/>
  <c r="GF112" i="16"/>
  <c r="GJ112" i="16"/>
  <c r="GH112" i="16"/>
  <c r="GI112" i="16"/>
  <c r="GE113" i="16"/>
  <c r="GG112" i="16"/>
  <c r="IF106" i="16"/>
  <c r="IE106" i="16"/>
  <c r="ID106" i="16"/>
  <c r="IB106" i="16"/>
  <c r="IC106" i="16"/>
  <c r="IA107" i="16"/>
  <c r="IJ104" i="16"/>
  <c r="IM104" i="16" s="1"/>
  <c r="KO104" i="16" s="1"/>
  <c r="IG105" i="16"/>
  <c r="HI109" i="16"/>
  <c r="HJ109" i="16" s="1"/>
  <c r="HK109" i="16" s="1"/>
  <c r="HG110" i="16"/>
  <c r="HF110" i="16"/>
  <c r="HE110" i="16"/>
  <c r="HC111" i="16"/>
  <c r="HD110" i="16"/>
  <c r="HH110" i="16"/>
  <c r="HJ108" i="16"/>
  <c r="HK108" i="16" s="1"/>
  <c r="HL108" i="16" s="1"/>
  <c r="HO108" i="16" s="1"/>
  <c r="KK108" i="16" s="1"/>
  <c r="CV110" i="16" l="1"/>
  <c r="CY110" i="16" s="1"/>
  <c r="JQ110" i="16" s="1"/>
  <c r="KG109" i="16"/>
  <c r="GQ110" i="16"/>
  <c r="GN111" i="16" s="1"/>
  <c r="FP110" i="16"/>
  <c r="FS110" i="16" s="1"/>
  <c r="KC110" i="16" s="1"/>
  <c r="GK112" i="16"/>
  <c r="GL112" i="16" s="1"/>
  <c r="GM112" i="16" s="1"/>
  <c r="DQ115" i="16"/>
  <c r="DR115" i="16" s="1"/>
  <c r="DS115" i="16" s="1"/>
  <c r="EO115" i="16"/>
  <c r="EP115" i="16" s="1"/>
  <c r="EQ115" i="16" s="1"/>
  <c r="CS111" i="16"/>
  <c r="CM113" i="16"/>
  <c r="CP112" i="16"/>
  <c r="CO112" i="16"/>
  <c r="CN112" i="16"/>
  <c r="CQ112" i="16"/>
  <c r="CR112" i="16"/>
  <c r="DT114" i="16"/>
  <c r="DW114" i="16" s="1"/>
  <c r="JU113" i="16"/>
  <c r="DN116" i="16"/>
  <c r="DL116" i="16"/>
  <c r="DM116" i="16"/>
  <c r="DP116" i="16"/>
  <c r="DK117" i="16"/>
  <c r="DO116" i="16"/>
  <c r="EP114" i="16"/>
  <c r="EQ114" i="16" s="1"/>
  <c r="ER114" i="16" s="1"/>
  <c r="EU114" i="16" s="1"/>
  <c r="JY114" i="16" s="1"/>
  <c r="EK116" i="16"/>
  <c r="EJ116" i="16"/>
  <c r="EI117" i="16"/>
  <c r="EM116" i="16"/>
  <c r="EN116" i="16"/>
  <c r="EL116" i="16"/>
  <c r="FM111" i="16"/>
  <c r="FH112" i="16"/>
  <c r="FG113" i="16"/>
  <c r="FJ112" i="16"/>
  <c r="FI112" i="16"/>
  <c r="FL112" i="16"/>
  <c r="FK112" i="16"/>
  <c r="GG113" i="16"/>
  <c r="GJ113" i="16"/>
  <c r="GI113" i="16"/>
  <c r="GH113" i="16"/>
  <c r="GE114" i="16"/>
  <c r="GF113" i="16"/>
  <c r="IH105" i="16"/>
  <c r="II105" i="16" s="1"/>
  <c r="IJ105" i="16" s="1"/>
  <c r="IM105" i="16" s="1"/>
  <c r="KO105" i="16" s="1"/>
  <c r="IE107" i="16"/>
  <c r="ID107" i="16"/>
  <c r="IA108" i="16"/>
  <c r="IC107" i="16"/>
  <c r="IB107" i="16"/>
  <c r="IF107" i="16"/>
  <c r="IG106" i="16"/>
  <c r="HI110" i="16"/>
  <c r="HJ110" i="16" s="1"/>
  <c r="HK110" i="16" s="1"/>
  <c r="HG111" i="16"/>
  <c r="HC112" i="16"/>
  <c r="HF111" i="16"/>
  <c r="HD111" i="16"/>
  <c r="HE111" i="16"/>
  <c r="HH111" i="16"/>
  <c r="HL109" i="16"/>
  <c r="HO109" i="16" s="1"/>
  <c r="KK109" i="16" s="1"/>
  <c r="IG107" i="16" l="1"/>
  <c r="IH107" i="16" s="1"/>
  <c r="II107" i="16" s="1"/>
  <c r="KG110" i="16"/>
  <c r="GQ111" i="16"/>
  <c r="GN112" i="16" s="1"/>
  <c r="ER115" i="16"/>
  <c r="EU115" i="16" s="1"/>
  <c r="JY115" i="16" s="1"/>
  <c r="CS112" i="16"/>
  <c r="CT112" i="16" s="1"/>
  <c r="CU112" i="16" s="1"/>
  <c r="CN113" i="16"/>
  <c r="CR113" i="16"/>
  <c r="CQ113" i="16"/>
  <c r="CP113" i="16"/>
  <c r="CO113" i="16"/>
  <c r="CM114" i="16"/>
  <c r="CT111" i="16"/>
  <c r="CU111" i="16" s="1"/>
  <c r="CV111" i="16" s="1"/>
  <c r="CY111" i="16" s="1"/>
  <c r="JQ111" i="16" s="1"/>
  <c r="DQ116" i="16"/>
  <c r="DK118" i="16"/>
  <c r="DM117" i="16"/>
  <c r="DP117" i="16"/>
  <c r="DO117" i="16"/>
  <c r="DN117" i="16"/>
  <c r="DL117" i="16"/>
  <c r="JU114" i="16"/>
  <c r="DT115" i="16"/>
  <c r="DW115" i="16" s="1"/>
  <c r="JU115" i="16" s="1"/>
  <c r="EN117" i="16"/>
  <c r="EL117" i="16"/>
  <c r="EI118" i="16"/>
  <c r="EJ117" i="16"/>
  <c r="EM117" i="16" s="1"/>
  <c r="EK117" i="16"/>
  <c r="EO116" i="16"/>
  <c r="FM112" i="16"/>
  <c r="FN112" i="16" s="1"/>
  <c r="FO112" i="16" s="1"/>
  <c r="FI113" i="16"/>
  <c r="FG114" i="16"/>
  <c r="FK113" i="16"/>
  <c r="FH113" i="16"/>
  <c r="FL113" i="16"/>
  <c r="FJ113" i="16"/>
  <c r="FN111" i="16"/>
  <c r="FO111" i="16" s="1"/>
  <c r="FP111" i="16" s="1"/>
  <c r="FS111" i="16" s="1"/>
  <c r="KC111" i="16" s="1"/>
  <c r="GF114" i="16"/>
  <c r="GG114" i="16"/>
  <c r="GI114" i="16"/>
  <c r="GJ114" i="16"/>
  <c r="GH114" i="16"/>
  <c r="GE115" i="16"/>
  <c r="GK113" i="16"/>
  <c r="ID108" i="16"/>
  <c r="IB108" i="16"/>
  <c r="IF108" i="16"/>
  <c r="IC108" i="16"/>
  <c r="IA109" i="16"/>
  <c r="IE108" i="16"/>
  <c r="IH106" i="16"/>
  <c r="II106" i="16" s="1"/>
  <c r="IJ106" i="16" s="1"/>
  <c r="IM106" i="16" s="1"/>
  <c r="KO106" i="16" s="1"/>
  <c r="HF112" i="16"/>
  <c r="HD112" i="16"/>
  <c r="HC113" i="16"/>
  <c r="HH112" i="16"/>
  <c r="HG112" i="16"/>
  <c r="HE112" i="16"/>
  <c r="HI111" i="16"/>
  <c r="HL110" i="16"/>
  <c r="HO110" i="16" s="1"/>
  <c r="KK110" i="16" s="1"/>
  <c r="KG111" i="16" l="1"/>
  <c r="GQ112" i="16"/>
  <c r="FP112" i="16"/>
  <c r="FS112" i="16" s="1"/>
  <c r="KC112" i="16" s="1"/>
  <c r="CS113" i="16"/>
  <c r="CT113" i="16" s="1"/>
  <c r="CU113" i="16" s="1"/>
  <c r="IJ107" i="16"/>
  <c r="IM107" i="16" s="1"/>
  <c r="KO107" i="16" s="1"/>
  <c r="CQ114" i="16"/>
  <c r="CO114" i="16"/>
  <c r="CN114" i="16"/>
  <c r="CR114" i="16"/>
  <c r="CM115" i="16"/>
  <c r="CP114" i="16"/>
  <c r="CV112" i="16"/>
  <c r="CY112" i="16" s="1"/>
  <c r="JQ112" i="16" s="1"/>
  <c r="DQ117" i="16"/>
  <c r="DR117" i="16" s="1"/>
  <c r="DS117" i="16" s="1"/>
  <c r="DM118" i="16"/>
  <c r="DP118" i="16"/>
  <c r="DK119" i="16"/>
  <c r="DO118" i="16"/>
  <c r="DL118" i="16"/>
  <c r="DN118" i="16"/>
  <c r="DR116" i="16"/>
  <c r="DS116" i="16" s="1"/>
  <c r="DT116" i="16" s="1"/>
  <c r="DW116" i="16" s="1"/>
  <c r="JU116" i="16" s="1"/>
  <c r="KY117" i="16" s="1"/>
  <c r="EP116" i="16"/>
  <c r="EQ116" i="16" s="1"/>
  <c r="ER116" i="16" s="1"/>
  <c r="EU116" i="16" s="1"/>
  <c r="JY116" i="16" s="1"/>
  <c r="EO117" i="16"/>
  <c r="EM118" i="16"/>
  <c r="EN118" i="16"/>
  <c r="EJ118" i="16"/>
  <c r="EI119" i="16"/>
  <c r="EL118" i="16"/>
  <c r="EK118" i="16"/>
  <c r="FL114" i="16"/>
  <c r="FJ114" i="16"/>
  <c r="FK114" i="16"/>
  <c r="FI114" i="16"/>
  <c r="FG115" i="16"/>
  <c r="FH114" i="16"/>
  <c r="FM113" i="16"/>
  <c r="GL113" i="16"/>
  <c r="GM113" i="16" s="1"/>
  <c r="GH115" i="16"/>
  <c r="GF115" i="16"/>
  <c r="GE116" i="16"/>
  <c r="GJ115" i="16"/>
  <c r="GG115" i="16"/>
  <c r="GI115" i="16"/>
  <c r="GK114" i="16"/>
  <c r="ID109" i="16"/>
  <c r="IB109" i="16"/>
  <c r="IA110" i="16"/>
  <c r="IE109" i="16"/>
  <c r="IF109" i="16"/>
  <c r="IC109" i="16"/>
  <c r="IG108" i="16"/>
  <c r="HJ111" i="16"/>
  <c r="HK111" i="16" s="1"/>
  <c r="HL111" i="16" s="1"/>
  <c r="HO111" i="16" s="1"/>
  <c r="KK111" i="16" s="1"/>
  <c r="HI112" i="16"/>
  <c r="HJ112" i="16" s="1"/>
  <c r="HK112" i="16" s="1"/>
  <c r="HC114" i="16"/>
  <c r="HF113" i="16"/>
  <c r="HD113" i="16"/>
  <c r="HH113" i="16"/>
  <c r="HG113" i="16"/>
  <c r="HE113" i="16"/>
  <c r="GN113" i="16" l="1"/>
  <c r="KG112" i="16"/>
  <c r="GQ113" i="16"/>
  <c r="IG109" i="16"/>
  <c r="IH109" i="16" s="1"/>
  <c r="II109" i="16" s="1"/>
  <c r="CS114" i="16"/>
  <c r="CT114" i="16" s="1"/>
  <c r="CU114" i="16" s="1"/>
  <c r="DT117" i="16"/>
  <c r="DW117" i="16" s="1"/>
  <c r="JU117" i="16" s="1"/>
  <c r="FM114" i="16"/>
  <c r="FN114" i="16" s="1"/>
  <c r="FO114" i="16" s="1"/>
  <c r="CO115" i="16"/>
  <c r="CR115" i="16"/>
  <c r="CM116" i="16"/>
  <c r="CN115" i="16"/>
  <c r="CQ115" i="16"/>
  <c r="CP115" i="16"/>
  <c r="CV113" i="16"/>
  <c r="CY113" i="16" s="1"/>
  <c r="DM119" i="16"/>
  <c r="DL119" i="16"/>
  <c r="DO119" i="16"/>
  <c r="DN119" i="16"/>
  <c r="DP119" i="16"/>
  <c r="DK120" i="16"/>
  <c r="DQ118" i="16"/>
  <c r="KZ117" i="16"/>
  <c r="KZ238" i="16" s="1"/>
  <c r="KY238" i="16"/>
  <c r="EL119" i="16"/>
  <c r="EN119" i="16"/>
  <c r="EI120" i="16"/>
  <c r="EK119" i="16"/>
  <c r="EJ119" i="16"/>
  <c r="EM119" i="16" s="1"/>
  <c r="EO118" i="16"/>
  <c r="EP118" i="16" s="1"/>
  <c r="EQ118" i="16" s="1"/>
  <c r="EP117" i="16"/>
  <c r="EQ117" i="16" s="1"/>
  <c r="ER117" i="16" s="1"/>
  <c r="EU117" i="16" s="1"/>
  <c r="JY117" i="16" s="1"/>
  <c r="FN113" i="16"/>
  <c r="FO113" i="16" s="1"/>
  <c r="FP113" i="16" s="1"/>
  <c r="FS113" i="16" s="1"/>
  <c r="KC113" i="16" s="1"/>
  <c r="FI115" i="16"/>
  <c r="FG116" i="16"/>
  <c r="FH115" i="16"/>
  <c r="FJ115" i="16"/>
  <c r="FL115" i="16"/>
  <c r="FK115" i="16"/>
  <c r="GG116" i="16"/>
  <c r="GF116" i="16"/>
  <c r="GJ116" i="16"/>
  <c r="GI116" i="16"/>
  <c r="GH116" i="16"/>
  <c r="GE117" i="16"/>
  <c r="GK115" i="16"/>
  <c r="GL114" i="16"/>
  <c r="GM114" i="16" s="1"/>
  <c r="IH108" i="16"/>
  <c r="II108" i="16" s="1"/>
  <c r="IJ108" i="16" s="1"/>
  <c r="IM108" i="16" s="1"/>
  <c r="KO108" i="16" s="1"/>
  <c r="IB110" i="16"/>
  <c r="IA111" i="16"/>
  <c r="IF110" i="16"/>
  <c r="IE110" i="16"/>
  <c r="ID110" i="16"/>
  <c r="IC110" i="16"/>
  <c r="HL112" i="16"/>
  <c r="HO112" i="16" s="1"/>
  <c r="KK112" i="16" s="1"/>
  <c r="HC115" i="16"/>
  <c r="HF114" i="16"/>
  <c r="HG114" i="16"/>
  <c r="HH114" i="16"/>
  <c r="HD114" i="16"/>
  <c r="HE114" i="16"/>
  <c r="HI113" i="16"/>
  <c r="GN114" i="16" l="1"/>
  <c r="KG113" i="16"/>
  <c r="GQ114" i="16"/>
  <c r="EO119" i="16"/>
  <c r="FP114" i="16"/>
  <c r="FS114" i="16" s="1"/>
  <c r="KC114" i="16" s="1"/>
  <c r="CM117" i="16"/>
  <c r="CR116" i="16"/>
  <c r="CO116" i="16"/>
  <c r="CQ116" i="16"/>
  <c r="CN116" i="16"/>
  <c r="CP116" i="16"/>
  <c r="CV114" i="16"/>
  <c r="CY114" i="16" s="1"/>
  <c r="JQ113" i="16"/>
  <c r="CS115" i="16"/>
  <c r="DR118" i="16"/>
  <c r="DS118" i="16" s="1"/>
  <c r="DT118" i="16" s="1"/>
  <c r="DW118" i="16" s="1"/>
  <c r="JU118" i="16" s="1"/>
  <c r="DO120" i="16"/>
  <c r="DL120" i="16"/>
  <c r="DK121" i="16"/>
  <c r="DN120" i="16"/>
  <c r="DM120" i="16"/>
  <c r="DP120" i="16"/>
  <c r="DQ119" i="16"/>
  <c r="EP119" i="16"/>
  <c r="EQ119" i="16" s="1"/>
  <c r="EN120" i="16"/>
  <c r="EI121" i="16"/>
  <c r="EL120" i="16"/>
  <c r="EK120" i="16"/>
  <c r="EJ120" i="16"/>
  <c r="EM120" i="16" s="1"/>
  <c r="ER118" i="16"/>
  <c r="EU118" i="16" s="1"/>
  <c r="JY118" i="16" s="1"/>
  <c r="LA117" i="16" s="1"/>
  <c r="FM115" i="16"/>
  <c r="FG117" i="16"/>
  <c r="FL116" i="16"/>
  <c r="FH116" i="16"/>
  <c r="FK116" i="16"/>
  <c r="FJ116" i="16"/>
  <c r="FI116" i="16"/>
  <c r="GF117" i="16"/>
  <c r="GG117" i="16"/>
  <c r="GI117" i="16"/>
  <c r="GE118" i="16"/>
  <c r="GH117" i="16"/>
  <c r="GJ117" i="16"/>
  <c r="GL115" i="16"/>
  <c r="GM115" i="16" s="1"/>
  <c r="GK116" i="16"/>
  <c r="IF111" i="16"/>
  <c r="ID111" i="16"/>
  <c r="IC111" i="16"/>
  <c r="IE111" i="16"/>
  <c r="IA112" i="16"/>
  <c r="IB111" i="16"/>
  <c r="IG110" i="16"/>
  <c r="IJ109" i="16"/>
  <c r="IM109" i="16" s="1"/>
  <c r="KO109" i="16" s="1"/>
  <c r="HI114" i="16"/>
  <c r="HJ114" i="16" s="1"/>
  <c r="HK114" i="16" s="1"/>
  <c r="HJ113" i="16"/>
  <c r="HK113" i="16" s="1"/>
  <c r="HL113" i="16" s="1"/>
  <c r="HO113" i="16" s="1"/>
  <c r="KK113" i="16" s="1"/>
  <c r="HH115" i="16"/>
  <c r="HG115" i="16"/>
  <c r="HF115" i="16"/>
  <c r="HE115" i="16"/>
  <c r="HC116" i="16"/>
  <c r="HD115" i="16"/>
  <c r="ER119" i="16" l="1"/>
  <c r="EU119" i="16" s="1"/>
  <c r="JY119" i="16" s="1"/>
  <c r="GN115" i="16"/>
  <c r="KG114" i="16"/>
  <c r="GQ115" i="16"/>
  <c r="HI115" i="16"/>
  <c r="HJ115" i="16" s="1"/>
  <c r="HK115" i="16" s="1"/>
  <c r="DQ120" i="16"/>
  <c r="DR120" i="16" s="1"/>
  <c r="DS120" i="16" s="1"/>
  <c r="EO120" i="16"/>
  <c r="EP120" i="16" s="1"/>
  <c r="EQ120" i="16" s="1"/>
  <c r="ER120" i="16" s="1"/>
  <c r="EU120" i="16" s="1"/>
  <c r="JY120" i="16" s="1"/>
  <c r="FM116" i="16"/>
  <c r="JQ114" i="16"/>
  <c r="CS116" i="16"/>
  <c r="CT116" i="16" s="1"/>
  <c r="CU116" i="16" s="1"/>
  <c r="CT115" i="16"/>
  <c r="CU115" i="16" s="1"/>
  <c r="CV115" i="16" s="1"/>
  <c r="CY115" i="16" s="1"/>
  <c r="JQ115" i="16" s="1"/>
  <c r="CR117" i="16"/>
  <c r="CM118" i="16"/>
  <c r="CN117" i="16"/>
  <c r="CO117" i="16"/>
  <c r="CQ117" i="16"/>
  <c r="CP117" i="16"/>
  <c r="DN121" i="16"/>
  <c r="DM121" i="16"/>
  <c r="DP121" i="16"/>
  <c r="DO121" i="16"/>
  <c r="DL121" i="16"/>
  <c r="DK122" i="16"/>
  <c r="DR119" i="16"/>
  <c r="DS119" i="16" s="1"/>
  <c r="DT119" i="16" s="1"/>
  <c r="DW119" i="16" s="1"/>
  <c r="JU119" i="16" s="1"/>
  <c r="EN121" i="16"/>
  <c r="EJ121" i="16"/>
  <c r="EM121" i="16" s="1"/>
  <c r="EL121" i="16"/>
  <c r="EK121" i="16"/>
  <c r="EI122" i="16"/>
  <c r="LB117" i="16"/>
  <c r="LB238" i="16" s="1"/>
  <c r="LA238" i="16"/>
  <c r="FH117" i="16"/>
  <c r="FJ117" i="16"/>
  <c r="FI117" i="16"/>
  <c r="FG118" i="16"/>
  <c r="FK117" i="16"/>
  <c r="FL117" i="16"/>
  <c r="FN116" i="16"/>
  <c r="FO116" i="16" s="1"/>
  <c r="FN115" i="16"/>
  <c r="FO115" i="16" s="1"/>
  <c r="FP115" i="16" s="1"/>
  <c r="FS115" i="16" s="1"/>
  <c r="KC115" i="16" s="1"/>
  <c r="GF118" i="16"/>
  <c r="GI118" i="16"/>
  <c r="GH118" i="16"/>
  <c r="GG118" i="16"/>
  <c r="GE119" i="16"/>
  <c r="GJ118" i="16"/>
  <c r="GK117" i="16"/>
  <c r="GL117" i="16" s="1"/>
  <c r="GM117" i="16" s="1"/>
  <c r="GL116" i="16"/>
  <c r="GM116" i="16" s="1"/>
  <c r="IG111" i="16"/>
  <c r="IH111" i="16" s="1"/>
  <c r="II111" i="16" s="1"/>
  <c r="IH110" i="16"/>
  <c r="II110" i="16" s="1"/>
  <c r="IJ110" i="16" s="1"/>
  <c r="IM110" i="16" s="1"/>
  <c r="KO110" i="16" s="1"/>
  <c r="IA113" i="16"/>
  <c r="IE112" i="16"/>
  <c r="IF112" i="16"/>
  <c r="ID112" i="16"/>
  <c r="IB112" i="16"/>
  <c r="IC112" i="16"/>
  <c r="HL114" i="16"/>
  <c r="HO114" i="16" s="1"/>
  <c r="KK114" i="16" s="1"/>
  <c r="HC117" i="16"/>
  <c r="HH116" i="16"/>
  <c r="HE116" i="16"/>
  <c r="HD116" i="16"/>
  <c r="HF116" i="16"/>
  <c r="HG116" i="16"/>
  <c r="GN116" i="16" l="1"/>
  <c r="GQ116" i="16" s="1"/>
  <c r="GN117" i="16" s="1"/>
  <c r="KG115" i="16"/>
  <c r="CV116" i="16"/>
  <c r="CY116" i="16" s="1"/>
  <c r="CM119" i="16"/>
  <c r="CO118" i="16"/>
  <c r="CN118" i="16"/>
  <c r="CR118" i="16"/>
  <c r="CQ118" i="16"/>
  <c r="CP118" i="16"/>
  <c r="CS117" i="16"/>
  <c r="CT117" i="16" s="1"/>
  <c r="CU117" i="16" s="1"/>
  <c r="DP122" i="16"/>
  <c r="DO122" i="16"/>
  <c r="DL122" i="16"/>
  <c r="DK123" i="16"/>
  <c r="DN122" i="16"/>
  <c r="DM122" i="16"/>
  <c r="DQ121" i="16"/>
  <c r="DT120" i="16"/>
  <c r="DW120" i="16" s="1"/>
  <c r="JU120" i="16" s="1"/>
  <c r="EO121" i="16"/>
  <c r="EL122" i="16"/>
  <c r="EJ122" i="16"/>
  <c r="EM122" i="16" s="1"/>
  <c r="EI123" i="16"/>
  <c r="EN122" i="16"/>
  <c r="EK122" i="16"/>
  <c r="FM117" i="16"/>
  <c r="FH118" i="16"/>
  <c r="FK118" i="16"/>
  <c r="FJ118" i="16"/>
  <c r="FG119" i="16"/>
  <c r="FL118" i="16"/>
  <c r="FI118" i="16"/>
  <c r="FP116" i="16"/>
  <c r="FS116" i="16" s="1"/>
  <c r="GI119" i="16"/>
  <c r="GE120" i="16"/>
  <c r="GH119" i="16"/>
  <c r="GG119" i="16"/>
  <c r="GF119" i="16"/>
  <c r="GJ119" i="16"/>
  <c r="GK118" i="16"/>
  <c r="IJ111" i="16"/>
  <c r="IM111" i="16" s="1"/>
  <c r="KO111" i="16" s="1"/>
  <c r="IB113" i="16"/>
  <c r="IA114" i="16"/>
  <c r="IF113" i="16"/>
  <c r="IE113" i="16"/>
  <c r="IC113" i="16"/>
  <c r="ID113" i="16"/>
  <c r="IG112" i="16"/>
  <c r="HL115" i="16"/>
  <c r="HO115" i="16" s="1"/>
  <c r="KK115" i="16" s="1"/>
  <c r="LG117" i="16" s="1"/>
  <c r="LH117" i="16" s="1"/>
  <c r="LH238" i="16" s="1"/>
  <c r="HI116" i="16"/>
  <c r="HH117" i="16"/>
  <c r="HE117" i="16"/>
  <c r="HD117" i="16"/>
  <c r="HC118" i="16"/>
  <c r="HF117" i="16"/>
  <c r="HG117" i="16"/>
  <c r="KG116" i="16" l="1"/>
  <c r="LE117" i="16" s="1"/>
  <c r="GQ117" i="16"/>
  <c r="DQ122" i="16"/>
  <c r="DS122" i="16" s="1"/>
  <c r="FM118" i="16"/>
  <c r="CS118" i="16"/>
  <c r="CT118" i="16" s="1"/>
  <c r="CU118" i="16" s="1"/>
  <c r="CP119" i="16"/>
  <c r="CM120" i="16"/>
  <c r="CN119" i="16"/>
  <c r="CR119" i="16"/>
  <c r="CQ119" i="16"/>
  <c r="CO119" i="16"/>
  <c r="CV117" i="16"/>
  <c r="CY117" i="16" s="1"/>
  <c r="JQ116" i="16"/>
  <c r="DR122" i="16"/>
  <c r="DR121" i="16"/>
  <c r="DS121" i="16" s="1"/>
  <c r="DT121" i="16" s="1"/>
  <c r="DW121" i="16" s="1"/>
  <c r="JU121" i="16" s="1"/>
  <c r="DN123" i="16"/>
  <c r="DO123" i="16"/>
  <c r="DK124" i="16"/>
  <c r="DP123" i="16"/>
  <c r="DM123" i="16"/>
  <c r="DL123" i="16"/>
  <c r="EO122" i="16"/>
  <c r="EP122" i="16" s="1"/>
  <c r="EQ122" i="16" s="1"/>
  <c r="EL123" i="16"/>
  <c r="EJ123" i="16"/>
  <c r="EK123" i="16"/>
  <c r="EN123" i="16"/>
  <c r="EM123" i="16"/>
  <c r="EI124" i="16"/>
  <c r="EP121" i="16"/>
  <c r="EQ121" i="16" s="1"/>
  <c r="ER121" i="16" s="1"/>
  <c r="EU121" i="16" s="1"/>
  <c r="JY121" i="16" s="1"/>
  <c r="FL119" i="16"/>
  <c r="FK119" i="16"/>
  <c r="FI119" i="16"/>
  <c r="FJ119" i="16"/>
  <c r="FH119" i="16"/>
  <c r="FG120" i="16"/>
  <c r="KC116" i="16"/>
  <c r="FN118" i="16"/>
  <c r="FO118" i="16" s="1"/>
  <c r="FN117" i="16"/>
  <c r="FO117" i="16" s="1"/>
  <c r="FP117" i="16" s="1"/>
  <c r="FS117" i="16" s="1"/>
  <c r="KC117" i="16" s="1"/>
  <c r="GK119" i="16"/>
  <c r="GI120" i="16"/>
  <c r="GG120" i="16"/>
  <c r="GF120" i="16"/>
  <c r="GJ120" i="16"/>
  <c r="GE121" i="16"/>
  <c r="GH120" i="16"/>
  <c r="GL118" i="16"/>
  <c r="GM118" i="16" s="1"/>
  <c r="IG113" i="16"/>
  <c r="IB114" i="16"/>
  <c r="IF114" i="16"/>
  <c r="ID114" i="16"/>
  <c r="IA115" i="16"/>
  <c r="IC114" i="16"/>
  <c r="IE114" i="16"/>
  <c r="IH112" i="16"/>
  <c r="II112" i="16" s="1"/>
  <c r="IJ112" i="16" s="1"/>
  <c r="IM112" i="16" s="1"/>
  <c r="KO112" i="16" s="1"/>
  <c r="LG238" i="16"/>
  <c r="HD118" i="16"/>
  <c r="HC119" i="16"/>
  <c r="HH118" i="16"/>
  <c r="HF118" i="16"/>
  <c r="HE118" i="16"/>
  <c r="HG118" i="16"/>
  <c r="HI117" i="16"/>
  <c r="HJ116" i="16"/>
  <c r="HK116" i="16" s="1"/>
  <c r="HL116" i="16" s="1"/>
  <c r="HO116" i="16" s="1"/>
  <c r="KK116" i="16" s="1"/>
  <c r="GN118" i="16" l="1"/>
  <c r="KG117" i="16"/>
  <c r="GQ118" i="16"/>
  <c r="LE238" i="16"/>
  <c r="LF117" i="16"/>
  <c r="LF238" i="16" s="1"/>
  <c r="IG114" i="16"/>
  <c r="IH114" i="16" s="1"/>
  <c r="II114" i="16" s="1"/>
  <c r="ER122" i="16"/>
  <c r="EU122" i="16" s="1"/>
  <c r="JY122" i="16" s="1"/>
  <c r="EO123" i="16"/>
  <c r="EP123" i="16" s="1"/>
  <c r="EQ123" i="16" s="1"/>
  <c r="CV118" i="16"/>
  <c r="CY118" i="16" s="1"/>
  <c r="JQ118" i="16" s="1"/>
  <c r="JQ117" i="16"/>
  <c r="CM121" i="16"/>
  <c r="CR120" i="16"/>
  <c r="CN120" i="16"/>
  <c r="CP120" i="16"/>
  <c r="CO120" i="16"/>
  <c r="CQ120" i="16"/>
  <c r="CS119" i="16"/>
  <c r="CT119" i="16" s="1"/>
  <c r="CU119" i="16" s="1"/>
  <c r="CV119" i="16" s="1"/>
  <c r="CY119" i="16" s="1"/>
  <c r="JQ119" i="16" s="1"/>
  <c r="DT122" i="16"/>
  <c r="DW122" i="16" s="1"/>
  <c r="DQ123" i="16"/>
  <c r="DN124" i="16"/>
  <c r="DK125" i="16"/>
  <c r="DM124" i="16"/>
  <c r="DL124" i="16"/>
  <c r="DP124" i="16"/>
  <c r="DO124" i="16"/>
  <c r="EK124" i="16"/>
  <c r="EN124" i="16"/>
  <c r="EJ124" i="16"/>
  <c r="EM124" i="16" s="1"/>
  <c r="EI125" i="16"/>
  <c r="EL124" i="16"/>
  <c r="FG121" i="16"/>
  <c r="FI120" i="16"/>
  <c r="FH120" i="16"/>
  <c r="FK120" i="16"/>
  <c r="FJ120" i="16"/>
  <c r="FL120" i="16"/>
  <c r="FM119" i="16"/>
  <c r="FP118" i="16"/>
  <c r="FS118" i="16" s="1"/>
  <c r="KC118" i="16" s="1"/>
  <c r="LC117" i="16" s="1"/>
  <c r="GH121" i="16"/>
  <c r="GG121" i="16"/>
  <c r="GF121" i="16"/>
  <c r="GJ121" i="16"/>
  <c r="GI121" i="16"/>
  <c r="GE122" i="16"/>
  <c r="GK120" i="16"/>
  <c r="GL120" i="16" s="1"/>
  <c r="GM120" i="16" s="1"/>
  <c r="GL119" i="16"/>
  <c r="GM119" i="16" s="1"/>
  <c r="IA116" i="16"/>
  <c r="IF115" i="16"/>
  <c r="IE115" i="16"/>
  <c r="ID115" i="16"/>
  <c r="IB115" i="16"/>
  <c r="IC115" i="16"/>
  <c r="IH113" i="16"/>
  <c r="II113" i="16" s="1"/>
  <c r="IJ113" i="16" s="1"/>
  <c r="IM113" i="16" s="1"/>
  <c r="KO113" i="16" s="1"/>
  <c r="HI118" i="16"/>
  <c r="HJ118" i="16" s="1"/>
  <c r="HK118" i="16" s="1"/>
  <c r="HD119" i="16"/>
  <c r="HC120" i="16"/>
  <c r="HG119" i="16"/>
  <c r="HF119" i="16"/>
  <c r="HE119" i="16"/>
  <c r="HH119" i="16"/>
  <c r="HJ117" i="16"/>
  <c r="HK117" i="16" s="1"/>
  <c r="HL117" i="16" s="1"/>
  <c r="HO117" i="16" s="1"/>
  <c r="KK117" i="16" s="1"/>
  <c r="ER123" i="16" l="1"/>
  <c r="EU123" i="16" s="1"/>
  <c r="JY123" i="16" s="1"/>
  <c r="GN119" i="16"/>
  <c r="GQ119" i="16" s="1"/>
  <c r="GN120" i="16" s="1"/>
  <c r="KG118" i="16"/>
  <c r="IJ114" i="16"/>
  <c r="IM114" i="16" s="1"/>
  <c r="KO114" i="16" s="1"/>
  <c r="LI117" i="16" s="1"/>
  <c r="LJ117" i="16" s="1"/>
  <c r="LJ238" i="16" s="1"/>
  <c r="IG115" i="16"/>
  <c r="IH115" i="16" s="1"/>
  <c r="II115" i="16" s="1"/>
  <c r="CS120" i="16"/>
  <c r="CT120" i="16" s="1"/>
  <c r="CU120" i="16" s="1"/>
  <c r="CV120" i="16" s="1"/>
  <c r="CY120" i="16" s="1"/>
  <c r="JQ120" i="16" s="1"/>
  <c r="CN121" i="16"/>
  <c r="CQ121" i="16"/>
  <c r="CP121" i="16"/>
  <c r="CO121" i="16"/>
  <c r="CM122" i="16"/>
  <c r="CR121" i="16"/>
  <c r="DQ124" i="16"/>
  <c r="DR124" i="16"/>
  <c r="DS124" i="16" s="1"/>
  <c r="DR123" i="16"/>
  <c r="DS123" i="16" s="1"/>
  <c r="DT123" i="16" s="1"/>
  <c r="DW123" i="16" s="1"/>
  <c r="JU123" i="16" s="1"/>
  <c r="DN125" i="16"/>
  <c r="DO125" i="16"/>
  <c r="DM125" i="16"/>
  <c r="DL125" i="16"/>
  <c r="DP125" i="16"/>
  <c r="DK126" i="16"/>
  <c r="JU122" i="16"/>
  <c r="EK125" i="16"/>
  <c r="EL125" i="16"/>
  <c r="EI126" i="16"/>
  <c r="EN125" i="16"/>
  <c r="EJ125" i="16"/>
  <c r="EM125" i="16"/>
  <c r="EO124" i="16"/>
  <c r="FN119" i="16"/>
  <c r="FO119" i="16" s="1"/>
  <c r="FP119" i="16" s="1"/>
  <c r="FS119" i="16" s="1"/>
  <c r="KC119" i="16" s="1"/>
  <c r="LD117" i="16"/>
  <c r="LD238" i="16" s="1"/>
  <c r="LC238" i="16"/>
  <c r="FM120" i="16"/>
  <c r="FL121" i="16"/>
  <c r="FK121" i="16"/>
  <c r="FJ121" i="16"/>
  <c r="FI121" i="16"/>
  <c r="FH121" i="16"/>
  <c r="FG122" i="16"/>
  <c r="GJ122" i="16"/>
  <c r="GI122" i="16"/>
  <c r="GH122" i="16"/>
  <c r="GE123" i="16"/>
  <c r="GG122" i="16"/>
  <c r="GF122" i="16"/>
  <c r="GK121" i="16"/>
  <c r="IE116" i="16"/>
  <c r="ID116" i="16"/>
  <c r="IC116" i="16"/>
  <c r="IA117" i="16"/>
  <c r="IB116" i="16"/>
  <c r="IF116" i="16"/>
  <c r="HI119" i="16"/>
  <c r="HG120" i="16"/>
  <c r="HC121" i="16"/>
  <c r="HH120" i="16"/>
  <c r="HD120" i="16"/>
  <c r="HE120" i="16"/>
  <c r="HF120" i="16"/>
  <c r="HL118" i="16"/>
  <c r="HO118" i="16" s="1"/>
  <c r="LI238" i="16" l="1"/>
  <c r="IJ115" i="16"/>
  <c r="IM115" i="16" s="1"/>
  <c r="KO115" i="16" s="1"/>
  <c r="KG119" i="16"/>
  <c r="GQ120" i="16"/>
  <c r="CS121" i="16"/>
  <c r="DQ125" i="16"/>
  <c r="DS125" i="16" s="1"/>
  <c r="IG116" i="16"/>
  <c r="IH116" i="16" s="1"/>
  <c r="II116" i="16" s="1"/>
  <c r="IJ116" i="16" s="1"/>
  <c r="IM116" i="16" s="1"/>
  <c r="KO116" i="16" s="1"/>
  <c r="GK122" i="16"/>
  <c r="GL122" i="16" s="1"/>
  <c r="GM122" i="16" s="1"/>
  <c r="CN122" i="16"/>
  <c r="CR122" i="16"/>
  <c r="CQ122" i="16"/>
  <c r="CP122" i="16"/>
  <c r="CO122" i="16"/>
  <c r="CM123" i="16"/>
  <c r="CT121" i="16"/>
  <c r="CU121" i="16" s="1"/>
  <c r="CV121" i="16" s="1"/>
  <c r="CY121" i="16" s="1"/>
  <c r="JQ121" i="16" s="1"/>
  <c r="DT124" i="16"/>
  <c r="DW124" i="16" s="1"/>
  <c r="DN126" i="16"/>
  <c r="DP126" i="16"/>
  <c r="DK127" i="16"/>
  <c r="DL126" i="16"/>
  <c r="DM126" i="16"/>
  <c r="DO126" i="16"/>
  <c r="DR125" i="16"/>
  <c r="EP124" i="16"/>
  <c r="EQ124" i="16" s="1"/>
  <c r="ER124" i="16" s="1"/>
  <c r="EU124" i="16" s="1"/>
  <c r="JY124" i="16" s="1"/>
  <c r="EM126" i="16"/>
  <c r="EK126" i="16"/>
  <c r="EI127" i="16"/>
  <c r="EJ126" i="16"/>
  <c r="EL126" i="16"/>
  <c r="EN126" i="16"/>
  <c r="EO125" i="16"/>
  <c r="EP125" i="16" s="1"/>
  <c r="EQ125" i="16" s="1"/>
  <c r="FL122" i="16"/>
  <c r="FH122" i="16"/>
  <c r="FG123" i="16"/>
  <c r="FJ122" i="16"/>
  <c r="FK122" i="16"/>
  <c r="FI122" i="16"/>
  <c r="FM121" i="16"/>
  <c r="FN120" i="16"/>
  <c r="FO120" i="16" s="1"/>
  <c r="FP120" i="16" s="1"/>
  <c r="FS120" i="16" s="1"/>
  <c r="KC120" i="16" s="1"/>
  <c r="GF123" i="16"/>
  <c r="GH123" i="16"/>
  <c r="GE124" i="16"/>
  <c r="GJ123" i="16"/>
  <c r="GI123" i="16"/>
  <c r="GG123" i="16"/>
  <c r="GL121" i="16"/>
  <c r="GM121" i="16" s="1"/>
  <c r="IA118" i="16"/>
  <c r="ID117" i="16"/>
  <c r="IC117" i="16"/>
  <c r="IB117" i="16"/>
  <c r="IF117" i="16"/>
  <c r="IE117" i="16"/>
  <c r="HI120" i="16"/>
  <c r="HJ120" i="16" s="1"/>
  <c r="HK120" i="16" s="1"/>
  <c r="KK118" i="16"/>
  <c r="HD121" i="16"/>
  <c r="HC122" i="16"/>
  <c r="HE121" i="16"/>
  <c r="HH121" i="16"/>
  <c r="HG121" i="16"/>
  <c r="HF121" i="16"/>
  <c r="HJ119" i="16"/>
  <c r="HK119" i="16" s="1"/>
  <c r="HL119" i="16" s="1"/>
  <c r="HO119" i="16" s="1"/>
  <c r="ER125" i="16" l="1"/>
  <c r="EU125" i="16" s="1"/>
  <c r="JY125" i="16" s="1"/>
  <c r="GN121" i="16"/>
  <c r="GQ121" i="16" s="1"/>
  <c r="GN122" i="16" s="1"/>
  <c r="KG120" i="16"/>
  <c r="CS122" i="16"/>
  <c r="CT122" i="16" s="1"/>
  <c r="CU122" i="16" s="1"/>
  <c r="CV122" i="16" s="1"/>
  <c r="CY122" i="16" s="1"/>
  <c r="DQ126" i="16"/>
  <c r="DR126" i="16" s="1"/>
  <c r="DS126" i="16" s="1"/>
  <c r="CQ123" i="16"/>
  <c r="CP123" i="16"/>
  <c r="CR123" i="16"/>
  <c r="CO123" i="16"/>
  <c r="CN123" i="16"/>
  <c r="CM124" i="16"/>
  <c r="DP127" i="16"/>
  <c r="DL127" i="16"/>
  <c r="DN127" i="16"/>
  <c r="DO127" i="16"/>
  <c r="DM127" i="16"/>
  <c r="DK128" i="16"/>
  <c r="DT125" i="16"/>
  <c r="DW125" i="16" s="1"/>
  <c r="JU125" i="16" s="1"/>
  <c r="JU124" i="16"/>
  <c r="EJ127" i="16"/>
  <c r="EN127" i="16" s="1"/>
  <c r="EM127" i="16"/>
  <c r="EI128" i="16"/>
  <c r="EL127" i="16"/>
  <c r="EK127" i="16"/>
  <c r="EO126" i="16"/>
  <c r="EP126" i="16" s="1"/>
  <c r="EQ126" i="16" s="1"/>
  <c r="ER126" i="16" s="1"/>
  <c r="EU126" i="16" s="1"/>
  <c r="JY126" i="16" s="1"/>
  <c r="FK123" i="16"/>
  <c r="FJ123" i="16"/>
  <c r="FI123" i="16"/>
  <c r="FH123" i="16"/>
  <c r="FG124" i="16"/>
  <c r="FL123" i="16"/>
  <c r="FM122" i="16"/>
  <c r="FN122" i="16" s="1"/>
  <c r="FO122" i="16" s="1"/>
  <c r="FN121" i="16"/>
  <c r="FO121" i="16" s="1"/>
  <c r="FP121" i="16" s="1"/>
  <c r="FS121" i="16" s="1"/>
  <c r="KC121" i="16" s="1"/>
  <c r="GK123" i="16"/>
  <c r="GH124" i="16"/>
  <c r="GJ124" i="16"/>
  <c r="GE125" i="16"/>
  <c r="GG124" i="16"/>
  <c r="GI124" i="16"/>
  <c r="GF124" i="16"/>
  <c r="IG117" i="16"/>
  <c r="IA119" i="16"/>
  <c r="IB118" i="16"/>
  <c r="IF118" i="16"/>
  <c r="ID118" i="16"/>
  <c r="IC118" i="16"/>
  <c r="IE118" i="16"/>
  <c r="KK119" i="16"/>
  <c r="HL120" i="16"/>
  <c r="HO120" i="16" s="1"/>
  <c r="KK120" i="16" s="1"/>
  <c r="HH122" i="16"/>
  <c r="HE122" i="16"/>
  <c r="HF122" i="16"/>
  <c r="HC123" i="16"/>
  <c r="HG122" i="16"/>
  <c r="HD122" i="16"/>
  <c r="HI121" i="16"/>
  <c r="KG121" i="16" l="1"/>
  <c r="GQ122" i="16"/>
  <c r="EO127" i="16"/>
  <c r="CS123" i="16"/>
  <c r="CT123" i="16" s="1"/>
  <c r="CU123" i="16" s="1"/>
  <c r="CV123" i="16" s="1"/>
  <c r="CY123" i="16" s="1"/>
  <c r="DQ127" i="16"/>
  <c r="GK124" i="16"/>
  <c r="GL124" i="16" s="1"/>
  <c r="GM124" i="16" s="1"/>
  <c r="FP122" i="16"/>
  <c r="FS122" i="16" s="1"/>
  <c r="KC122" i="16" s="1"/>
  <c r="JQ122" i="16"/>
  <c r="CR124" i="16"/>
  <c r="CP124" i="16"/>
  <c r="CO124" i="16"/>
  <c r="CM125" i="16"/>
  <c r="CQ124" i="16"/>
  <c r="CN124" i="16"/>
  <c r="DL128" i="16"/>
  <c r="DN128" i="16"/>
  <c r="DP128" i="16"/>
  <c r="DK129" i="16"/>
  <c r="DO128" i="16"/>
  <c r="DM128" i="16"/>
  <c r="DT126" i="16"/>
  <c r="DW126" i="16" s="1"/>
  <c r="DR127" i="16"/>
  <c r="DS127" i="16" s="1"/>
  <c r="EP127" i="16"/>
  <c r="EQ127" i="16" s="1"/>
  <c r="ER127" i="16" s="1"/>
  <c r="EU127" i="16" s="1"/>
  <c r="JY127" i="16" s="1"/>
  <c r="EN128" i="16"/>
  <c r="EK128" i="16"/>
  <c r="EJ128" i="16"/>
  <c r="EI129" i="16"/>
  <c r="EM128" i="16"/>
  <c r="EL128" i="16"/>
  <c r="FM123" i="16"/>
  <c r="FN123" i="16" s="1"/>
  <c r="FO123" i="16" s="1"/>
  <c r="FI124" i="16"/>
  <c r="FH124" i="16"/>
  <c r="FK124" i="16"/>
  <c r="FG125" i="16"/>
  <c r="FL124" i="16"/>
  <c r="FJ124" i="16"/>
  <c r="GL123" i="16"/>
  <c r="GM123" i="16" s="1"/>
  <c r="GG125" i="16"/>
  <c r="GJ125" i="16"/>
  <c r="GF125" i="16"/>
  <c r="GH125" i="16"/>
  <c r="GE126" i="16"/>
  <c r="GI125" i="16"/>
  <c r="IG118" i="16"/>
  <c r="IH118" i="16" s="1"/>
  <c r="II118" i="16" s="1"/>
  <c r="IC119" i="16"/>
  <c r="IF119" i="16"/>
  <c r="IE119" i="16"/>
  <c r="IB119" i="16"/>
  <c r="IA120" i="16"/>
  <c r="ID119" i="16"/>
  <c r="IH117" i="16"/>
  <c r="II117" i="16" s="1"/>
  <c r="IJ117" i="16" s="1"/>
  <c r="IM117" i="16" s="1"/>
  <c r="KO117" i="16" s="1"/>
  <c r="HC124" i="16"/>
  <c r="HF123" i="16"/>
  <c r="HH123" i="16"/>
  <c r="HE123" i="16"/>
  <c r="HG123" i="16"/>
  <c r="HD123" i="16"/>
  <c r="HI122" i="16"/>
  <c r="HJ122" i="16" s="1"/>
  <c r="HJ121" i="16"/>
  <c r="HK121" i="16" s="1"/>
  <c r="HL121" i="16" s="1"/>
  <c r="HO121" i="16" s="1"/>
  <c r="GN123" i="16" l="1"/>
  <c r="GQ123" i="16" s="1"/>
  <c r="GN124" i="16" s="1"/>
  <c r="KG122" i="16"/>
  <c r="IJ118" i="16"/>
  <c r="IM118" i="16" s="1"/>
  <c r="KO118" i="16" s="1"/>
  <c r="FP123" i="16"/>
  <c r="FS123" i="16" s="1"/>
  <c r="KC123" i="16" s="1"/>
  <c r="GK125" i="16"/>
  <c r="GL125" i="16" s="1"/>
  <c r="GM125" i="16" s="1"/>
  <c r="DQ128" i="16"/>
  <c r="DR128" i="16" s="1"/>
  <c r="DS128" i="16" s="1"/>
  <c r="CQ125" i="16"/>
  <c r="CO125" i="16"/>
  <c r="CN125" i="16"/>
  <c r="CR125" i="16"/>
  <c r="CP125" i="16"/>
  <c r="CM126" i="16"/>
  <c r="CS124" i="16"/>
  <c r="JQ123" i="16"/>
  <c r="KW117" i="16" s="1"/>
  <c r="DK130" i="16"/>
  <c r="DN129" i="16"/>
  <c r="DL129" i="16"/>
  <c r="DO129" i="16"/>
  <c r="DP129" i="16"/>
  <c r="DM129" i="16"/>
  <c r="JU126" i="16"/>
  <c r="DT127" i="16"/>
  <c r="DW127" i="16" s="1"/>
  <c r="JU127" i="16" s="1"/>
  <c r="EO128" i="16"/>
  <c r="EJ129" i="16"/>
  <c r="EM129" i="16"/>
  <c r="EI130" i="16"/>
  <c r="EK129" i="16"/>
  <c r="EN129" i="16"/>
  <c r="EL129" i="16"/>
  <c r="FI125" i="16"/>
  <c r="FL125" i="16"/>
  <c r="FK125" i="16"/>
  <c r="FJ125" i="16"/>
  <c r="FH125" i="16"/>
  <c r="FG126" i="16"/>
  <c r="FM124" i="16"/>
  <c r="GH126" i="16"/>
  <c r="GJ126" i="16"/>
  <c r="GI126" i="16"/>
  <c r="GE127" i="16"/>
  <c r="GF126" i="16"/>
  <c r="GG126" i="16"/>
  <c r="IA121" i="16"/>
  <c r="IB120" i="16"/>
  <c r="IF120" i="16"/>
  <c r="IE120" i="16"/>
  <c r="ID120" i="16"/>
  <c r="IC120" i="16"/>
  <c r="IG119" i="16"/>
  <c r="HI123" i="16"/>
  <c r="HJ123" i="16" s="1"/>
  <c r="HK122" i="16"/>
  <c r="HL122" i="16" s="1"/>
  <c r="HO122" i="16" s="1"/>
  <c r="KK121" i="16"/>
  <c r="HH124" i="16"/>
  <c r="HE124" i="16"/>
  <c r="HC125" i="16"/>
  <c r="HF124" i="16"/>
  <c r="HD124" i="16"/>
  <c r="HG124" i="16"/>
  <c r="IG120" i="16" l="1"/>
  <c r="IH120" i="16" s="1"/>
  <c r="II120" i="16" s="1"/>
  <c r="KG123" i="16"/>
  <c r="GQ124" i="16"/>
  <c r="GN125" i="16" s="1"/>
  <c r="GK126" i="16"/>
  <c r="GL126" i="16" s="1"/>
  <c r="GM126" i="16" s="1"/>
  <c r="DQ129" i="16"/>
  <c r="DR129" i="16" s="1"/>
  <c r="DS129" i="16" s="1"/>
  <c r="CR126" i="16"/>
  <c r="CQ126" i="16"/>
  <c r="CP126" i="16"/>
  <c r="CO126" i="16"/>
  <c r="CN126" i="16"/>
  <c r="CM127" i="16"/>
  <c r="CT124" i="16"/>
  <c r="CU124" i="16" s="1"/>
  <c r="CV124" i="16" s="1"/>
  <c r="CY124" i="16" s="1"/>
  <c r="JQ124" i="16" s="1"/>
  <c r="CS125" i="16"/>
  <c r="CT125" i="16" s="1"/>
  <c r="CU125" i="16" s="1"/>
  <c r="KW238" i="16"/>
  <c r="KX117" i="16"/>
  <c r="KX238" i="16" s="1"/>
  <c r="DT128" i="16"/>
  <c r="DW128" i="16" s="1"/>
  <c r="JU128" i="16" s="1"/>
  <c r="DO130" i="16"/>
  <c r="DL130" i="16"/>
  <c r="DK131" i="16"/>
  <c r="DP130" i="16"/>
  <c r="DM130" i="16"/>
  <c r="DN130" i="16"/>
  <c r="EO129" i="16"/>
  <c r="EP129" i="16" s="1"/>
  <c r="EQ129" i="16" s="1"/>
  <c r="EK130" i="16"/>
  <c r="EI131" i="16"/>
  <c r="EJ130" i="16"/>
  <c r="EN130" i="16" s="1"/>
  <c r="EM130" i="16"/>
  <c r="EL130" i="16"/>
  <c r="EP128" i="16"/>
  <c r="EQ128" i="16" s="1"/>
  <c r="ER128" i="16" s="1"/>
  <c r="EU128" i="16" s="1"/>
  <c r="JY128" i="16" s="1"/>
  <c r="FI126" i="16"/>
  <c r="FK126" i="16"/>
  <c r="FJ126" i="16"/>
  <c r="FH126" i="16"/>
  <c r="FL126" i="16"/>
  <c r="FG127" i="16"/>
  <c r="FN124" i="16"/>
  <c r="FO124" i="16" s="1"/>
  <c r="FP124" i="16" s="1"/>
  <c r="FS124" i="16" s="1"/>
  <c r="KC124" i="16" s="1"/>
  <c r="FM125" i="16"/>
  <c r="FN125" i="16" s="1"/>
  <c r="FO125" i="16" s="1"/>
  <c r="GF127" i="16"/>
  <c r="GJ127" i="16"/>
  <c r="GI127" i="16"/>
  <c r="GE128" i="16"/>
  <c r="GH127" i="16"/>
  <c r="GG127" i="16"/>
  <c r="IH119" i="16"/>
  <c r="II119" i="16" s="1"/>
  <c r="IJ119" i="16" s="1"/>
  <c r="IM119" i="16" s="1"/>
  <c r="KO119" i="16" s="1"/>
  <c r="IB121" i="16"/>
  <c r="IA122" i="16"/>
  <c r="IF121" i="16"/>
  <c r="ID121" i="16"/>
  <c r="IE121" i="16"/>
  <c r="IC121" i="16"/>
  <c r="HI124" i="16"/>
  <c r="HJ124" i="16" s="1"/>
  <c r="HK124" i="16" s="1"/>
  <c r="KK122" i="16"/>
  <c r="HG125" i="16"/>
  <c r="HH125" i="16"/>
  <c r="HE125" i="16"/>
  <c r="HD125" i="16"/>
  <c r="HF125" i="16"/>
  <c r="HC126" i="16"/>
  <c r="HK123" i="16"/>
  <c r="HL123" i="16" s="1"/>
  <c r="HO123" i="16" s="1"/>
  <c r="CV125" i="16" l="1"/>
  <c r="CY125" i="16" s="1"/>
  <c r="ER129" i="16"/>
  <c r="EU129" i="16" s="1"/>
  <c r="CS126" i="16"/>
  <c r="KG124" i="16"/>
  <c r="GQ125" i="16"/>
  <c r="GN126" i="16" s="1"/>
  <c r="GK127" i="16"/>
  <c r="GL127" i="16" s="1"/>
  <c r="GM127" i="16" s="1"/>
  <c r="DT129" i="16"/>
  <c r="DW129" i="16" s="1"/>
  <c r="JU129" i="16" s="1"/>
  <c r="FP125" i="16"/>
  <c r="FS125" i="16" s="1"/>
  <c r="KC125" i="16" s="1"/>
  <c r="JQ125" i="16"/>
  <c r="CN127" i="16"/>
  <c r="CR127" i="16"/>
  <c r="CQ127" i="16"/>
  <c r="CP127" i="16"/>
  <c r="CM128" i="16"/>
  <c r="CO127" i="16"/>
  <c r="CT126" i="16"/>
  <c r="CU126" i="16" s="1"/>
  <c r="CV126" i="16" s="1"/>
  <c r="CY126" i="16" s="1"/>
  <c r="JQ126" i="16" s="1"/>
  <c r="DM131" i="16"/>
  <c r="DP131" i="16"/>
  <c r="DN131" i="16"/>
  <c r="DL131" i="16"/>
  <c r="DO131" i="16"/>
  <c r="DK132" i="16"/>
  <c r="DQ130" i="16"/>
  <c r="JY129" i="16"/>
  <c r="EM131" i="16"/>
  <c r="EL131" i="16"/>
  <c r="EJ131" i="16"/>
  <c r="EI132" i="16"/>
  <c r="EK131" i="16"/>
  <c r="EN131" i="16"/>
  <c r="EO130" i="16"/>
  <c r="EP130" i="16" s="1"/>
  <c r="EQ130" i="16" s="1"/>
  <c r="ER130" i="16" s="1"/>
  <c r="EU130" i="16" s="1"/>
  <c r="FH127" i="16"/>
  <c r="FL127" i="16"/>
  <c r="FK127" i="16"/>
  <c r="FG128" i="16"/>
  <c r="FI127" i="16"/>
  <c r="FJ127" i="16"/>
  <c r="FM126" i="16"/>
  <c r="GI128" i="16"/>
  <c r="GG128" i="16"/>
  <c r="GF128" i="16"/>
  <c r="GJ128" i="16"/>
  <c r="GE129" i="16"/>
  <c r="GH128" i="16"/>
  <c r="IE122" i="16"/>
  <c r="IA123" i="16"/>
  <c r="IF122" i="16"/>
  <c r="ID122" i="16"/>
  <c r="IB122" i="16"/>
  <c r="IC122" i="16"/>
  <c r="IG121" i="16"/>
  <c r="IJ120" i="16"/>
  <c r="IM120" i="16" s="1"/>
  <c r="KO120" i="16" s="1"/>
  <c r="HI125" i="16"/>
  <c r="HJ125" i="16" s="1"/>
  <c r="KK123" i="16"/>
  <c r="HL124" i="16"/>
  <c r="HO124" i="16" s="1"/>
  <c r="HG126" i="16"/>
  <c r="HF126" i="16"/>
  <c r="HC127" i="16"/>
  <c r="HE126" i="16"/>
  <c r="HD126" i="16"/>
  <c r="HH126" i="16"/>
  <c r="KG125" i="16" l="1"/>
  <c r="GQ126" i="16"/>
  <c r="GN127" i="16" s="1"/>
  <c r="CS127" i="16"/>
  <c r="CO128" i="16"/>
  <c r="CM129" i="16"/>
  <c r="CR128" i="16"/>
  <c r="CQ128" i="16"/>
  <c r="CP128" i="16"/>
  <c r="CN128" i="16"/>
  <c r="DM132" i="16"/>
  <c r="DN132" i="16"/>
  <c r="DL132" i="16"/>
  <c r="DO132" i="16"/>
  <c r="DP132" i="16"/>
  <c r="DK133" i="16"/>
  <c r="DR130" i="16"/>
  <c r="DS130" i="16" s="1"/>
  <c r="DT130" i="16" s="1"/>
  <c r="DW130" i="16" s="1"/>
  <c r="JU130" i="16" s="1"/>
  <c r="KY131" i="16" s="1"/>
  <c r="DQ131" i="16"/>
  <c r="DR131" i="16" s="1"/>
  <c r="DS131" i="16" s="1"/>
  <c r="JY130" i="16"/>
  <c r="EO131" i="16"/>
  <c r="EP131" i="16" s="1"/>
  <c r="EQ131" i="16" s="1"/>
  <c r="ER131" i="16" s="1"/>
  <c r="EU131" i="16" s="1"/>
  <c r="JY131" i="16" s="1"/>
  <c r="EN132" i="16"/>
  <c r="EM132" i="16"/>
  <c r="EI133" i="16"/>
  <c r="EJ132" i="16"/>
  <c r="EL132" i="16"/>
  <c r="EK132" i="16"/>
  <c r="FK128" i="16"/>
  <c r="FG129" i="16"/>
  <c r="FJ128" i="16"/>
  <c r="FH128" i="16"/>
  <c r="FL128" i="16"/>
  <c r="FI128" i="16"/>
  <c r="FM127" i="16"/>
  <c r="FN127" i="16" s="1"/>
  <c r="FO127" i="16" s="1"/>
  <c r="FN126" i="16"/>
  <c r="FO126" i="16" s="1"/>
  <c r="FP126" i="16" s="1"/>
  <c r="FS126" i="16" s="1"/>
  <c r="KC126" i="16" s="1"/>
  <c r="GG129" i="16"/>
  <c r="GF129" i="16"/>
  <c r="GH129" i="16"/>
  <c r="GI129" i="16"/>
  <c r="GJ129" i="16"/>
  <c r="GE130" i="16"/>
  <c r="GK128" i="16"/>
  <c r="IG122" i="16"/>
  <c r="IH122" i="16" s="1"/>
  <c r="II122" i="16" s="1"/>
  <c r="IF123" i="16"/>
  <c r="ID123" i="16"/>
  <c r="IA124" i="16"/>
  <c r="IC123" i="16"/>
  <c r="IB123" i="16"/>
  <c r="IE123" i="16" s="1"/>
  <c r="IH121" i="16"/>
  <c r="II121" i="16" s="1"/>
  <c r="IJ121" i="16" s="1"/>
  <c r="IM121" i="16" s="1"/>
  <c r="KO121" i="16" s="1"/>
  <c r="HK125" i="16"/>
  <c r="HL125" i="16" s="1"/>
  <c r="HO125" i="16" s="1"/>
  <c r="KK125" i="16" s="1"/>
  <c r="HC128" i="16"/>
  <c r="HE127" i="16"/>
  <c r="HG127" i="16"/>
  <c r="HD127" i="16"/>
  <c r="HF127" i="16"/>
  <c r="HH127" i="16"/>
  <c r="KK124" i="16"/>
  <c r="HI126" i="16"/>
  <c r="GQ127" i="16" l="1"/>
  <c r="KG126" i="16"/>
  <c r="IJ122" i="16"/>
  <c r="IM122" i="16" s="1"/>
  <c r="KO122" i="16" s="1"/>
  <c r="FP127" i="16"/>
  <c r="FS127" i="16" s="1"/>
  <c r="KC127" i="16" s="1"/>
  <c r="DT131" i="16"/>
  <c r="DW131" i="16" s="1"/>
  <c r="JU131" i="16" s="1"/>
  <c r="FM128" i="16"/>
  <c r="FN128" i="16" s="1"/>
  <c r="FO128" i="16" s="1"/>
  <c r="CS128" i="16"/>
  <c r="CT128" i="16" s="1"/>
  <c r="CU128" i="16" s="1"/>
  <c r="CO129" i="16"/>
  <c r="CN129" i="16"/>
  <c r="CM130" i="16"/>
  <c r="CQ129" i="16"/>
  <c r="CR129" i="16"/>
  <c r="CP129" i="16"/>
  <c r="CT127" i="16"/>
  <c r="CU127" i="16" s="1"/>
  <c r="CV127" i="16" s="1"/>
  <c r="CY127" i="16" s="1"/>
  <c r="JQ127" i="16" s="1"/>
  <c r="DL133" i="16"/>
  <c r="DP133" i="16"/>
  <c r="DN133" i="16"/>
  <c r="DK134" i="16"/>
  <c r="DN134" i="16" s="1"/>
  <c r="DO133" i="16"/>
  <c r="DM133" i="16"/>
  <c r="KY239" i="16"/>
  <c r="KZ131" i="16"/>
  <c r="KZ239" i="16" s="1"/>
  <c r="DQ132" i="16"/>
  <c r="EN133" i="16"/>
  <c r="EI134" i="16"/>
  <c r="EL134" i="16" s="1"/>
  <c r="EL133" i="16"/>
  <c r="EM133" i="16"/>
  <c r="EK133" i="16"/>
  <c r="EJ133" i="16"/>
  <c r="EO132" i="16"/>
  <c r="EP132" i="16" s="1"/>
  <c r="EQ132" i="16" s="1"/>
  <c r="ER132" i="16" s="1"/>
  <c r="EU132" i="16" s="1"/>
  <c r="FJ129" i="16"/>
  <c r="FH129" i="16"/>
  <c r="FI129" i="16"/>
  <c r="FL129" i="16"/>
  <c r="FG130" i="16"/>
  <c r="FK129" i="16"/>
  <c r="GL128" i="16"/>
  <c r="GM128" i="16" s="1"/>
  <c r="GG130" i="16"/>
  <c r="GF130" i="16"/>
  <c r="GI130" i="16"/>
  <c r="GJ130" i="16"/>
  <c r="GE131" i="16"/>
  <c r="GH130" i="16"/>
  <c r="GK129" i="16"/>
  <c r="GL129" i="16" s="1"/>
  <c r="IG123" i="16"/>
  <c r="IH123" i="16" s="1"/>
  <c r="II123" i="16" s="1"/>
  <c r="IJ123" i="16" s="1"/>
  <c r="IM123" i="16" s="1"/>
  <c r="KO123" i="16" s="1"/>
  <c r="IA125" i="16"/>
  <c r="IB124" i="16"/>
  <c r="IF124" i="16"/>
  <c r="ID124" i="16"/>
  <c r="IE124" i="16"/>
  <c r="IC124" i="16"/>
  <c r="HI127" i="16"/>
  <c r="HK127" i="16"/>
  <c r="HJ127" i="16"/>
  <c r="HK126" i="16"/>
  <c r="HL126" i="16" s="1"/>
  <c r="HO126" i="16" s="1"/>
  <c r="HJ126" i="16"/>
  <c r="HE128" i="16"/>
  <c r="HH128" i="16"/>
  <c r="HD128" i="16"/>
  <c r="HF128" i="16"/>
  <c r="HC129" i="16"/>
  <c r="HG128" i="16"/>
  <c r="CV128" i="16" l="1"/>
  <c r="CY128" i="16" s="1"/>
  <c r="JQ128" i="16" s="1"/>
  <c r="GN128" i="16"/>
  <c r="KG127" i="16"/>
  <c r="GQ128" i="16"/>
  <c r="FP128" i="16"/>
  <c r="FS128" i="16" s="1"/>
  <c r="KC128" i="16" s="1"/>
  <c r="IG124" i="16"/>
  <c r="IH124" i="16" s="1"/>
  <c r="II124" i="16" s="1"/>
  <c r="IJ124" i="16" s="1"/>
  <c r="IM124" i="16" s="1"/>
  <c r="KO124" i="16" s="1"/>
  <c r="DQ133" i="16"/>
  <c r="DS133" i="16" s="1"/>
  <c r="EO133" i="16"/>
  <c r="EP133" i="16" s="1"/>
  <c r="EQ133" i="16" s="1"/>
  <c r="ER133" i="16" s="1"/>
  <c r="EU133" i="16" s="1"/>
  <c r="FM129" i="16"/>
  <c r="FN129" i="16" s="1"/>
  <c r="FO129" i="16" s="1"/>
  <c r="CN130" i="16"/>
  <c r="CR130" i="16"/>
  <c r="CQ130" i="16"/>
  <c r="CP130" i="16"/>
  <c r="CM131" i="16"/>
  <c r="CO130" i="16"/>
  <c r="CS129" i="16"/>
  <c r="CT129" i="16" s="1"/>
  <c r="CU129" i="16" s="1"/>
  <c r="CV129" i="16" s="1"/>
  <c r="CY129" i="16" s="1"/>
  <c r="JQ129" i="16" s="1"/>
  <c r="DM134" i="16"/>
  <c r="DP134" i="16"/>
  <c r="DO134" i="16"/>
  <c r="DK135" i="16"/>
  <c r="DN135" i="16" s="1"/>
  <c r="DL134" i="16"/>
  <c r="DS132" i="16"/>
  <c r="DT132" i="16" s="1"/>
  <c r="DW132" i="16" s="1"/>
  <c r="JU132" i="16" s="1"/>
  <c r="DR132" i="16"/>
  <c r="JY132" i="16"/>
  <c r="LA131" i="16" s="1"/>
  <c r="EM134" i="16"/>
  <c r="EK134" i="16"/>
  <c r="EI135" i="16"/>
  <c r="EL135" i="16" s="1"/>
  <c r="EJ134" i="16"/>
  <c r="EN134" i="16"/>
  <c r="FJ130" i="16"/>
  <c r="FI130" i="16"/>
  <c r="FK130" i="16"/>
  <c r="FG131" i="16"/>
  <c r="FH130" i="16"/>
  <c r="FL130" i="16"/>
  <c r="GM129" i="16"/>
  <c r="GK130" i="16"/>
  <c r="GL130" i="16" s="1"/>
  <c r="GM130" i="16" s="1"/>
  <c r="GG131" i="16"/>
  <c r="GF131" i="16"/>
  <c r="GI131" i="16"/>
  <c r="GJ131" i="16"/>
  <c r="GE132" i="16"/>
  <c r="GH131" i="16"/>
  <c r="IC125" i="16"/>
  <c r="IB125" i="16"/>
  <c r="IE125" i="16" s="1"/>
  <c r="IA126" i="16"/>
  <c r="ID125" i="16"/>
  <c r="IF125" i="16"/>
  <c r="HL127" i="16"/>
  <c r="HO127" i="16" s="1"/>
  <c r="KK126" i="16"/>
  <c r="HI128" i="16"/>
  <c r="HJ128" i="16" s="1"/>
  <c r="HG129" i="16"/>
  <c r="HH129" i="16"/>
  <c r="HF129" i="16"/>
  <c r="HE129" i="16"/>
  <c r="HD129" i="16"/>
  <c r="HC130" i="16"/>
  <c r="DR133" i="16" l="1"/>
  <c r="GN129" i="16"/>
  <c r="GQ129" i="16" s="1"/>
  <c r="KG128" i="16"/>
  <c r="FP129" i="16"/>
  <c r="FS129" i="16" s="1"/>
  <c r="KC129" i="16" s="1"/>
  <c r="CS130" i="16"/>
  <c r="CT130" i="16" s="1"/>
  <c r="CU130" i="16" s="1"/>
  <c r="CV130" i="16" s="1"/>
  <c r="CY130" i="16" s="1"/>
  <c r="JQ130" i="16" s="1"/>
  <c r="DT133" i="16"/>
  <c r="DW133" i="16" s="1"/>
  <c r="JU133" i="16" s="1"/>
  <c r="HI129" i="16"/>
  <c r="HK129" i="16" s="1"/>
  <c r="GK131" i="16"/>
  <c r="GL131" i="16" s="1"/>
  <c r="CM132" i="16"/>
  <c r="CR131" i="16"/>
  <c r="CN131" i="16"/>
  <c r="CO131" i="16"/>
  <c r="CQ131" i="16"/>
  <c r="CP131" i="16"/>
  <c r="DK136" i="16"/>
  <c r="DN136" i="16" s="1"/>
  <c r="DO135" i="16"/>
  <c r="DP135" i="16"/>
  <c r="DM135" i="16"/>
  <c r="DL135" i="16"/>
  <c r="DQ134" i="16"/>
  <c r="JY133" i="16"/>
  <c r="EN135" i="16"/>
  <c r="EJ135" i="16"/>
  <c r="EM135" i="16"/>
  <c r="EK135" i="16"/>
  <c r="EI136" i="16"/>
  <c r="EL136" i="16" s="1"/>
  <c r="EO134" i="16"/>
  <c r="EP134" i="16" s="1"/>
  <c r="EQ134" i="16" s="1"/>
  <c r="ER134" i="16" s="1"/>
  <c r="ES134" i="16" s="1"/>
  <c r="ET134" i="16" s="1"/>
  <c r="EU134" i="16" s="1"/>
  <c r="LA239" i="16"/>
  <c r="LB131" i="16"/>
  <c r="LB239" i="16" s="1"/>
  <c r="FL131" i="16"/>
  <c r="FH131" i="16"/>
  <c r="FJ131" i="16"/>
  <c r="FK131" i="16"/>
  <c r="FI131" i="16"/>
  <c r="FG132" i="16"/>
  <c r="FM130" i="16"/>
  <c r="GF132" i="16"/>
  <c r="GH132" i="16"/>
  <c r="GI132" i="16"/>
  <c r="GG132" i="16"/>
  <c r="GE133" i="16"/>
  <c r="GJ132" i="16"/>
  <c r="IG125" i="16"/>
  <c r="IF126" i="16"/>
  <c r="IB126" i="16"/>
  <c r="IC126" i="16"/>
  <c r="ID126" i="16"/>
  <c r="IE126" i="16"/>
  <c r="IA127" i="16"/>
  <c r="HK128" i="16"/>
  <c r="HL128" i="16" s="1"/>
  <c r="HO128" i="16" s="1"/>
  <c r="KK128" i="16" s="1"/>
  <c r="HF130" i="16"/>
  <c r="HH130" i="16"/>
  <c r="HG130" i="16"/>
  <c r="HC131" i="16"/>
  <c r="HD130" i="16"/>
  <c r="HE130" i="16" s="1"/>
  <c r="KK127" i="16"/>
  <c r="HJ129" i="16" l="1"/>
  <c r="GM131" i="16"/>
  <c r="GN130" i="16"/>
  <c r="GQ130" i="16" s="1"/>
  <c r="KG129" i="16"/>
  <c r="CS131" i="16"/>
  <c r="CT131" i="16" s="1"/>
  <c r="CU131" i="16" s="1"/>
  <c r="CV131" i="16" s="1"/>
  <c r="CY131" i="16" s="1"/>
  <c r="JQ131" i="16" s="1"/>
  <c r="EO135" i="16"/>
  <c r="EP135" i="16" s="1"/>
  <c r="EQ135" i="16" s="1"/>
  <c r="ER135" i="16" s="1"/>
  <c r="ES135" i="16" s="1"/>
  <c r="ET135" i="16" s="1"/>
  <c r="EU135" i="16" s="1"/>
  <c r="FM131" i="16"/>
  <c r="FN131" i="16" s="1"/>
  <c r="FO131" i="16" s="1"/>
  <c r="CP132" i="16"/>
  <c r="CR132" i="16"/>
  <c r="CQ132" i="16"/>
  <c r="CM133" i="16"/>
  <c r="CO132" i="16"/>
  <c r="CN132" i="16"/>
  <c r="DR134" i="16"/>
  <c r="DS134" i="16"/>
  <c r="DT134" i="16" s="1"/>
  <c r="DU134" i="16" s="1"/>
  <c r="DV134" i="16" s="1"/>
  <c r="DW134" i="16" s="1"/>
  <c r="JU134" i="16" s="1"/>
  <c r="DQ135" i="16"/>
  <c r="DR135" i="16" s="1"/>
  <c r="DM136" i="16"/>
  <c r="DO136" i="16"/>
  <c r="DL136" i="16"/>
  <c r="DK137" i="16"/>
  <c r="DN137" i="16" s="1"/>
  <c r="DP136" i="16"/>
  <c r="JY134" i="16"/>
  <c r="EJ136" i="16"/>
  <c r="EM136" i="16" s="1"/>
  <c r="EK136" i="16"/>
  <c r="EI137" i="16"/>
  <c r="EL137" i="16" s="1"/>
  <c r="EN136" i="16"/>
  <c r="FN130" i="16"/>
  <c r="FO130" i="16" s="1"/>
  <c r="FP130" i="16" s="1"/>
  <c r="FS130" i="16" s="1"/>
  <c r="KC130" i="16" s="1"/>
  <c r="FI132" i="16"/>
  <c r="FH132" i="16"/>
  <c r="FL132" i="16"/>
  <c r="FG133" i="16"/>
  <c r="FJ132" i="16"/>
  <c r="FK132" i="16"/>
  <c r="GK132" i="16"/>
  <c r="GG133" i="16"/>
  <c r="GF133" i="16"/>
  <c r="GE134" i="16"/>
  <c r="GH134" i="16" s="1"/>
  <c r="GJ133" i="16"/>
  <c r="GI133" i="16"/>
  <c r="GH133" i="16"/>
  <c r="ID127" i="16"/>
  <c r="IA128" i="16"/>
  <c r="IC127" i="16"/>
  <c r="IB127" i="16"/>
  <c r="IF127" i="16"/>
  <c r="IE127" i="16"/>
  <c r="IG126" i="16"/>
  <c r="IH125" i="16"/>
  <c r="II125" i="16" s="1"/>
  <c r="IJ125" i="16" s="1"/>
  <c r="IM125" i="16" s="1"/>
  <c r="KO125" i="16" s="1"/>
  <c r="HL129" i="16"/>
  <c r="HO129" i="16" s="1"/>
  <c r="KK129" i="16" s="1"/>
  <c r="LG131" i="16" s="1"/>
  <c r="LH131" i="16" s="1"/>
  <c r="LH239" i="16" s="1"/>
  <c r="HI130" i="16"/>
  <c r="HC132" i="16"/>
  <c r="HF131" i="16"/>
  <c r="HD131" i="16"/>
  <c r="HE131" i="16" s="1"/>
  <c r="HG131" i="16"/>
  <c r="HH131" i="16"/>
  <c r="GN131" i="16" l="1"/>
  <c r="KG130" i="16"/>
  <c r="LE131" i="16" s="1"/>
  <c r="LE239" i="16" s="1"/>
  <c r="GQ131" i="16"/>
  <c r="KG131" i="16"/>
  <c r="EO136" i="16"/>
  <c r="EP136" i="16" s="1"/>
  <c r="EQ136" i="16" s="1"/>
  <c r="ER136" i="16" s="1"/>
  <c r="ES136" i="16" s="1"/>
  <c r="ET136" i="16" s="1"/>
  <c r="EU136" i="16" s="1"/>
  <c r="CS132" i="16"/>
  <c r="CT132" i="16" s="1"/>
  <c r="CU132" i="16" s="1"/>
  <c r="CV132" i="16" s="1"/>
  <c r="CY132" i="16" s="1"/>
  <c r="JQ132" i="16" s="1"/>
  <c r="CP133" i="16"/>
  <c r="CO133" i="16"/>
  <c r="CR133" i="16"/>
  <c r="CQ133" i="16"/>
  <c r="CM134" i="16"/>
  <c r="CP134" i="16" s="1"/>
  <c r="CN133" i="16"/>
  <c r="DL137" i="16"/>
  <c r="DO137" i="16"/>
  <c r="DK138" i="16"/>
  <c r="DN138" i="16" s="1"/>
  <c r="DP137" i="16"/>
  <c r="DM137" i="16"/>
  <c r="DS135" i="16"/>
  <c r="DT135" i="16" s="1"/>
  <c r="DU135" i="16" s="1"/>
  <c r="DV135" i="16" s="1"/>
  <c r="DW135" i="16" s="1"/>
  <c r="DQ136" i="16"/>
  <c r="EJ137" i="16"/>
  <c r="EM137" i="16" s="1"/>
  <c r="EI138" i="16"/>
  <c r="EL138" i="16" s="1"/>
  <c r="EN137" i="16"/>
  <c r="EK137" i="16"/>
  <c r="JY135" i="16"/>
  <c r="FP131" i="16"/>
  <c r="FS131" i="16" s="1"/>
  <c r="KC131" i="16" s="1"/>
  <c r="FM132" i="16"/>
  <c r="FN132" i="16" s="1"/>
  <c r="FO132" i="16" s="1"/>
  <c r="FJ133" i="16"/>
  <c r="FI133" i="16"/>
  <c r="FG134" i="16"/>
  <c r="FJ134" i="16" s="1"/>
  <c r="FL133" i="16"/>
  <c r="FK133" i="16"/>
  <c r="FH133" i="16"/>
  <c r="GK133" i="16"/>
  <c r="GM133" i="16" s="1"/>
  <c r="GF134" i="16"/>
  <c r="GG134" i="16" s="1"/>
  <c r="GI134" i="16"/>
  <c r="GJ134" i="16"/>
  <c r="GE135" i="16"/>
  <c r="GH135" i="16" s="1"/>
  <c r="GL132" i="16"/>
  <c r="GM132" i="16"/>
  <c r="IH126" i="16"/>
  <c r="II126" i="16" s="1"/>
  <c r="IJ126" i="16" s="1"/>
  <c r="IM126" i="16" s="1"/>
  <c r="KO126" i="16" s="1"/>
  <c r="IG127" i="16"/>
  <c r="IA129" i="16"/>
  <c r="IF128" i="16"/>
  <c r="IE128" i="16"/>
  <c r="IC128" i="16"/>
  <c r="ID128" i="16"/>
  <c r="IB128" i="16"/>
  <c r="LG239" i="16"/>
  <c r="HI131" i="16"/>
  <c r="HK131" i="16" s="1"/>
  <c r="HC133" i="16"/>
  <c r="HF132" i="16"/>
  <c r="HH132" i="16"/>
  <c r="HG132" i="16"/>
  <c r="HD132" i="16"/>
  <c r="HE132" i="16" s="1"/>
  <c r="HK130" i="16"/>
  <c r="HL130" i="16" s="1"/>
  <c r="HO130" i="16" s="1"/>
  <c r="HJ130" i="16"/>
  <c r="LF131" i="16" l="1"/>
  <c r="LF239" i="16" s="1"/>
  <c r="GN132" i="16"/>
  <c r="GQ132" i="16" s="1"/>
  <c r="HJ131" i="16"/>
  <c r="IG128" i="16"/>
  <c r="IH128" i="16" s="1"/>
  <c r="II128" i="16" s="1"/>
  <c r="DQ137" i="16"/>
  <c r="EO137" i="16"/>
  <c r="EP137" i="16" s="1"/>
  <c r="EQ137" i="16" s="1"/>
  <c r="ER137" i="16" s="1"/>
  <c r="ES137" i="16" s="1"/>
  <c r="ET137" i="16" s="1"/>
  <c r="EU137" i="16" s="1"/>
  <c r="JY137" i="16" s="1"/>
  <c r="FP132" i="16"/>
  <c r="FS132" i="16" s="1"/>
  <c r="KC132" i="16" s="1"/>
  <c r="LC131" i="16" s="1"/>
  <c r="LD131" i="16" s="1"/>
  <c r="LD239" i="16" s="1"/>
  <c r="CN134" i="16"/>
  <c r="CM135" i="16"/>
  <c r="CP135" i="16" s="1"/>
  <c r="CO134" i="16"/>
  <c r="CR134" i="16"/>
  <c r="CQ134" i="16"/>
  <c r="CS133" i="16"/>
  <c r="CT133" i="16" s="1"/>
  <c r="CU133" i="16" s="1"/>
  <c r="CV133" i="16" s="1"/>
  <c r="CY133" i="16" s="1"/>
  <c r="DR136" i="16"/>
  <c r="DS136" i="16" s="1"/>
  <c r="DT136" i="16" s="1"/>
  <c r="DU136" i="16" s="1"/>
  <c r="DV136" i="16" s="1"/>
  <c r="DW136" i="16" s="1"/>
  <c r="DR137" i="16"/>
  <c r="DS137" i="16" s="1"/>
  <c r="JU135" i="16"/>
  <c r="DO138" i="16"/>
  <c r="DP138" i="16"/>
  <c r="DL138" i="16"/>
  <c r="DM138" i="16"/>
  <c r="DK139" i="16"/>
  <c r="DN139" i="16" s="1"/>
  <c r="EM138" i="16"/>
  <c r="EI139" i="16"/>
  <c r="EL139" i="16" s="1"/>
  <c r="EK138" i="16"/>
  <c r="EJ138" i="16"/>
  <c r="EN138" i="16"/>
  <c r="JY136" i="16"/>
  <c r="FM133" i="16"/>
  <c r="FN133" i="16" s="1"/>
  <c r="FO133" i="16" s="1"/>
  <c r="FH134" i="16"/>
  <c r="FL134" i="16"/>
  <c r="FG135" i="16"/>
  <c r="FJ135" i="16" s="1"/>
  <c r="FK134" i="16"/>
  <c r="FI134" i="16"/>
  <c r="GE136" i="16"/>
  <c r="GH136" i="16" s="1"/>
  <c r="GJ135" i="16"/>
  <c r="GG135" i="16"/>
  <c r="GF135" i="16"/>
  <c r="GI135" i="16"/>
  <c r="GK134" i="16"/>
  <c r="GL133" i="16"/>
  <c r="IH127" i="16"/>
  <c r="II127" i="16" s="1"/>
  <c r="IJ127" i="16" s="1"/>
  <c r="IM127" i="16" s="1"/>
  <c r="KO127" i="16" s="1"/>
  <c r="ID129" i="16"/>
  <c r="IF129" i="16"/>
  <c r="IB129" i="16"/>
  <c r="IE129" i="16"/>
  <c r="IC129" i="16"/>
  <c r="IA130" i="16"/>
  <c r="HI132" i="16"/>
  <c r="HJ132" i="16" s="1"/>
  <c r="HF133" i="16"/>
  <c r="HC134" i="16"/>
  <c r="HF134" i="16" s="1"/>
  <c r="HD133" i="16"/>
  <c r="HH133" i="16"/>
  <c r="HG133" i="16"/>
  <c r="HE133" i="16"/>
  <c r="KK130" i="16"/>
  <c r="HL131" i="16"/>
  <c r="HO131" i="16" s="1"/>
  <c r="KK131" i="16" s="1"/>
  <c r="GN133" i="16" l="1"/>
  <c r="GQ133" i="16" s="1"/>
  <c r="KG133" i="16" s="1"/>
  <c r="KG132" i="16"/>
  <c r="FP133" i="16"/>
  <c r="FS133" i="16" s="1"/>
  <c r="KC133" i="16" s="1"/>
  <c r="LC239" i="16"/>
  <c r="HK132" i="16"/>
  <c r="HL132" i="16" s="1"/>
  <c r="HO132" i="16" s="1"/>
  <c r="JQ133" i="16"/>
  <c r="CS134" i="16"/>
  <c r="CM136" i="16"/>
  <c r="CP136" i="16" s="1"/>
  <c r="CR135" i="16"/>
  <c r="CQ135" i="16"/>
  <c r="CN135" i="16"/>
  <c r="CO135" i="16"/>
  <c r="DT137" i="16"/>
  <c r="DU137" i="16" s="1"/>
  <c r="DV137" i="16" s="1"/>
  <c r="DW137" i="16" s="1"/>
  <c r="JU136" i="16"/>
  <c r="DM139" i="16"/>
  <c r="DO139" i="16"/>
  <c r="DL139" i="16"/>
  <c r="DK140" i="16"/>
  <c r="DN140" i="16" s="1"/>
  <c r="DP139" i="16"/>
  <c r="DQ138" i="16"/>
  <c r="EK139" i="16"/>
  <c r="EN139" i="16"/>
  <c r="EJ139" i="16"/>
  <c r="EM139" i="16" s="1"/>
  <c r="EI140" i="16"/>
  <c r="EL140" i="16" s="1"/>
  <c r="EO138" i="16"/>
  <c r="FK135" i="16"/>
  <c r="FH135" i="16"/>
  <c r="FG136" i="16"/>
  <c r="FJ136" i="16" s="1"/>
  <c r="FI135" i="16"/>
  <c r="FL135" i="16"/>
  <c r="FM134" i="16"/>
  <c r="GL134" i="16"/>
  <c r="GK135" i="16"/>
  <c r="GM134" i="16"/>
  <c r="GI136" i="16"/>
  <c r="GG136" i="16"/>
  <c r="GJ136" i="16"/>
  <c r="GF136" i="16"/>
  <c r="GE137" i="16"/>
  <c r="GH137" i="16" s="1"/>
  <c r="IJ128" i="16"/>
  <c r="IM128" i="16" s="1"/>
  <c r="KO128" i="16" s="1"/>
  <c r="LI131" i="16" s="1"/>
  <c r="IB130" i="16"/>
  <c r="IE130" i="16" s="1"/>
  <c r="IA131" i="16"/>
  <c r="IC130" i="16"/>
  <c r="IF130" i="16"/>
  <c r="ID130" i="16"/>
  <c r="IG129" i="16"/>
  <c r="HI133" i="16"/>
  <c r="HJ133" i="16" s="1"/>
  <c r="HK133" i="16" s="1"/>
  <c r="HE134" i="16"/>
  <c r="HG134" i="16"/>
  <c r="HH134" i="16"/>
  <c r="HC135" i="16"/>
  <c r="HF135" i="16" s="1"/>
  <c r="HD134" i="16"/>
  <c r="GN134" i="16" l="1"/>
  <c r="GO134" i="16" s="1"/>
  <c r="GP134" i="16" s="1"/>
  <c r="GQ134" i="16" s="1"/>
  <c r="KG134" i="16" s="1"/>
  <c r="CO136" i="16"/>
  <c r="CR136" i="16"/>
  <c r="CQ136" i="16"/>
  <c r="CN136" i="16"/>
  <c r="CM137" i="16"/>
  <c r="CP137" i="16" s="1"/>
  <c r="CT134" i="16"/>
  <c r="CU134" i="16" s="1"/>
  <c r="CV134" i="16" s="1"/>
  <c r="CW134" i="16" s="1"/>
  <c r="CX134" i="16" s="1"/>
  <c r="CY134" i="16" s="1"/>
  <c r="CS135" i="16"/>
  <c r="CT135" i="16" s="1"/>
  <c r="CU135" i="16" s="1"/>
  <c r="DO140" i="16"/>
  <c r="DL140" i="16"/>
  <c r="DP140" i="16"/>
  <c r="DM140" i="16"/>
  <c r="DK141" i="16"/>
  <c r="DN141" i="16" s="1"/>
  <c r="DQ139" i="16"/>
  <c r="DR139" i="16" s="1"/>
  <c r="DS139" i="16" s="1"/>
  <c r="DR138" i="16"/>
  <c r="DS138" i="16" s="1"/>
  <c r="DT138" i="16" s="1"/>
  <c r="DU138" i="16" s="1"/>
  <c r="DV138" i="16" s="1"/>
  <c r="DW138" i="16" s="1"/>
  <c r="JU137" i="16"/>
  <c r="EN140" i="16"/>
  <c r="EJ140" i="16"/>
  <c r="EM140" i="16" s="1"/>
  <c r="EI141" i="16"/>
  <c r="EL141" i="16" s="1"/>
  <c r="EK140" i="16"/>
  <c r="EP138" i="16"/>
  <c r="EQ138" i="16" s="1"/>
  <c r="ER138" i="16" s="1"/>
  <c r="ES138" i="16" s="1"/>
  <c r="ET138" i="16" s="1"/>
  <c r="EU138" i="16" s="1"/>
  <c r="EO139" i="16"/>
  <c r="EP139" i="16" s="1"/>
  <c r="EQ139" i="16" s="1"/>
  <c r="FG137" i="16"/>
  <c r="FJ137" i="16" s="1"/>
  <c r="FH136" i="16"/>
  <c r="FI136" i="16"/>
  <c r="FK136" i="16"/>
  <c r="FL136" i="16"/>
  <c r="FN134" i="16"/>
  <c r="FO134" i="16" s="1"/>
  <c r="FP134" i="16" s="1"/>
  <c r="FQ134" i="16" s="1"/>
  <c r="FR134" i="16" s="1"/>
  <c r="FS134" i="16" s="1"/>
  <c r="FM135" i="16"/>
  <c r="FN135" i="16" s="1"/>
  <c r="FO135" i="16" s="1"/>
  <c r="GM135" i="16"/>
  <c r="GK136" i="16"/>
  <c r="GM136" i="16" s="1"/>
  <c r="GL135" i="16"/>
  <c r="GF137" i="16"/>
  <c r="GJ137" i="16"/>
  <c r="GI137" i="16"/>
  <c r="GG137" i="16"/>
  <c r="GE138" i="16"/>
  <c r="GH138" i="16" s="1"/>
  <c r="IB131" i="16"/>
  <c r="IE131" i="16" s="1"/>
  <c r="IA132" i="16"/>
  <c r="IC131" i="16"/>
  <c r="ID131" i="16"/>
  <c r="IF131" i="16"/>
  <c r="IH129" i="16"/>
  <c r="II129" i="16" s="1"/>
  <c r="IJ129" i="16" s="1"/>
  <c r="IM129" i="16" s="1"/>
  <c r="KO129" i="16" s="1"/>
  <c r="IG130" i="16"/>
  <c r="LJ131" i="16"/>
  <c r="LJ239" i="16" s="1"/>
  <c r="LI239" i="16"/>
  <c r="HL133" i="16"/>
  <c r="HO133" i="16" s="1"/>
  <c r="KK132" i="16"/>
  <c r="HH135" i="16"/>
  <c r="HD135" i="16"/>
  <c r="HC136" i="16"/>
  <c r="HF136" i="16" s="1"/>
  <c r="HG135" i="16"/>
  <c r="HE135" i="16"/>
  <c r="HI134" i="16"/>
  <c r="GN135" i="16" l="1"/>
  <c r="GO135" i="16" s="1"/>
  <c r="GP135" i="16" s="1"/>
  <c r="GQ135" i="16" s="1"/>
  <c r="GN136" i="16" s="1"/>
  <c r="GO136" i="16" s="1"/>
  <c r="GP136" i="16" s="1"/>
  <c r="GQ136" i="16" s="1"/>
  <c r="EO140" i="16"/>
  <c r="EP140" i="16" s="1"/>
  <c r="EQ140" i="16" s="1"/>
  <c r="CV135" i="16"/>
  <c r="CW135" i="16" s="1"/>
  <c r="CX135" i="16" s="1"/>
  <c r="CY135" i="16" s="1"/>
  <c r="JQ134" i="16"/>
  <c r="CN137" i="16"/>
  <c r="CR137" i="16"/>
  <c r="CM138" i="16"/>
  <c r="CP138" i="16" s="1"/>
  <c r="CQ137" i="16"/>
  <c r="CO137" i="16"/>
  <c r="CS136" i="16"/>
  <c r="DL141" i="16"/>
  <c r="DO141" i="16"/>
  <c r="DP141" i="16"/>
  <c r="DK142" i="16"/>
  <c r="DN142" i="16" s="1"/>
  <c r="DM141" i="16"/>
  <c r="DQ140" i="16"/>
  <c r="DR140" i="16" s="1"/>
  <c r="DS140" i="16" s="1"/>
  <c r="JU138" i="16"/>
  <c r="DT139" i="16"/>
  <c r="DU139" i="16" s="1"/>
  <c r="DV139" i="16" s="1"/>
  <c r="DW139" i="16" s="1"/>
  <c r="EI142" i="16"/>
  <c r="EL142" i="16" s="1"/>
  <c r="EK141" i="16"/>
  <c r="EM141" i="16"/>
  <c r="EJ141" i="16"/>
  <c r="EN141" i="16"/>
  <c r="JY138" i="16"/>
  <c r="ER139" i="16"/>
  <c r="ES139" i="16" s="1"/>
  <c r="ET139" i="16" s="1"/>
  <c r="EU139" i="16" s="1"/>
  <c r="KC134" i="16"/>
  <c r="FP135" i="16"/>
  <c r="FQ135" i="16" s="1"/>
  <c r="FR135" i="16" s="1"/>
  <c r="FS135" i="16" s="1"/>
  <c r="FM136" i="16"/>
  <c r="FN136" i="16" s="1"/>
  <c r="FO136" i="16" s="1"/>
  <c r="FG138" i="16"/>
  <c r="FJ138" i="16" s="1"/>
  <c r="FL137" i="16"/>
  <c r="FH137" i="16"/>
  <c r="FI137" i="16"/>
  <c r="FK137" i="16"/>
  <c r="GK137" i="16"/>
  <c r="GJ138" i="16"/>
  <c r="GE139" i="16"/>
  <c r="GH139" i="16" s="1"/>
  <c r="GF138" i="16"/>
  <c r="GG138" i="16" s="1"/>
  <c r="GI138" i="16"/>
  <c r="GL136" i="16"/>
  <c r="IH130" i="16"/>
  <c r="II130" i="16" s="1"/>
  <c r="IJ130" i="16" s="1"/>
  <c r="IM130" i="16" s="1"/>
  <c r="KO130" i="16" s="1"/>
  <c r="IG131" i="16"/>
  <c r="IE132" i="16"/>
  <c r="IA133" i="16"/>
  <c r="ID132" i="16"/>
  <c r="IC132" i="16"/>
  <c r="IB132" i="16"/>
  <c r="IF132" i="16"/>
  <c r="HI135" i="16"/>
  <c r="HJ135" i="16" s="1"/>
  <c r="HK135" i="16" s="1"/>
  <c r="HH136" i="16"/>
  <c r="HD136" i="16"/>
  <c r="HE136" i="16"/>
  <c r="HC137" i="16"/>
  <c r="HF137" i="16" s="1"/>
  <c r="HG136" i="16"/>
  <c r="HJ134" i="16"/>
  <c r="HK134" i="16" s="1"/>
  <c r="HL134" i="16" s="1"/>
  <c r="HM134" i="16" s="1"/>
  <c r="HN134" i="16" s="1"/>
  <c r="HO134" i="16" s="1"/>
  <c r="KK133" i="16"/>
  <c r="KG135" i="16" l="1"/>
  <c r="KG136" i="16"/>
  <c r="CS137" i="16"/>
  <c r="IG132" i="16"/>
  <c r="IH132" i="16" s="1"/>
  <c r="II132" i="16" s="1"/>
  <c r="DQ141" i="16"/>
  <c r="DR141" i="16" s="1"/>
  <c r="DS141" i="16" s="1"/>
  <c r="CQ138" i="16"/>
  <c r="CR138" i="16"/>
  <c r="CN138" i="16"/>
  <c r="CO138" i="16"/>
  <c r="CM139" i="16"/>
  <c r="CP139" i="16" s="1"/>
  <c r="CT136" i="16"/>
  <c r="CU136" i="16" s="1"/>
  <c r="CV136" i="16" s="1"/>
  <c r="CW136" i="16" s="1"/>
  <c r="CX136" i="16" s="1"/>
  <c r="CY136" i="16" s="1"/>
  <c r="JQ136" i="16" s="1"/>
  <c r="KW131" i="16" s="1"/>
  <c r="CT137" i="16"/>
  <c r="CU137" i="16" s="1"/>
  <c r="JQ135" i="16"/>
  <c r="DO142" i="16"/>
  <c r="DM142" i="16"/>
  <c r="DL142" i="16"/>
  <c r="DK143" i="16"/>
  <c r="DN143" i="16" s="1"/>
  <c r="DP142" i="16"/>
  <c r="DT140" i="16"/>
  <c r="DU140" i="16" s="1"/>
  <c r="DV140" i="16" s="1"/>
  <c r="DW140" i="16" s="1"/>
  <c r="JU139" i="16"/>
  <c r="JY139" i="16"/>
  <c r="ER140" i="16"/>
  <c r="ES140" i="16" s="1"/>
  <c r="ET140" i="16" s="1"/>
  <c r="EU140" i="16" s="1"/>
  <c r="EO141" i="16"/>
  <c r="EP141" i="16" s="1"/>
  <c r="EQ141" i="16" s="1"/>
  <c r="EI143" i="16"/>
  <c r="EL143" i="16" s="1"/>
  <c r="EK142" i="16"/>
  <c r="EN142" i="16"/>
  <c r="EJ142" i="16"/>
  <c r="EM142" i="16" s="1"/>
  <c r="FP136" i="16"/>
  <c r="FQ136" i="16" s="1"/>
  <c r="FR136" i="16" s="1"/>
  <c r="FS136" i="16" s="1"/>
  <c r="KC135" i="16"/>
  <c r="FG139" i="16"/>
  <c r="FJ139" i="16" s="1"/>
  <c r="FK138" i="16"/>
  <c r="FH138" i="16"/>
  <c r="FI138" i="16"/>
  <c r="FL138" i="16"/>
  <c r="FM137" i="16"/>
  <c r="GJ139" i="16"/>
  <c r="GE140" i="16"/>
  <c r="GH140" i="16" s="1"/>
  <c r="GI139" i="16"/>
  <c r="GF139" i="16"/>
  <c r="GG139" i="16" s="1"/>
  <c r="GK138" i="16"/>
  <c r="GM138" i="16" s="1"/>
  <c r="GM137" i="16"/>
  <c r="GL137" i="16"/>
  <c r="IF133" i="16"/>
  <c r="ID133" i="16"/>
  <c r="IB133" i="16"/>
  <c r="IE133" i="16"/>
  <c r="IA134" i="16"/>
  <c r="ID134" i="16" s="1"/>
  <c r="IC133" i="16"/>
  <c r="IH131" i="16"/>
  <c r="II131" i="16" s="1"/>
  <c r="IJ131" i="16" s="1"/>
  <c r="IM131" i="16" s="1"/>
  <c r="KO131" i="16" s="1"/>
  <c r="HL135" i="16"/>
  <c r="HM135" i="16" s="1"/>
  <c r="HN135" i="16" s="1"/>
  <c r="HO135" i="16" s="1"/>
  <c r="KK134" i="16"/>
  <c r="HD137" i="16"/>
  <c r="HH137" i="16"/>
  <c r="HC138" i="16"/>
  <c r="HF138" i="16" s="1"/>
  <c r="HG137" i="16"/>
  <c r="HE137" i="16"/>
  <c r="HI136" i="16"/>
  <c r="IG133" i="16" l="1"/>
  <c r="IH133" i="16" s="1"/>
  <c r="II133" i="16" s="1"/>
  <c r="GN137" i="16"/>
  <c r="GO137" i="16" s="1"/>
  <c r="GP137" i="16" s="1"/>
  <c r="GQ137" i="16" s="1"/>
  <c r="CS138" i="16"/>
  <c r="CT138" i="16" s="1"/>
  <c r="CU138" i="16" s="1"/>
  <c r="IJ132" i="16"/>
  <c r="IM132" i="16" s="1"/>
  <c r="KO132" i="16" s="1"/>
  <c r="GL138" i="16"/>
  <c r="GK139" i="16"/>
  <c r="GL139" i="16" s="1"/>
  <c r="KW239" i="16"/>
  <c r="KX131" i="16"/>
  <c r="KX239" i="16" s="1"/>
  <c r="CV137" i="16"/>
  <c r="CW137" i="16" s="1"/>
  <c r="CX137" i="16" s="1"/>
  <c r="CY137" i="16" s="1"/>
  <c r="CO139" i="16"/>
  <c r="CM140" i="16"/>
  <c r="CP140" i="16" s="1"/>
  <c r="CR139" i="16"/>
  <c r="CQ139" i="16"/>
  <c r="CN139" i="16"/>
  <c r="DT141" i="16"/>
  <c r="DU141" i="16" s="1"/>
  <c r="DV141" i="16" s="1"/>
  <c r="DW141" i="16" s="1"/>
  <c r="JU140" i="16"/>
  <c r="DM143" i="16"/>
  <c r="DO143" i="16"/>
  <c r="DP143" i="16"/>
  <c r="DL143" i="16"/>
  <c r="DK144" i="16"/>
  <c r="DN144" i="16" s="1"/>
  <c r="DQ142" i="16"/>
  <c r="ER141" i="16"/>
  <c r="ES141" i="16" s="1"/>
  <c r="ET141" i="16" s="1"/>
  <c r="EU141" i="16" s="1"/>
  <c r="JY140" i="16"/>
  <c r="EO142" i="16"/>
  <c r="EP142" i="16" s="1"/>
  <c r="EQ142" i="16" s="1"/>
  <c r="EN143" i="16"/>
  <c r="EK143" i="16"/>
  <c r="EJ143" i="16"/>
  <c r="EM143" i="16" s="1"/>
  <c r="EI144" i="16"/>
  <c r="EL144" i="16" s="1"/>
  <c r="FK139" i="16"/>
  <c r="FI139" i="16"/>
  <c r="FG140" i="16"/>
  <c r="FJ140" i="16" s="1"/>
  <c r="FL139" i="16"/>
  <c r="FH139" i="16"/>
  <c r="FM138" i="16"/>
  <c r="KC136" i="16"/>
  <c r="FN137" i="16"/>
  <c r="FO137" i="16" s="1"/>
  <c r="FP137" i="16" s="1"/>
  <c r="FQ137" i="16" s="1"/>
  <c r="FR137" i="16" s="1"/>
  <c r="FS137" i="16" s="1"/>
  <c r="GF140" i="16"/>
  <c r="GG140" i="16" s="1"/>
  <c r="GE141" i="16"/>
  <c r="GH141" i="16" s="1"/>
  <c r="GI140" i="16"/>
  <c r="GJ140" i="16"/>
  <c r="IB134" i="16"/>
  <c r="IE134" i="16" s="1"/>
  <c r="IC134" i="16"/>
  <c r="IA135" i="16"/>
  <c r="ID135" i="16" s="1"/>
  <c r="IF134" i="16"/>
  <c r="HG138" i="16"/>
  <c r="HH138" i="16"/>
  <c r="HC139" i="16"/>
  <c r="HF139" i="16" s="1"/>
  <c r="HD138" i="16"/>
  <c r="HE138" i="16"/>
  <c r="HI137" i="16"/>
  <c r="HJ137" i="16" s="1"/>
  <c r="HK137" i="16" s="1"/>
  <c r="HJ136" i="16"/>
  <c r="HK136" i="16" s="1"/>
  <c r="HL136" i="16" s="1"/>
  <c r="HM136" i="16" s="1"/>
  <c r="HN136" i="16" s="1"/>
  <c r="HO136" i="16" s="1"/>
  <c r="KK136" i="16" s="1"/>
  <c r="KK135" i="16"/>
  <c r="GN138" i="16" l="1"/>
  <c r="GO138" i="16" s="1"/>
  <c r="GP138" i="16" s="1"/>
  <c r="GQ138" i="16" s="1"/>
  <c r="KG137" i="16"/>
  <c r="IJ133" i="16"/>
  <c r="IM133" i="16" s="1"/>
  <c r="KO133" i="16" s="1"/>
  <c r="GM139" i="16"/>
  <c r="CS139" i="16"/>
  <c r="CT139" i="16" s="1"/>
  <c r="CU139" i="16" s="1"/>
  <c r="CN140" i="16"/>
  <c r="CR140" i="16"/>
  <c r="CQ140" i="16"/>
  <c r="CO140" i="16"/>
  <c r="CM141" i="16"/>
  <c r="CP141" i="16" s="1"/>
  <c r="CV138" i="16"/>
  <c r="CW138" i="16" s="1"/>
  <c r="CX138" i="16" s="1"/>
  <c r="CY138" i="16" s="1"/>
  <c r="JQ137" i="16"/>
  <c r="DP144" i="16"/>
  <c r="DO144" i="16"/>
  <c r="DL144" i="16"/>
  <c r="DM144" i="16"/>
  <c r="DK145" i="16"/>
  <c r="DN145" i="16" s="1"/>
  <c r="DQ143" i="16"/>
  <c r="DR142" i="16"/>
  <c r="DS142" i="16" s="1"/>
  <c r="DT142" i="16" s="1"/>
  <c r="DU142" i="16" s="1"/>
  <c r="DV142" i="16" s="1"/>
  <c r="DW142" i="16" s="1"/>
  <c r="JU141" i="16"/>
  <c r="EI145" i="16"/>
  <c r="EL145" i="16" s="1"/>
  <c r="EN144" i="16"/>
  <c r="EK144" i="16"/>
  <c r="EJ144" i="16"/>
  <c r="EM144" i="16" s="1"/>
  <c r="EO143" i="16"/>
  <c r="EP143" i="16" s="1"/>
  <c r="EQ143" i="16" s="1"/>
  <c r="JY141" i="16"/>
  <c r="ER142" i="16"/>
  <c r="ES142" i="16" s="1"/>
  <c r="ET142" i="16" s="1"/>
  <c r="EU142" i="16" s="1"/>
  <c r="KC137" i="16"/>
  <c r="FG141" i="16"/>
  <c r="FJ141" i="16" s="1"/>
  <c r="FH140" i="16"/>
  <c r="FI140" i="16"/>
  <c r="FL140" i="16"/>
  <c r="FK140" i="16"/>
  <c r="FM139" i="16"/>
  <c r="FN139" i="16" s="1"/>
  <c r="FO139" i="16" s="1"/>
  <c r="FN138" i="16"/>
  <c r="FO138" i="16" s="1"/>
  <c r="FP138" i="16" s="1"/>
  <c r="FQ138" i="16" s="1"/>
  <c r="FR138" i="16" s="1"/>
  <c r="FS138" i="16" s="1"/>
  <c r="GK140" i="16"/>
  <c r="GF141" i="16"/>
  <c r="GG141" i="16" s="1"/>
  <c r="GE142" i="16"/>
  <c r="GH142" i="16" s="1"/>
  <c r="GJ141" i="16"/>
  <c r="GI141" i="16"/>
  <c r="IF135" i="16"/>
  <c r="IA136" i="16"/>
  <c r="ID136" i="16" s="1"/>
  <c r="IB135" i="16"/>
  <c r="IC135" i="16"/>
  <c r="IE135" i="16"/>
  <c r="IG134" i="16"/>
  <c r="IH134" i="16" s="1"/>
  <c r="II134" i="16" s="1"/>
  <c r="IJ134" i="16" s="1"/>
  <c r="IK134" i="16" s="1"/>
  <c r="IL134" i="16" s="1"/>
  <c r="IM134" i="16" s="1"/>
  <c r="HL137" i="16"/>
  <c r="HM137" i="16" s="1"/>
  <c r="HN137" i="16" s="1"/>
  <c r="HO137" i="16" s="1"/>
  <c r="HE139" i="16"/>
  <c r="HH139" i="16"/>
  <c r="HG139" i="16"/>
  <c r="HC140" i="16"/>
  <c r="HF140" i="16" s="1"/>
  <c r="HD139" i="16"/>
  <c r="HI138" i="16"/>
  <c r="GN139" i="16" l="1"/>
  <c r="GO139" i="16" s="1"/>
  <c r="GP139" i="16" s="1"/>
  <c r="GQ139" i="16" s="1"/>
  <c r="KG138" i="16"/>
  <c r="DQ144" i="16"/>
  <c r="DR144" i="16" s="1"/>
  <c r="EO144" i="16"/>
  <c r="EP144" i="16" s="1"/>
  <c r="EQ144" i="16" s="1"/>
  <c r="CV139" i="16"/>
  <c r="CW139" i="16" s="1"/>
  <c r="CX139" i="16" s="1"/>
  <c r="CY139" i="16" s="1"/>
  <c r="JQ138" i="16"/>
  <c r="CS140" i="16"/>
  <c r="CM142" i="16"/>
  <c r="CP142" i="16" s="1"/>
  <c r="CO141" i="16"/>
  <c r="CR141" i="16"/>
  <c r="CQ141" i="16"/>
  <c r="CN141" i="16"/>
  <c r="JU142" i="16"/>
  <c r="DS144" i="16"/>
  <c r="DM145" i="16"/>
  <c r="DK146" i="16"/>
  <c r="DN146" i="16" s="1"/>
  <c r="DO145" i="16"/>
  <c r="DP145" i="16"/>
  <c r="DL145" i="16"/>
  <c r="DR143" i="16"/>
  <c r="DS143" i="16" s="1"/>
  <c r="DT143" i="16" s="1"/>
  <c r="DU143" i="16" s="1"/>
  <c r="DV143" i="16" s="1"/>
  <c r="DW143" i="16" s="1"/>
  <c r="JY142" i="16"/>
  <c r="ER143" i="16"/>
  <c r="ES143" i="16" s="1"/>
  <c r="ET143" i="16" s="1"/>
  <c r="EU143" i="16" s="1"/>
  <c r="EK145" i="16"/>
  <c r="EI146" i="16"/>
  <c r="EL146" i="16" s="1"/>
  <c r="EN145" i="16"/>
  <c r="EM145" i="16"/>
  <c r="EJ145" i="16"/>
  <c r="FP139" i="16"/>
  <c r="FQ139" i="16" s="1"/>
  <c r="FR139" i="16" s="1"/>
  <c r="FS139" i="16" s="1"/>
  <c r="KC138" i="16"/>
  <c r="FK141" i="16"/>
  <c r="FH141" i="16"/>
  <c r="FG142" i="16"/>
  <c r="FJ142" i="16" s="1"/>
  <c r="FL141" i="16"/>
  <c r="FI141" i="16"/>
  <c r="FM140" i="16"/>
  <c r="FN140" i="16" s="1"/>
  <c r="FO140" i="16" s="1"/>
  <c r="GM140" i="16"/>
  <c r="GL140" i="16"/>
  <c r="GJ142" i="16"/>
  <c r="GF142" i="16"/>
  <c r="GG142" i="16" s="1"/>
  <c r="GI142" i="16"/>
  <c r="GE143" i="16"/>
  <c r="GH143" i="16" s="1"/>
  <c r="GK141" i="16"/>
  <c r="IC136" i="16"/>
  <c r="IA137" i="16"/>
  <c r="ID137" i="16" s="1"/>
  <c r="IE136" i="16"/>
  <c r="IB136" i="16"/>
  <c r="IF136" i="16" s="1"/>
  <c r="KO134" i="16"/>
  <c r="IG135" i="16"/>
  <c r="IH135" i="16" s="1"/>
  <c r="II135" i="16" s="1"/>
  <c r="IJ135" i="16" s="1"/>
  <c r="IK135" i="16" s="1"/>
  <c r="IL135" i="16" s="1"/>
  <c r="IM135" i="16" s="1"/>
  <c r="HI139" i="16"/>
  <c r="HK139" i="16" s="1"/>
  <c r="HC141" i="16"/>
  <c r="HF141" i="16" s="1"/>
  <c r="HH140" i="16"/>
  <c r="HD140" i="16"/>
  <c r="HG140" i="16"/>
  <c r="HE140" i="16"/>
  <c r="KK137" i="16"/>
  <c r="HJ138" i="16"/>
  <c r="HK138" i="16" s="1"/>
  <c r="HL138" i="16" s="1"/>
  <c r="HM138" i="16" s="1"/>
  <c r="HN138" i="16" s="1"/>
  <c r="HO138" i="16" s="1"/>
  <c r="KK138" i="16" s="1"/>
  <c r="GN140" i="16" l="1"/>
  <c r="KG139" i="16"/>
  <c r="GO140" i="16"/>
  <c r="GP140" i="16" s="1"/>
  <c r="GQ140" i="16" s="1"/>
  <c r="KG140" i="16" s="1"/>
  <c r="DQ145" i="16"/>
  <c r="DR145" i="16" s="1"/>
  <c r="DS145" i="16" s="1"/>
  <c r="CS141" i="16"/>
  <c r="CT141" i="16" s="1"/>
  <c r="CU141" i="16" s="1"/>
  <c r="CO142" i="16"/>
  <c r="CR142" i="16"/>
  <c r="CQ142" i="16"/>
  <c r="CN142" i="16"/>
  <c r="CM143" i="16"/>
  <c r="CP143" i="16" s="1"/>
  <c r="CT140" i="16"/>
  <c r="CU140" i="16" s="1"/>
  <c r="CV140" i="16" s="1"/>
  <c r="CW140" i="16" s="1"/>
  <c r="CX140" i="16" s="1"/>
  <c r="CY140" i="16" s="1"/>
  <c r="JQ139" i="16"/>
  <c r="DT144" i="16"/>
  <c r="DU144" i="16" s="1"/>
  <c r="DV144" i="16" s="1"/>
  <c r="DW144" i="16" s="1"/>
  <c r="JU143" i="16"/>
  <c r="DM146" i="16"/>
  <c r="DL146" i="16"/>
  <c r="DO146" i="16"/>
  <c r="DP146" i="16"/>
  <c r="DK147" i="16"/>
  <c r="DN147" i="16" s="1"/>
  <c r="EO145" i="16"/>
  <c r="EJ146" i="16"/>
  <c r="EM146" i="16"/>
  <c r="EI147" i="16"/>
  <c r="EL147" i="16" s="1"/>
  <c r="EN146" i="16"/>
  <c r="EK146" i="16"/>
  <c r="JY143" i="16"/>
  <c r="ER144" i="16"/>
  <c r="ES144" i="16" s="1"/>
  <c r="ET144" i="16" s="1"/>
  <c r="EU144" i="16" s="1"/>
  <c r="FM141" i="16"/>
  <c r="FN141" i="16" s="1"/>
  <c r="FO141" i="16" s="1"/>
  <c r="FI142" i="16"/>
  <c r="FL142" i="16"/>
  <c r="FK142" i="16"/>
  <c r="FH142" i="16"/>
  <c r="FG143" i="16"/>
  <c r="FJ143" i="16" s="1"/>
  <c r="FP140" i="16"/>
  <c r="FQ140" i="16" s="1"/>
  <c r="FR140" i="16" s="1"/>
  <c r="FS140" i="16" s="1"/>
  <c r="KC139" i="16"/>
  <c r="GI143" i="16"/>
  <c r="GF143" i="16"/>
  <c r="GG143" i="16" s="1"/>
  <c r="GE144" i="16"/>
  <c r="GH144" i="16" s="1"/>
  <c r="GJ143" i="16"/>
  <c r="GK142" i="16"/>
  <c r="GM142" i="16" s="1"/>
  <c r="GL141" i="16"/>
  <c r="GM141" i="16"/>
  <c r="KO135" i="16"/>
  <c r="IB137" i="16"/>
  <c r="IE137" i="16" s="1"/>
  <c r="IA138" i="16"/>
  <c r="ID138" i="16" s="1"/>
  <c r="IF137" i="16"/>
  <c r="IC137" i="16"/>
  <c r="IG136" i="16"/>
  <c r="HL139" i="16"/>
  <c r="HM139" i="16" s="1"/>
  <c r="HN139" i="16" s="1"/>
  <c r="HO139" i="16" s="1"/>
  <c r="KK139" i="16" s="1"/>
  <c r="HH141" i="16"/>
  <c r="HG141" i="16"/>
  <c r="HD141" i="16"/>
  <c r="HC142" i="16"/>
  <c r="HF142" i="16" s="1"/>
  <c r="HE141" i="16"/>
  <c r="HI140" i="16"/>
  <c r="HJ140" i="16" s="1"/>
  <c r="HJ139" i="16"/>
  <c r="GN141" i="16" l="1"/>
  <c r="GO141" i="16" s="1"/>
  <c r="GP141" i="16" s="1"/>
  <c r="GQ141" i="16" s="1"/>
  <c r="HI141" i="16"/>
  <c r="EO146" i="16"/>
  <c r="JQ140" i="16"/>
  <c r="CV141" i="16"/>
  <c r="CW141" i="16" s="1"/>
  <c r="CO143" i="16"/>
  <c r="CM144" i="16"/>
  <c r="CP144" i="16" s="1"/>
  <c r="CR143" i="16"/>
  <c r="CN143" i="16"/>
  <c r="CQ143" i="16"/>
  <c r="CS142" i="16"/>
  <c r="CT142" i="16" s="1"/>
  <c r="CU142" i="16" s="1"/>
  <c r="DQ146" i="16"/>
  <c r="DO147" i="16"/>
  <c r="DK148" i="16"/>
  <c r="DN148" i="16" s="1"/>
  <c r="DP147" i="16"/>
  <c r="DM147" i="16"/>
  <c r="DL147" i="16"/>
  <c r="DT145" i="16"/>
  <c r="DU145" i="16" s="1"/>
  <c r="DV145" i="16" s="1"/>
  <c r="DW145" i="16" s="1"/>
  <c r="JU144" i="16"/>
  <c r="KY145" i="16" s="1"/>
  <c r="EJ147" i="16"/>
  <c r="EK147" i="16"/>
  <c r="EI148" i="16"/>
  <c r="EL148" i="16" s="1"/>
  <c r="EM147" i="16"/>
  <c r="EN147" i="16"/>
  <c r="JY144" i="16"/>
  <c r="EP146" i="16"/>
  <c r="EQ146" i="16" s="1"/>
  <c r="EP145" i="16"/>
  <c r="EQ145" i="16" s="1"/>
  <c r="ER145" i="16" s="1"/>
  <c r="ES145" i="16" s="1"/>
  <c r="ET145" i="16" s="1"/>
  <c r="EU145" i="16" s="1"/>
  <c r="JY145" i="16" s="1"/>
  <c r="FG144" i="16"/>
  <c r="FJ144" i="16" s="1"/>
  <c r="FL143" i="16"/>
  <c r="FK143" i="16"/>
  <c r="FI143" i="16"/>
  <c r="FH143" i="16"/>
  <c r="FM142" i="16"/>
  <c r="FP141" i="16"/>
  <c r="FQ141" i="16" s="1"/>
  <c r="FR141" i="16" s="1"/>
  <c r="FS141" i="16" s="1"/>
  <c r="KC140" i="16"/>
  <c r="GF144" i="16"/>
  <c r="GG144" i="16" s="1"/>
  <c r="GJ144" i="16"/>
  <c r="GI144" i="16"/>
  <c r="GE145" i="16"/>
  <c r="GH145" i="16" s="1"/>
  <c r="GK143" i="16"/>
  <c r="GM143" i="16" s="1"/>
  <c r="GL142" i="16"/>
  <c r="IH136" i="16"/>
  <c r="II136" i="16" s="1"/>
  <c r="IJ136" i="16" s="1"/>
  <c r="IK136" i="16" s="1"/>
  <c r="IL136" i="16" s="1"/>
  <c r="IM136" i="16" s="1"/>
  <c r="KO136" i="16" s="1"/>
  <c r="IF138" i="16"/>
  <c r="IB138" i="16"/>
  <c r="IA139" i="16"/>
  <c r="ID139" i="16" s="1"/>
  <c r="IC138" i="16"/>
  <c r="IE138" i="16"/>
  <c r="IG137" i="16"/>
  <c r="IH137" i="16" s="1"/>
  <c r="II137" i="16" s="1"/>
  <c r="HD142" i="16"/>
  <c r="HE142" i="16"/>
  <c r="HG142" i="16"/>
  <c r="HC143" i="16"/>
  <c r="HF143" i="16" s="1"/>
  <c r="HH142" i="16"/>
  <c r="HK140" i="16"/>
  <c r="HL140" i="16" s="1"/>
  <c r="HM140" i="16" s="1"/>
  <c r="HN140" i="16" s="1"/>
  <c r="HO140" i="16" s="1"/>
  <c r="KK140" i="16" s="1"/>
  <c r="HJ141" i="16"/>
  <c r="HK141" i="16" s="1"/>
  <c r="CX141" i="16" l="1"/>
  <c r="CY141" i="16" s="1"/>
  <c r="GN142" i="16"/>
  <c r="GO142" i="16" s="1"/>
  <c r="GP142" i="16" s="1"/>
  <c r="GQ142" i="16" s="1"/>
  <c r="KG141" i="16"/>
  <c r="GL143" i="16"/>
  <c r="IJ137" i="16"/>
  <c r="IK137" i="16" s="1"/>
  <c r="IL137" i="16" s="1"/>
  <c r="IM137" i="16" s="1"/>
  <c r="KO137" i="16" s="1"/>
  <c r="DQ147" i="16"/>
  <c r="DR147" i="16" s="1"/>
  <c r="DS147" i="16" s="1"/>
  <c r="FM143" i="16"/>
  <c r="FO143" i="16" s="1"/>
  <c r="CO144" i="16"/>
  <c r="CQ144" i="16"/>
  <c r="CN144" i="16"/>
  <c r="CR144" i="16"/>
  <c r="CM145" i="16"/>
  <c r="CP145" i="16" s="1"/>
  <c r="CS143" i="16"/>
  <c r="JU145" i="16"/>
  <c r="DO148" i="16"/>
  <c r="DM148" i="16"/>
  <c r="DK149" i="16"/>
  <c r="DN149" i="16" s="1"/>
  <c r="DP148" i="16"/>
  <c r="DL148" i="16"/>
  <c r="KZ145" i="16"/>
  <c r="KZ240" i="16" s="1"/>
  <c r="KY240" i="16"/>
  <c r="DR146" i="16"/>
  <c r="DS146" i="16" s="1"/>
  <c r="DT146" i="16" s="1"/>
  <c r="DU146" i="16" s="1"/>
  <c r="DV146" i="16" s="1"/>
  <c r="DW146" i="16" s="1"/>
  <c r="EO147" i="16"/>
  <c r="EI149" i="16"/>
  <c r="EL149" i="16" s="1"/>
  <c r="EJ148" i="16"/>
  <c r="EK148" i="16"/>
  <c r="EM148" i="16"/>
  <c r="EN148" i="16"/>
  <c r="ER146" i="16"/>
  <c r="ES146" i="16" s="1"/>
  <c r="ET146" i="16" s="1"/>
  <c r="EU146" i="16" s="1"/>
  <c r="KC141" i="16"/>
  <c r="FO142" i="16"/>
  <c r="FP142" i="16" s="1"/>
  <c r="FQ142" i="16" s="1"/>
  <c r="FR142" i="16" s="1"/>
  <c r="FS142" i="16" s="1"/>
  <c r="FN142" i="16"/>
  <c r="FL144" i="16"/>
  <c r="FI144" i="16"/>
  <c r="FH144" i="16"/>
  <c r="FK144" i="16"/>
  <c r="FG145" i="16"/>
  <c r="FJ145" i="16" s="1"/>
  <c r="GI145" i="16"/>
  <c r="GF145" i="16"/>
  <c r="GG145" i="16" s="1"/>
  <c r="GJ145" i="16"/>
  <c r="GE146" i="16"/>
  <c r="GK144" i="16"/>
  <c r="IG138" i="16"/>
  <c r="IH138" i="16" s="1"/>
  <c r="II138" i="16" s="1"/>
  <c r="IF139" i="16"/>
  <c r="IB139" i="16"/>
  <c r="IE139" i="16" s="1"/>
  <c r="IC139" i="16"/>
  <c r="IA140" i="16"/>
  <c r="ID140" i="16" s="1"/>
  <c r="HG143" i="16"/>
  <c r="HE143" i="16"/>
  <c r="HD143" i="16"/>
  <c r="HC144" i="16"/>
  <c r="HF144" i="16" s="1"/>
  <c r="HH143" i="16"/>
  <c r="HI142" i="16"/>
  <c r="HL141" i="16"/>
  <c r="HM141" i="16" s="1"/>
  <c r="HN141" i="16" s="1"/>
  <c r="HO141" i="16" s="1"/>
  <c r="CV142" i="16" l="1"/>
  <c r="CW142" i="16" s="1"/>
  <c r="JQ141" i="16"/>
  <c r="GN143" i="16"/>
  <c r="GO143" i="16"/>
  <c r="GP143" i="16" s="1"/>
  <c r="GQ143" i="16" s="1"/>
  <c r="KG143" i="16" s="1"/>
  <c r="KG142" i="16"/>
  <c r="IJ138" i="16"/>
  <c r="IK138" i="16" s="1"/>
  <c r="IL138" i="16" s="1"/>
  <c r="IM138" i="16" s="1"/>
  <c r="KO138" i="16" s="1"/>
  <c r="IG139" i="16"/>
  <c r="IH139" i="16" s="1"/>
  <c r="II139" i="16" s="1"/>
  <c r="FN143" i="16"/>
  <c r="FM144" i="16"/>
  <c r="FN144" i="16" s="1"/>
  <c r="FO144" i="16" s="1"/>
  <c r="CO145" i="16"/>
  <c r="CR145" i="16"/>
  <c r="CN145" i="16"/>
  <c r="CM146" i="16"/>
  <c r="CP146" i="16" s="1"/>
  <c r="CQ145" i="16"/>
  <c r="CT143" i="16"/>
  <c r="CU143" i="16" s="1"/>
  <c r="CS144" i="16"/>
  <c r="DT147" i="16"/>
  <c r="DU147" i="16" s="1"/>
  <c r="DV147" i="16" s="1"/>
  <c r="DW147" i="16" s="1"/>
  <c r="JU146" i="16"/>
  <c r="DQ148" i="16"/>
  <c r="DO149" i="16"/>
  <c r="DM149" i="16"/>
  <c r="DL149" i="16"/>
  <c r="DP149" i="16"/>
  <c r="DK150" i="16"/>
  <c r="DN150" i="16" s="1"/>
  <c r="JY146" i="16"/>
  <c r="LA145" i="16" s="1"/>
  <c r="EI150" i="16"/>
  <c r="EL150" i="16" s="1"/>
  <c r="EN149" i="16"/>
  <c r="EM149" i="16"/>
  <c r="EK149" i="16"/>
  <c r="EJ149" i="16"/>
  <c r="EO148" i="16"/>
  <c r="EP148" i="16" s="1"/>
  <c r="EQ148" i="16" s="1"/>
  <c r="EP147" i="16"/>
  <c r="EQ147" i="16" s="1"/>
  <c r="ER147" i="16" s="1"/>
  <c r="ES147" i="16" s="1"/>
  <c r="ET147" i="16" s="1"/>
  <c r="EU147" i="16" s="1"/>
  <c r="JY147" i="16" s="1"/>
  <c r="KC142" i="16"/>
  <c r="FP143" i="16"/>
  <c r="FQ143" i="16" s="1"/>
  <c r="FR143" i="16" s="1"/>
  <c r="FS143" i="16" s="1"/>
  <c r="FL145" i="16"/>
  <c r="FK145" i="16"/>
  <c r="FH145" i="16"/>
  <c r="FI145" i="16"/>
  <c r="FG146" i="16"/>
  <c r="FJ146" i="16" s="1"/>
  <c r="GK145" i="16"/>
  <c r="GL145" i="16" s="1"/>
  <c r="GG146" i="16"/>
  <c r="GF146" i="16"/>
  <c r="GH146" i="16" s="1"/>
  <c r="GJ146" i="16"/>
  <c r="GI146" i="16"/>
  <c r="GE147" i="16"/>
  <c r="GM144" i="16"/>
  <c r="GL144" i="16"/>
  <c r="IA141" i="16"/>
  <c r="ID141" i="16" s="1"/>
  <c r="IB140" i="16"/>
  <c r="IE140" i="16" s="1"/>
  <c r="IC140" i="16"/>
  <c r="IF140" i="16"/>
  <c r="KK141" i="16"/>
  <c r="HC145" i="16"/>
  <c r="HF145" i="16" s="1"/>
  <c r="HG144" i="16"/>
  <c r="HH144" i="16"/>
  <c r="HE144" i="16"/>
  <c r="HD144" i="16"/>
  <c r="HJ142" i="16"/>
  <c r="HK142" i="16" s="1"/>
  <c r="HL142" i="16" s="1"/>
  <c r="HM142" i="16" s="1"/>
  <c r="HN142" i="16" s="1"/>
  <c r="HO142" i="16" s="1"/>
  <c r="HI143" i="16"/>
  <c r="HJ143" i="16" s="1"/>
  <c r="HK143" i="16" s="1"/>
  <c r="CX142" i="16" l="1"/>
  <c r="CY142" i="16" s="1"/>
  <c r="IJ139" i="16"/>
  <c r="IK139" i="16" s="1"/>
  <c r="IL139" i="16" s="1"/>
  <c r="IM139" i="16" s="1"/>
  <c r="KO139" i="16" s="1"/>
  <c r="GN144" i="16"/>
  <c r="GO144" i="16" s="1"/>
  <c r="GP144" i="16" s="1"/>
  <c r="GQ144" i="16" s="1"/>
  <c r="DQ149" i="16"/>
  <c r="DR149" i="16" s="1"/>
  <c r="EO149" i="16"/>
  <c r="EP149" i="16" s="1"/>
  <c r="EQ149" i="16" s="1"/>
  <c r="CO146" i="16"/>
  <c r="CN146" i="16"/>
  <c r="CR146" i="16"/>
  <c r="CM147" i="16"/>
  <c r="CP147" i="16" s="1"/>
  <c r="CQ146" i="16"/>
  <c r="CS145" i="16"/>
  <c r="CT144" i="16"/>
  <c r="CU144" i="16"/>
  <c r="DS149" i="16"/>
  <c r="DR148" i="16"/>
  <c r="DS148" i="16" s="1"/>
  <c r="DT148" i="16" s="1"/>
  <c r="DU148" i="16" s="1"/>
  <c r="DV148" i="16" s="1"/>
  <c r="DW148" i="16" s="1"/>
  <c r="DL150" i="16"/>
  <c r="DM150" i="16"/>
  <c r="DP150" i="16"/>
  <c r="DK151" i="16"/>
  <c r="DN151" i="16" s="1"/>
  <c r="DO150" i="16"/>
  <c r="JU147" i="16"/>
  <c r="EK150" i="16"/>
  <c r="EM150" i="16"/>
  <c r="EI151" i="16"/>
  <c r="EL151" i="16" s="1"/>
  <c r="EJ150" i="16"/>
  <c r="EN150" i="16"/>
  <c r="ER148" i="16"/>
  <c r="ES148" i="16" s="1"/>
  <c r="ET148" i="16" s="1"/>
  <c r="EU148" i="16" s="1"/>
  <c r="LA240" i="16"/>
  <c r="LB145" i="16"/>
  <c r="LB240" i="16" s="1"/>
  <c r="FP144" i="16"/>
  <c r="FQ144" i="16" s="1"/>
  <c r="FR144" i="16" s="1"/>
  <c r="FS144" i="16" s="1"/>
  <c r="KC143" i="16"/>
  <c r="FM145" i="16"/>
  <c r="FN145" i="16" s="1"/>
  <c r="FO145" i="16" s="1"/>
  <c r="FH146" i="16"/>
  <c r="FI146" i="16"/>
  <c r="FK146" i="16"/>
  <c r="FG147" i="16"/>
  <c r="FJ147" i="16" s="1"/>
  <c r="FL146" i="16"/>
  <c r="GF147" i="16"/>
  <c r="GH147" i="16" s="1"/>
  <c r="GJ147" i="16"/>
  <c r="GG147" i="16"/>
  <c r="GI147" i="16"/>
  <c r="GE148" i="16"/>
  <c r="GK146" i="16"/>
  <c r="GM145" i="16"/>
  <c r="IG140" i="16"/>
  <c r="IH140" i="16" s="1"/>
  <c r="II140" i="16" s="1"/>
  <c r="IE141" i="16"/>
  <c r="IA142" i="16"/>
  <c r="ID142" i="16" s="1"/>
  <c r="IC141" i="16"/>
  <c r="IB141" i="16"/>
  <c r="IF141" i="16"/>
  <c r="HL143" i="16"/>
  <c r="HM143" i="16" s="1"/>
  <c r="HN143" i="16" s="1"/>
  <c r="HO143" i="16" s="1"/>
  <c r="KK142" i="16"/>
  <c r="HI144" i="16"/>
  <c r="HH145" i="16"/>
  <c r="HG145" i="16"/>
  <c r="HD145" i="16"/>
  <c r="HE145" i="16"/>
  <c r="HC146" i="16"/>
  <c r="HF146" i="16" s="1"/>
  <c r="JQ142" i="16" l="1"/>
  <c r="CV143" i="16"/>
  <c r="CW143" i="16" s="1"/>
  <c r="CX143" i="16" s="1"/>
  <c r="CY143" i="16" s="1"/>
  <c r="JQ143" i="16" s="1"/>
  <c r="IJ140" i="16"/>
  <c r="IK140" i="16" s="1"/>
  <c r="IL140" i="16" s="1"/>
  <c r="IM140" i="16" s="1"/>
  <c r="KO140" i="16" s="1"/>
  <c r="GN145" i="16"/>
  <c r="KG144" i="16"/>
  <c r="LE145" i="16" s="1"/>
  <c r="LE240" i="16" s="1"/>
  <c r="GO145" i="16"/>
  <c r="GP145" i="16" s="1"/>
  <c r="GQ145" i="16" s="1"/>
  <c r="KG145" i="16" s="1"/>
  <c r="CM148" i="16"/>
  <c r="CP148" i="16" s="1"/>
  <c r="CN147" i="16"/>
  <c r="CO147" i="16"/>
  <c r="CQ147" i="16"/>
  <c r="CR147" i="16"/>
  <c r="CT145" i="16"/>
  <c r="CU145" i="16" s="1"/>
  <c r="CS146" i="16"/>
  <c r="CU146" i="16" s="1"/>
  <c r="JU148" i="16"/>
  <c r="DT149" i="16"/>
  <c r="DU149" i="16" s="1"/>
  <c r="DV149" i="16" s="1"/>
  <c r="DW149" i="16" s="1"/>
  <c r="DP151" i="16"/>
  <c r="DK152" i="16"/>
  <c r="DN152" i="16" s="1"/>
  <c r="DM151" i="16"/>
  <c r="DL151" i="16"/>
  <c r="DO151" i="16"/>
  <c r="DQ150" i="16"/>
  <c r="EO150" i="16"/>
  <c r="EP150" i="16" s="1"/>
  <c r="EQ150" i="16" s="1"/>
  <c r="EK151" i="16"/>
  <c r="EM151" i="16"/>
  <c r="EI152" i="16"/>
  <c r="EL152" i="16" s="1"/>
  <c r="EJ151" i="16"/>
  <c r="EN151" i="16"/>
  <c r="JY148" i="16"/>
  <c r="ER149" i="16"/>
  <c r="ES149" i="16" s="1"/>
  <c r="ET149" i="16" s="1"/>
  <c r="EU149" i="16" s="1"/>
  <c r="FH147" i="16"/>
  <c r="FI147" i="16"/>
  <c r="FK147" i="16"/>
  <c r="FL147" i="16"/>
  <c r="FG148" i="16"/>
  <c r="FJ148" i="16" s="1"/>
  <c r="FM146" i="16"/>
  <c r="FP145" i="16"/>
  <c r="FQ145" i="16" s="1"/>
  <c r="FR145" i="16" s="1"/>
  <c r="FS145" i="16" s="1"/>
  <c r="KC144" i="16"/>
  <c r="GL146" i="16"/>
  <c r="GM146" i="16" s="1"/>
  <c r="GK147" i="16"/>
  <c r="GL147" i="16" s="1"/>
  <c r="GM147" i="16" s="1"/>
  <c r="GI148" i="16"/>
  <c r="GE149" i="16"/>
  <c r="GJ148" i="16"/>
  <c r="GG148" i="16"/>
  <c r="GF148" i="16"/>
  <c r="GH148" i="16" s="1"/>
  <c r="IA143" i="16"/>
  <c r="ID143" i="16" s="1"/>
  <c r="IE142" i="16"/>
  <c r="IB142" i="16"/>
  <c r="IF142" i="16" s="1"/>
  <c r="IC142" i="16"/>
  <c r="IG141" i="16"/>
  <c r="IH141" i="16" s="1"/>
  <c r="II141" i="16" s="1"/>
  <c r="HI145" i="16"/>
  <c r="HJ145" i="16" s="1"/>
  <c r="HK145" i="16" s="1"/>
  <c r="HJ144" i="16"/>
  <c r="HK144" i="16" s="1"/>
  <c r="HL144" i="16" s="1"/>
  <c r="HM144" i="16" s="1"/>
  <c r="HN144" i="16" s="1"/>
  <c r="HO144" i="16" s="1"/>
  <c r="HE146" i="16"/>
  <c r="HG146" i="16"/>
  <c r="HD146" i="16"/>
  <c r="HH146" i="16"/>
  <c r="HC147" i="16"/>
  <c r="HF147" i="16" s="1"/>
  <c r="KK143" i="16"/>
  <c r="LG145" i="16" s="1"/>
  <c r="IJ141" i="16" l="1"/>
  <c r="IK141" i="16" s="1"/>
  <c r="IL141" i="16" s="1"/>
  <c r="IM141" i="16" s="1"/>
  <c r="KO141" i="16" s="1"/>
  <c r="CV144" i="16"/>
  <c r="CW144" i="16" s="1"/>
  <c r="CX144" i="16" s="1"/>
  <c r="CY144" i="16" s="1"/>
  <c r="JQ144" i="16" s="1"/>
  <c r="LF145" i="16"/>
  <c r="LF240" i="16" s="1"/>
  <c r="GN146" i="16"/>
  <c r="GO146" i="16" s="1"/>
  <c r="GP146" i="16" s="1"/>
  <c r="GQ146" i="16" s="1"/>
  <c r="DQ151" i="16"/>
  <c r="DR151" i="16" s="1"/>
  <c r="DS151" i="16" s="1"/>
  <c r="CQ148" i="16"/>
  <c r="CO148" i="16"/>
  <c r="CN148" i="16"/>
  <c r="CM149" i="16"/>
  <c r="CP149" i="16" s="1"/>
  <c r="CR148" i="16"/>
  <c r="CS147" i="16"/>
  <c r="CU147" i="16" s="1"/>
  <c r="CT146" i="16"/>
  <c r="DL152" i="16"/>
  <c r="DK153" i="16"/>
  <c r="DN153" i="16" s="1"/>
  <c r="DP152" i="16"/>
  <c r="DM152" i="16"/>
  <c r="DO152" i="16"/>
  <c r="JU149" i="16"/>
  <c r="DR150" i="16"/>
  <c r="DS150" i="16" s="1"/>
  <c r="DT150" i="16" s="1"/>
  <c r="DU150" i="16" s="1"/>
  <c r="DV150" i="16" s="1"/>
  <c r="DW150" i="16" s="1"/>
  <c r="EK152" i="16"/>
  <c r="EJ152" i="16"/>
  <c r="EI153" i="16"/>
  <c r="EL153" i="16" s="1"/>
  <c r="EN152" i="16"/>
  <c r="EM152" i="16"/>
  <c r="JY149" i="16"/>
  <c r="ER150" i="16"/>
  <c r="ES150" i="16" s="1"/>
  <c r="ET150" i="16" s="1"/>
  <c r="EU150" i="16" s="1"/>
  <c r="EO151" i="16"/>
  <c r="FL148" i="16"/>
  <c r="FK148" i="16"/>
  <c r="FH148" i="16"/>
  <c r="FG149" i="16"/>
  <c r="FJ149" i="16" s="1"/>
  <c r="FI148" i="16"/>
  <c r="KC145" i="16"/>
  <c r="FN146" i="16"/>
  <c r="FO146" i="16" s="1"/>
  <c r="FP146" i="16" s="1"/>
  <c r="FQ146" i="16" s="1"/>
  <c r="FR146" i="16" s="1"/>
  <c r="FS146" i="16" s="1"/>
  <c r="FM147" i="16"/>
  <c r="FN147" i="16" s="1"/>
  <c r="FO147" i="16" s="1"/>
  <c r="GK148" i="16"/>
  <c r="GE150" i="16"/>
  <c r="GI149" i="16"/>
  <c r="GJ149" i="16"/>
  <c r="GF149" i="16"/>
  <c r="GH149" i="16" s="1"/>
  <c r="GG149" i="16"/>
  <c r="IG142" i="16"/>
  <c r="IH142" i="16" s="1"/>
  <c r="II142" i="16" s="1"/>
  <c r="IJ142" i="16" s="1"/>
  <c r="IK142" i="16" s="1"/>
  <c r="IL142" i="16" s="1"/>
  <c r="IM142" i="16" s="1"/>
  <c r="IC143" i="16"/>
  <c r="IF143" i="16"/>
  <c r="IE143" i="16"/>
  <c r="IA144" i="16"/>
  <c r="ID144" i="16" s="1"/>
  <c r="IB143" i="16"/>
  <c r="HI146" i="16"/>
  <c r="KK144" i="16"/>
  <c r="HL145" i="16"/>
  <c r="HM145" i="16" s="1"/>
  <c r="HN145" i="16" s="1"/>
  <c r="HO145" i="16" s="1"/>
  <c r="LG240" i="16"/>
  <c r="LH145" i="16"/>
  <c r="LH240" i="16" s="1"/>
  <c r="HE147" i="16"/>
  <c r="HC148" i="16"/>
  <c r="HF148" i="16" s="1"/>
  <c r="HD147" i="16"/>
  <c r="HH147" i="16"/>
  <c r="HG147" i="16"/>
  <c r="CV145" i="16" l="1"/>
  <c r="CW145" i="16" s="1"/>
  <c r="CX145" i="16" s="1"/>
  <c r="CY145" i="16" s="1"/>
  <c r="GN147" i="16"/>
  <c r="GO147" i="16" s="1"/>
  <c r="GP147" i="16" s="1"/>
  <c r="GQ147" i="16" s="1"/>
  <c r="KG147" i="16" s="1"/>
  <c r="KG146" i="16"/>
  <c r="FM148" i="16"/>
  <c r="FN148" i="16" s="1"/>
  <c r="FO148" i="16" s="1"/>
  <c r="CN149" i="16"/>
  <c r="CO149" i="16"/>
  <c r="CR149" i="16"/>
  <c r="CM150" i="16"/>
  <c r="CP150" i="16" s="1"/>
  <c r="CQ149" i="16"/>
  <c r="CS148" i="16"/>
  <c r="CT148" i="16" s="1"/>
  <c r="CT147" i="16"/>
  <c r="DT151" i="16"/>
  <c r="DU151" i="16" s="1"/>
  <c r="DV151" i="16" s="1"/>
  <c r="DW151" i="16" s="1"/>
  <c r="JU150" i="16"/>
  <c r="DQ152" i="16"/>
  <c r="DL153" i="16"/>
  <c r="DK154" i="16"/>
  <c r="DN154" i="16" s="1"/>
  <c r="DM153" i="16"/>
  <c r="DP153" i="16"/>
  <c r="DO153" i="16"/>
  <c r="JY150" i="16"/>
  <c r="EJ153" i="16"/>
  <c r="EN153" i="16"/>
  <c r="EM153" i="16"/>
  <c r="EI154" i="16"/>
  <c r="EL154" i="16" s="1"/>
  <c r="EK153" i="16"/>
  <c r="EP151" i="16"/>
  <c r="EQ151" i="16" s="1"/>
  <c r="ER151" i="16" s="1"/>
  <c r="ES151" i="16" s="1"/>
  <c r="ET151" i="16" s="1"/>
  <c r="EU151" i="16" s="1"/>
  <c r="EO152" i="16"/>
  <c r="EP152" i="16" s="1"/>
  <c r="EQ152" i="16" s="1"/>
  <c r="FI149" i="16"/>
  <c r="FH149" i="16"/>
  <c r="FL149" i="16"/>
  <c r="FG150" i="16"/>
  <c r="FJ150" i="16" s="1"/>
  <c r="FK149" i="16"/>
  <c r="KC146" i="16"/>
  <c r="LC145" i="16" s="1"/>
  <c r="FP147" i="16"/>
  <c r="FQ147" i="16" s="1"/>
  <c r="FR147" i="16" s="1"/>
  <c r="FS147" i="16" s="1"/>
  <c r="GK149" i="16"/>
  <c r="GL149" i="16" s="1"/>
  <c r="GM149" i="16" s="1"/>
  <c r="GI150" i="16"/>
  <c r="GG150" i="16"/>
  <c r="GJ150" i="16"/>
  <c r="GF150" i="16"/>
  <c r="GH150" i="16" s="1"/>
  <c r="GE151" i="16"/>
  <c r="GL148" i="16"/>
  <c r="GM148" i="16" s="1"/>
  <c r="KO142" i="16"/>
  <c r="LI145" i="16" s="1"/>
  <c r="IG143" i="16"/>
  <c r="IE144" i="16"/>
  <c r="IB144" i="16"/>
  <c r="IC144" i="16"/>
  <c r="IA145" i="16"/>
  <c r="ID145" i="16" s="1"/>
  <c r="IF144" i="16"/>
  <c r="HI147" i="16"/>
  <c r="HJ147" i="16" s="1"/>
  <c r="HK147" i="16" s="1"/>
  <c r="HE148" i="16"/>
  <c r="HC149" i="16"/>
  <c r="HF149" i="16" s="1"/>
  <c r="HD148" i="16"/>
  <c r="HG148" i="16"/>
  <c r="HH148" i="16"/>
  <c r="KK145" i="16"/>
  <c r="HJ146" i="16"/>
  <c r="HK146" i="16" s="1"/>
  <c r="HL146" i="16" s="1"/>
  <c r="HM146" i="16" s="1"/>
  <c r="HN146" i="16" s="1"/>
  <c r="HO146" i="16" s="1"/>
  <c r="KK146" i="16" s="1"/>
  <c r="JQ145" i="16" l="1"/>
  <c r="CV146" i="16"/>
  <c r="CW146" i="16" s="1"/>
  <c r="CX146" i="16" s="1"/>
  <c r="CY146" i="16" s="1"/>
  <c r="GN148" i="16"/>
  <c r="GO148" i="16" s="1"/>
  <c r="GP148" i="16" s="1"/>
  <c r="GQ148" i="16" s="1"/>
  <c r="IG144" i="16"/>
  <c r="DQ153" i="16"/>
  <c r="DR153" i="16" s="1"/>
  <c r="DS153" i="16" s="1"/>
  <c r="CM151" i="16"/>
  <c r="CP151" i="16" s="1"/>
  <c r="CR150" i="16"/>
  <c r="CQ150" i="16"/>
  <c r="CN150" i="16"/>
  <c r="CO150" i="16"/>
  <c r="CS149" i="16"/>
  <c r="CU148" i="16"/>
  <c r="DP154" i="16"/>
  <c r="DM154" i="16"/>
  <c r="DK155" i="16"/>
  <c r="DN155" i="16" s="1"/>
  <c r="DO154" i="16"/>
  <c r="DL154" i="16"/>
  <c r="JU151" i="16"/>
  <c r="DR152" i="16"/>
  <c r="DS152" i="16" s="1"/>
  <c r="DT152" i="16" s="1"/>
  <c r="DU152" i="16" s="1"/>
  <c r="DV152" i="16" s="1"/>
  <c r="DW152" i="16" s="1"/>
  <c r="EK154" i="16"/>
  <c r="EI155" i="16"/>
  <c r="EL155" i="16" s="1"/>
  <c r="EN154" i="16"/>
  <c r="EJ154" i="16"/>
  <c r="EM154" i="16" s="1"/>
  <c r="EO153" i="16"/>
  <c r="EP153" i="16" s="1"/>
  <c r="EQ153" i="16" s="1"/>
  <c r="JY151" i="16"/>
  <c r="ER152" i="16"/>
  <c r="ES152" i="16" s="1"/>
  <c r="ET152" i="16" s="1"/>
  <c r="EU152" i="16" s="1"/>
  <c r="FK150" i="16"/>
  <c r="FL150" i="16"/>
  <c r="FH150" i="16"/>
  <c r="FI150" i="16"/>
  <c r="FG151" i="16"/>
  <c r="FJ151" i="16" s="1"/>
  <c r="FP148" i="16"/>
  <c r="FQ148" i="16" s="1"/>
  <c r="FR148" i="16" s="1"/>
  <c r="FS148" i="16" s="1"/>
  <c r="KC147" i="16"/>
  <c r="FM149" i="16"/>
  <c r="FN149" i="16" s="1"/>
  <c r="FO149" i="16" s="1"/>
  <c r="LD145" i="16"/>
  <c r="LD240" i="16" s="1"/>
  <c r="LC240" i="16"/>
  <c r="GE152" i="16"/>
  <c r="GI151" i="16"/>
  <c r="GG151" i="16"/>
  <c r="GJ151" i="16"/>
  <c r="GF151" i="16"/>
  <c r="GH151" i="16" s="1"/>
  <c r="GK150" i="16"/>
  <c r="GL150" i="16" s="1"/>
  <c r="GM150" i="16" s="1"/>
  <c r="IH143" i="16"/>
  <c r="II143" i="16" s="1"/>
  <c r="IJ143" i="16" s="1"/>
  <c r="IK143" i="16" s="1"/>
  <c r="IL143" i="16" s="1"/>
  <c r="IM143" i="16" s="1"/>
  <c r="IH144" i="16"/>
  <c r="II144" i="16" s="1"/>
  <c r="IB145" i="16"/>
  <c r="IF145" i="16"/>
  <c r="IE145" i="16"/>
  <c r="IC145" i="16"/>
  <c r="IA146" i="16"/>
  <c r="ID146" i="16" s="1"/>
  <c r="LI240" i="16"/>
  <c r="LJ145" i="16"/>
  <c r="LJ240" i="16" s="1"/>
  <c r="HG149" i="16"/>
  <c r="HC150" i="16"/>
  <c r="HF150" i="16" s="1"/>
  <c r="HE149" i="16"/>
  <c r="HD149" i="16"/>
  <c r="HH149" i="16"/>
  <c r="HL147" i="16"/>
  <c r="HM147" i="16" s="1"/>
  <c r="HN147" i="16" s="1"/>
  <c r="HO147" i="16" s="1"/>
  <c r="HI148" i="16"/>
  <c r="JQ146" i="16" l="1"/>
  <c r="CV147" i="16"/>
  <c r="CW147" i="16" s="1"/>
  <c r="CX147" i="16" s="1"/>
  <c r="CY147" i="16" s="1"/>
  <c r="JQ147" i="16" s="1"/>
  <c r="CS150" i="16"/>
  <c r="CT150" i="16" s="1"/>
  <c r="IG145" i="16"/>
  <c r="IH145" i="16" s="1"/>
  <c r="II145" i="16" s="1"/>
  <c r="GN149" i="16"/>
  <c r="GO149" i="16" s="1"/>
  <c r="GP149" i="16" s="1"/>
  <c r="GQ149" i="16" s="1"/>
  <c r="GN150" i="16" s="1"/>
  <c r="KG148" i="16"/>
  <c r="CT149" i="16"/>
  <c r="CQ151" i="16"/>
  <c r="CR151" i="16"/>
  <c r="CO151" i="16"/>
  <c r="CN151" i="16"/>
  <c r="CM152" i="16"/>
  <c r="CP152" i="16" s="1"/>
  <c r="CU149" i="16"/>
  <c r="JU152" i="16"/>
  <c r="DT153" i="16"/>
  <c r="DU153" i="16" s="1"/>
  <c r="DV153" i="16" s="1"/>
  <c r="DW153" i="16" s="1"/>
  <c r="DK156" i="16"/>
  <c r="DN156" i="16" s="1"/>
  <c r="DM155" i="16"/>
  <c r="DL155" i="16"/>
  <c r="DO155" i="16"/>
  <c r="DP155" i="16"/>
  <c r="DQ154" i="16"/>
  <c r="DR154" i="16" s="1"/>
  <c r="DS154" i="16" s="1"/>
  <c r="ER153" i="16"/>
  <c r="ES153" i="16" s="1"/>
  <c r="ET153" i="16" s="1"/>
  <c r="EU153" i="16" s="1"/>
  <c r="JY152" i="16"/>
  <c r="EN155" i="16"/>
  <c r="EJ155" i="16"/>
  <c r="EI156" i="16"/>
  <c r="EL156" i="16" s="1"/>
  <c r="EM155" i="16"/>
  <c r="EK155" i="16"/>
  <c r="EO154" i="16"/>
  <c r="EP154" i="16" s="1"/>
  <c r="EQ154" i="16" s="1"/>
  <c r="FP149" i="16"/>
  <c r="FQ149" i="16" s="1"/>
  <c r="FR149" i="16" s="1"/>
  <c r="FS149" i="16" s="1"/>
  <c r="KC148" i="16"/>
  <c r="FM150" i="16"/>
  <c r="FN150" i="16" s="1"/>
  <c r="FO150" i="16" s="1"/>
  <c r="FL151" i="16"/>
  <c r="FI151" i="16"/>
  <c r="FK151" i="16"/>
  <c r="FH151" i="16"/>
  <c r="FG152" i="16"/>
  <c r="FJ152" i="16" s="1"/>
  <c r="GK151" i="16"/>
  <c r="GF152" i="16"/>
  <c r="GH152" i="16" s="1"/>
  <c r="GJ152" i="16"/>
  <c r="GE153" i="16"/>
  <c r="GG152" i="16"/>
  <c r="GI152" i="16"/>
  <c r="IF146" i="16"/>
  <c r="IB146" i="16"/>
  <c r="IE146" i="16" s="1"/>
  <c r="IC146" i="16"/>
  <c r="IA147" i="16"/>
  <c r="ID147" i="16" s="1"/>
  <c r="KO143" i="16"/>
  <c r="IJ144" i="16"/>
  <c r="IK144" i="16" s="1"/>
  <c r="IL144" i="16" s="1"/>
  <c r="IM144" i="16" s="1"/>
  <c r="KK147" i="16"/>
  <c r="HJ148" i="16"/>
  <c r="HK148" i="16" s="1"/>
  <c r="HL148" i="16" s="1"/>
  <c r="HM148" i="16" s="1"/>
  <c r="HN148" i="16" s="1"/>
  <c r="HO148" i="16" s="1"/>
  <c r="KK148" i="16" s="1"/>
  <c r="HI149" i="16"/>
  <c r="HJ149" i="16" s="1"/>
  <c r="HK149" i="16" s="1"/>
  <c r="HC151" i="16"/>
  <c r="HF151" i="16" s="1"/>
  <c r="HE150" i="16"/>
  <c r="HH150" i="16"/>
  <c r="HG150" i="16"/>
  <c r="HD150" i="16"/>
  <c r="CU150" i="16" l="1"/>
  <c r="CV148" i="16"/>
  <c r="CW148" i="16" s="1"/>
  <c r="CX148" i="16" s="1"/>
  <c r="CY148" i="16" s="1"/>
  <c r="JQ148" i="16" s="1"/>
  <c r="KG149" i="16"/>
  <c r="GO150" i="16"/>
  <c r="GP150" i="16" s="1"/>
  <c r="GQ150" i="16" s="1"/>
  <c r="CS151" i="16"/>
  <c r="CU151" i="16" s="1"/>
  <c r="IG146" i="16"/>
  <c r="IH146" i="16" s="1"/>
  <c r="II146" i="16" s="1"/>
  <c r="GK152" i="16"/>
  <c r="GL152" i="16" s="1"/>
  <c r="GM152" i="16" s="1"/>
  <c r="CR152" i="16"/>
  <c r="CQ152" i="16"/>
  <c r="CO152" i="16"/>
  <c r="CN152" i="16"/>
  <c r="CM153" i="16"/>
  <c r="CP153" i="16" s="1"/>
  <c r="DQ155" i="16"/>
  <c r="DM156" i="16"/>
  <c r="DL156" i="16"/>
  <c r="DP156" i="16"/>
  <c r="DK157" i="16"/>
  <c r="DN157" i="16" s="1"/>
  <c r="DO156" i="16"/>
  <c r="DT154" i="16"/>
  <c r="DU154" i="16" s="1"/>
  <c r="DV154" i="16" s="1"/>
  <c r="DW154" i="16" s="1"/>
  <c r="JU153" i="16"/>
  <c r="EO155" i="16"/>
  <c r="EP155" i="16" s="1"/>
  <c r="EQ155" i="16" s="1"/>
  <c r="EK156" i="16"/>
  <c r="EJ156" i="16"/>
  <c r="EM156" i="16" s="1"/>
  <c r="EN156" i="16"/>
  <c r="EI157" i="16"/>
  <c r="EL157" i="16" s="1"/>
  <c r="ER154" i="16"/>
  <c r="ES154" i="16" s="1"/>
  <c r="ET154" i="16" s="1"/>
  <c r="EU154" i="16" s="1"/>
  <c r="JY153" i="16"/>
  <c r="FP150" i="16"/>
  <c r="FQ150" i="16" s="1"/>
  <c r="FR150" i="16" s="1"/>
  <c r="FS150" i="16" s="1"/>
  <c r="KC149" i="16"/>
  <c r="FM151" i="16"/>
  <c r="FN151" i="16" s="1"/>
  <c r="FO151" i="16" s="1"/>
  <c r="FH152" i="16"/>
  <c r="FG153" i="16"/>
  <c r="FJ153" i="16" s="1"/>
  <c r="FL152" i="16"/>
  <c r="FK152" i="16"/>
  <c r="FI152" i="16"/>
  <c r="GL151" i="16"/>
  <c r="GM151" i="16" s="1"/>
  <c r="GJ153" i="16"/>
  <c r="GF153" i="16"/>
  <c r="GH153" i="16" s="1"/>
  <c r="GI153" i="16"/>
  <c r="GG153" i="16"/>
  <c r="GE154" i="16"/>
  <c r="KG150" i="16"/>
  <c r="IC147" i="16"/>
  <c r="IA148" i="16"/>
  <c r="ID148" i="16" s="1"/>
  <c r="IB147" i="16"/>
  <c r="IE147" i="16" s="1"/>
  <c r="IF147" i="16"/>
  <c r="KO144" i="16"/>
  <c r="IJ145" i="16"/>
  <c r="IK145" i="16" s="1"/>
  <c r="IL145" i="16" s="1"/>
  <c r="IM145" i="16" s="1"/>
  <c r="HL149" i="16"/>
  <c r="HM149" i="16" s="1"/>
  <c r="HN149" i="16" s="1"/>
  <c r="HO149" i="16" s="1"/>
  <c r="KK149" i="16" s="1"/>
  <c r="HG151" i="16"/>
  <c r="HE151" i="16"/>
  <c r="HH151" i="16"/>
  <c r="HD151" i="16"/>
  <c r="HC152" i="16"/>
  <c r="HF152" i="16" s="1"/>
  <c r="HI150" i="16"/>
  <c r="HJ150" i="16" s="1"/>
  <c r="HK150" i="16" s="1"/>
  <c r="CT151" i="16" l="1"/>
  <c r="CV149" i="16"/>
  <c r="CW149" i="16" s="1"/>
  <c r="CX149" i="16" s="1"/>
  <c r="CY149" i="16" s="1"/>
  <c r="GN151" i="16"/>
  <c r="GO151" i="16"/>
  <c r="GP151" i="16" s="1"/>
  <c r="GQ151" i="16" s="1"/>
  <c r="GN152" i="16" s="1"/>
  <c r="CS152" i="16"/>
  <c r="CT152" i="16" s="1"/>
  <c r="CU152" i="16" s="1"/>
  <c r="GK153" i="16"/>
  <c r="GL153" i="16" s="1"/>
  <c r="GM153" i="16" s="1"/>
  <c r="CQ153" i="16"/>
  <c r="CM154" i="16"/>
  <c r="CP154" i="16" s="1"/>
  <c r="CO153" i="16"/>
  <c r="CN153" i="16"/>
  <c r="CR153" i="16"/>
  <c r="JU154" i="16"/>
  <c r="DK158" i="16"/>
  <c r="DN158" i="16" s="1"/>
  <c r="DO157" i="16"/>
  <c r="DL157" i="16"/>
  <c r="DM157" i="16"/>
  <c r="DP157" i="16"/>
  <c r="DQ156" i="16"/>
  <c r="DR156" i="16" s="1"/>
  <c r="DS156" i="16" s="1"/>
  <c r="DR155" i="16"/>
  <c r="DS155" i="16" s="1"/>
  <c r="DT155" i="16" s="1"/>
  <c r="DU155" i="16" s="1"/>
  <c r="DV155" i="16" s="1"/>
  <c r="DW155" i="16" s="1"/>
  <c r="EK157" i="16"/>
  <c r="EI158" i="16"/>
  <c r="EL158" i="16" s="1"/>
  <c r="EN157" i="16"/>
  <c r="EM157" i="16"/>
  <c r="EJ157" i="16"/>
  <c r="EO156" i="16"/>
  <c r="EP156" i="16" s="1"/>
  <c r="EQ156" i="16" s="1"/>
  <c r="JY154" i="16"/>
  <c r="ER155" i="16"/>
  <c r="ES155" i="16" s="1"/>
  <c r="ET155" i="16" s="1"/>
  <c r="EU155" i="16" s="1"/>
  <c r="FL153" i="16"/>
  <c r="FH153" i="16"/>
  <c r="FI153" i="16"/>
  <c r="FG154" i="16"/>
  <c r="FJ154" i="16" s="1"/>
  <c r="FK153" i="16"/>
  <c r="FM152" i="16"/>
  <c r="FN152" i="16" s="1"/>
  <c r="FO152" i="16" s="1"/>
  <c r="KC150" i="16"/>
  <c r="FP151" i="16"/>
  <c r="FQ151" i="16" s="1"/>
  <c r="FR151" i="16" s="1"/>
  <c r="FS151" i="16" s="1"/>
  <c r="GO152" i="16"/>
  <c r="GP152" i="16" s="1"/>
  <c r="GQ152" i="16" s="1"/>
  <c r="GN153" i="16" s="1"/>
  <c r="GE155" i="16"/>
  <c r="GI154" i="16"/>
  <c r="GF154" i="16"/>
  <c r="GH154" i="16" s="1"/>
  <c r="GG154" i="16"/>
  <c r="GJ154" i="16"/>
  <c r="KO145" i="16"/>
  <c r="IJ146" i="16"/>
  <c r="IK146" i="16" s="1"/>
  <c r="IL146" i="16" s="1"/>
  <c r="IM146" i="16" s="1"/>
  <c r="IA149" i="16"/>
  <c r="ID149" i="16" s="1"/>
  <c r="IB148" i="16"/>
  <c r="IF148" i="16" s="1"/>
  <c r="IE148" i="16"/>
  <c r="IC148" i="16"/>
  <c r="IG147" i="16"/>
  <c r="HL150" i="16"/>
  <c r="HM150" i="16" s="1"/>
  <c r="HN150" i="16" s="1"/>
  <c r="HO150" i="16" s="1"/>
  <c r="KK150" i="16" s="1"/>
  <c r="HD152" i="16"/>
  <c r="HC153" i="16"/>
  <c r="HF153" i="16" s="1"/>
  <c r="HH152" i="16"/>
  <c r="HE152" i="16"/>
  <c r="HG152" i="16"/>
  <c r="HI151" i="16"/>
  <c r="JQ149" i="16" l="1"/>
  <c r="CV150" i="16"/>
  <c r="CW150" i="16" s="1"/>
  <c r="CX150" i="16" s="1"/>
  <c r="CY150" i="16" s="1"/>
  <c r="KG151" i="16"/>
  <c r="CS153" i="16"/>
  <c r="CT153" i="16" s="1"/>
  <c r="CU153" i="16" s="1"/>
  <c r="CR154" i="16"/>
  <c r="CM155" i="16"/>
  <c r="CP155" i="16" s="1"/>
  <c r="CO154" i="16"/>
  <c r="CN154" i="16"/>
  <c r="CQ154" i="16"/>
  <c r="JU155" i="16"/>
  <c r="DT156" i="16"/>
  <c r="DU156" i="16" s="1"/>
  <c r="DV156" i="16" s="1"/>
  <c r="DW156" i="16" s="1"/>
  <c r="DQ157" i="16"/>
  <c r="DP158" i="16"/>
  <c r="DO158" i="16"/>
  <c r="DK159" i="16"/>
  <c r="DN159" i="16" s="1"/>
  <c r="DL158" i="16"/>
  <c r="DM158" i="16"/>
  <c r="EM158" i="16"/>
  <c r="EI159" i="16"/>
  <c r="EL159" i="16" s="1"/>
  <c r="EJ158" i="16"/>
  <c r="EK158" i="16"/>
  <c r="EN158" i="16"/>
  <c r="JY155" i="16"/>
  <c r="ER156" i="16"/>
  <c r="ES156" i="16" s="1"/>
  <c r="ET156" i="16" s="1"/>
  <c r="EU156" i="16" s="1"/>
  <c r="EO157" i="16"/>
  <c r="FM153" i="16"/>
  <c r="FN153" i="16" s="1"/>
  <c r="FO153" i="16" s="1"/>
  <c r="FI154" i="16"/>
  <c r="FL154" i="16"/>
  <c r="FK154" i="16"/>
  <c r="FG155" i="16"/>
  <c r="FJ155" i="16" s="1"/>
  <c r="FH154" i="16"/>
  <c r="FP152" i="16"/>
  <c r="FQ152" i="16" s="1"/>
  <c r="FR152" i="16" s="1"/>
  <c r="FS152" i="16" s="1"/>
  <c r="KC151" i="16"/>
  <c r="GJ155" i="16"/>
  <c r="GI155" i="16"/>
  <c r="GF155" i="16"/>
  <c r="GH155" i="16" s="1"/>
  <c r="GE156" i="16"/>
  <c r="GG155" i="16"/>
  <c r="KG152" i="16"/>
  <c r="GO153" i="16"/>
  <c r="GP153" i="16" s="1"/>
  <c r="GQ153" i="16" s="1"/>
  <c r="GK154" i="16"/>
  <c r="IG148" i="16"/>
  <c r="IH148" i="16" s="1"/>
  <c r="II148" i="16" s="1"/>
  <c r="IB149" i="16"/>
  <c r="IC149" i="16"/>
  <c r="IF149" i="16"/>
  <c r="IE149" i="16"/>
  <c r="IA150" i="16"/>
  <c r="ID150" i="16" s="1"/>
  <c r="IH147" i="16"/>
  <c r="II147" i="16" s="1"/>
  <c r="IJ147" i="16" s="1"/>
  <c r="IK147" i="16" s="1"/>
  <c r="IL147" i="16" s="1"/>
  <c r="IM147" i="16" s="1"/>
  <c r="KO146" i="16"/>
  <c r="HC154" i="16"/>
  <c r="HF154" i="16" s="1"/>
  <c r="HG153" i="16"/>
  <c r="HH153" i="16"/>
  <c r="HD153" i="16"/>
  <c r="HE153" i="16"/>
  <c r="HI152" i="16"/>
  <c r="HJ151" i="16"/>
  <c r="HK151" i="16" s="1"/>
  <c r="HL151" i="16" s="1"/>
  <c r="HM151" i="16" s="1"/>
  <c r="HN151" i="16" s="1"/>
  <c r="HO151" i="16" s="1"/>
  <c r="CV151" i="16" l="1"/>
  <c r="CW151" i="16" s="1"/>
  <c r="CX151" i="16" s="1"/>
  <c r="CY151" i="16" s="1"/>
  <c r="JQ150" i="16"/>
  <c r="KW145" i="16" s="1"/>
  <c r="KG153" i="16"/>
  <c r="HI153" i="16"/>
  <c r="HJ153" i="16" s="1"/>
  <c r="HK153" i="16" s="1"/>
  <c r="GK155" i="16"/>
  <c r="GL155" i="16" s="1"/>
  <c r="GM155" i="16" s="1"/>
  <c r="EO158" i="16"/>
  <c r="CS154" i="16"/>
  <c r="CR155" i="16"/>
  <c r="CO155" i="16"/>
  <c r="CM156" i="16"/>
  <c r="CP156" i="16" s="1"/>
  <c r="CN155" i="16"/>
  <c r="CQ155" i="16"/>
  <c r="DO159" i="16"/>
  <c r="DM159" i="16"/>
  <c r="DK160" i="16"/>
  <c r="DN160" i="16" s="1"/>
  <c r="DL159" i="16"/>
  <c r="DP159" i="16"/>
  <c r="DS157" i="16"/>
  <c r="DT157" i="16" s="1"/>
  <c r="DU157" i="16" s="1"/>
  <c r="DV157" i="16" s="1"/>
  <c r="DW157" i="16" s="1"/>
  <c r="JU156" i="16"/>
  <c r="DR157" i="16"/>
  <c r="DQ158" i="16"/>
  <c r="DS158" i="16" s="1"/>
  <c r="JY156" i="16"/>
  <c r="EJ159" i="16"/>
  <c r="EM159" i="16" s="1"/>
  <c r="EI160" i="16"/>
  <c r="EL160" i="16" s="1"/>
  <c r="EK159" i="16"/>
  <c r="EN159" i="16"/>
  <c r="EP157" i="16"/>
  <c r="EQ157" i="16" s="1"/>
  <c r="ER157" i="16" s="1"/>
  <c r="ES157" i="16" s="1"/>
  <c r="ET157" i="16" s="1"/>
  <c r="EU157" i="16" s="1"/>
  <c r="EP158" i="16"/>
  <c r="EQ158" i="16" s="1"/>
  <c r="KC152" i="16"/>
  <c r="FP153" i="16"/>
  <c r="FQ153" i="16" s="1"/>
  <c r="FR153" i="16" s="1"/>
  <c r="FS153" i="16" s="1"/>
  <c r="FH155" i="16"/>
  <c r="FI155" i="16"/>
  <c r="FL155" i="16"/>
  <c r="FK155" i="16"/>
  <c r="FG156" i="16"/>
  <c r="FJ156" i="16" s="1"/>
  <c r="FM154" i="16"/>
  <c r="FN154" i="16" s="1"/>
  <c r="FO154" i="16" s="1"/>
  <c r="GL154" i="16"/>
  <c r="GM154" i="16" s="1"/>
  <c r="GG156" i="16"/>
  <c r="GI156" i="16"/>
  <c r="GJ156" i="16"/>
  <c r="GE157" i="16"/>
  <c r="GF156" i="16"/>
  <c r="GH156" i="16" s="1"/>
  <c r="IJ148" i="16"/>
  <c r="IK148" i="16" s="1"/>
  <c r="IL148" i="16" s="1"/>
  <c r="IM148" i="16" s="1"/>
  <c r="KO147" i="16"/>
  <c r="IG149" i="16"/>
  <c r="IF150" i="16"/>
  <c r="IA151" i="16"/>
  <c r="ID151" i="16" s="1"/>
  <c r="IB150" i="16"/>
  <c r="IE150" i="16"/>
  <c r="IC150" i="16"/>
  <c r="KK151" i="16"/>
  <c r="HJ152" i="16"/>
  <c r="HK152" i="16" s="1"/>
  <c r="HL152" i="16" s="1"/>
  <c r="HM152" i="16" s="1"/>
  <c r="HN152" i="16" s="1"/>
  <c r="HO152" i="16" s="1"/>
  <c r="HC155" i="16"/>
  <c r="HF155" i="16" s="1"/>
  <c r="HH154" i="16"/>
  <c r="HD154" i="16"/>
  <c r="HE154" i="16"/>
  <c r="HG154" i="16"/>
  <c r="KX145" i="16" l="1"/>
  <c r="KX240" i="16" s="1"/>
  <c r="KW240" i="16"/>
  <c r="JQ151" i="16"/>
  <c r="CV152" i="16"/>
  <c r="CW152" i="16" s="1"/>
  <c r="CX152" i="16" s="1"/>
  <c r="CY152" i="16" s="1"/>
  <c r="GN154" i="16"/>
  <c r="GO154" i="16" s="1"/>
  <c r="GP154" i="16" s="1"/>
  <c r="GQ154" i="16" s="1"/>
  <c r="CQ156" i="16"/>
  <c r="CN156" i="16"/>
  <c r="CR156" i="16"/>
  <c r="CO156" i="16"/>
  <c r="CM157" i="16"/>
  <c r="CP157" i="16" s="1"/>
  <c r="CS155" i="16"/>
  <c r="CU155" i="16" s="1"/>
  <c r="CT154" i="16"/>
  <c r="CU154" i="16" s="1"/>
  <c r="DT158" i="16"/>
  <c r="DU158" i="16" s="1"/>
  <c r="DV158" i="16" s="1"/>
  <c r="DW158" i="16" s="1"/>
  <c r="JU157" i="16"/>
  <c r="DQ159" i="16"/>
  <c r="DM160" i="16"/>
  <c r="DO160" i="16"/>
  <c r="DK161" i="16"/>
  <c r="DN161" i="16" s="1"/>
  <c r="DP160" i="16"/>
  <c r="DL160" i="16"/>
  <c r="DR158" i="16"/>
  <c r="EI161" i="16"/>
  <c r="EL161" i="16" s="1"/>
  <c r="EK160" i="16"/>
  <c r="EJ160" i="16"/>
  <c r="EN160" i="16"/>
  <c r="EM160" i="16"/>
  <c r="ER158" i="16"/>
  <c r="ES158" i="16" s="1"/>
  <c r="ET158" i="16" s="1"/>
  <c r="EU158" i="16" s="1"/>
  <c r="JY157" i="16"/>
  <c r="EO159" i="16"/>
  <c r="EP159" i="16" s="1"/>
  <c r="EQ159" i="16" s="1"/>
  <c r="KC153" i="16"/>
  <c r="FP154" i="16"/>
  <c r="FQ154" i="16" s="1"/>
  <c r="FR154" i="16" s="1"/>
  <c r="FS154" i="16" s="1"/>
  <c r="FG157" i="16"/>
  <c r="FJ157" i="16" s="1"/>
  <c r="FK156" i="16"/>
  <c r="FH156" i="16"/>
  <c r="FL156" i="16"/>
  <c r="FI156" i="16"/>
  <c r="FM155" i="16"/>
  <c r="GJ157" i="16"/>
  <c r="GF157" i="16"/>
  <c r="GH157" i="16" s="1"/>
  <c r="GG157" i="16"/>
  <c r="GE158" i="16"/>
  <c r="GH158" i="16" s="1"/>
  <c r="GI157" i="16"/>
  <c r="GK156" i="16"/>
  <c r="GL156" i="16" s="1"/>
  <c r="GM156" i="16" s="1"/>
  <c r="IB151" i="16"/>
  <c r="IE151" i="16"/>
  <c r="IA152" i="16"/>
  <c r="ID152" i="16" s="1"/>
  <c r="IF151" i="16"/>
  <c r="IC151" i="16"/>
  <c r="IH149" i="16"/>
  <c r="II149" i="16" s="1"/>
  <c r="IJ149" i="16" s="1"/>
  <c r="IK149" i="16" s="1"/>
  <c r="IL149" i="16" s="1"/>
  <c r="IM149" i="16" s="1"/>
  <c r="IG150" i="16"/>
  <c r="IH150" i="16" s="1"/>
  <c r="II150" i="16" s="1"/>
  <c r="KO148" i="16"/>
  <c r="HI154" i="16"/>
  <c r="HJ154" i="16" s="1"/>
  <c r="HK154" i="16" s="1"/>
  <c r="HL153" i="16"/>
  <c r="HM153" i="16" s="1"/>
  <c r="HN153" i="16" s="1"/>
  <c r="HO153" i="16" s="1"/>
  <c r="KK152" i="16"/>
  <c r="HH155" i="16"/>
  <c r="HE155" i="16"/>
  <c r="HD155" i="16"/>
  <c r="HC156" i="16"/>
  <c r="HF156" i="16" s="1"/>
  <c r="HG155" i="16"/>
  <c r="CV153" i="16" l="1"/>
  <c r="CW153" i="16" s="1"/>
  <c r="CX153" i="16" s="1"/>
  <c r="CY153" i="16" s="1"/>
  <c r="JQ153" i="16" s="1"/>
  <c r="JQ152" i="16"/>
  <c r="CT155" i="16"/>
  <c r="IG151" i="16"/>
  <c r="IH151" i="16" s="1"/>
  <c r="II151" i="16" s="1"/>
  <c r="GN155" i="16"/>
  <c r="GO155" i="16" s="1"/>
  <c r="GP155" i="16" s="1"/>
  <c r="GQ155" i="16" s="1"/>
  <c r="GN156" i="16" s="1"/>
  <c r="KG154" i="16"/>
  <c r="FM156" i="16"/>
  <c r="FN156" i="16" s="1"/>
  <c r="FO156" i="16" s="1"/>
  <c r="CR157" i="16"/>
  <c r="CQ157" i="16"/>
  <c r="CM158" i="16"/>
  <c r="CP158" i="16" s="1"/>
  <c r="CO157" i="16"/>
  <c r="CN157" i="16"/>
  <c r="CS156" i="16"/>
  <c r="DQ160" i="16"/>
  <c r="DR159" i="16"/>
  <c r="DS159" i="16"/>
  <c r="DT159" i="16" s="1"/>
  <c r="DU159" i="16" s="1"/>
  <c r="DV159" i="16" s="1"/>
  <c r="DW159" i="16" s="1"/>
  <c r="DO161" i="16"/>
  <c r="DM161" i="16"/>
  <c r="DP161" i="16"/>
  <c r="DL161" i="16"/>
  <c r="DK162" i="16"/>
  <c r="DN162" i="16" s="1"/>
  <c r="JU158" i="16"/>
  <c r="KY159" i="16" s="1"/>
  <c r="JY158" i="16"/>
  <c r="ER159" i="16"/>
  <c r="ES159" i="16" s="1"/>
  <c r="ET159" i="16" s="1"/>
  <c r="EU159" i="16" s="1"/>
  <c r="EO160" i="16"/>
  <c r="EP160" i="16" s="1"/>
  <c r="EQ160" i="16" s="1"/>
  <c r="EI162" i="16"/>
  <c r="EL162" i="16" s="1"/>
  <c r="EM161" i="16"/>
  <c r="EN161" i="16"/>
  <c r="EJ161" i="16"/>
  <c r="EK161" i="16"/>
  <c r="FL157" i="16"/>
  <c r="FG158" i="16"/>
  <c r="FJ158" i="16" s="1"/>
  <c r="FH157" i="16"/>
  <c r="FK157" i="16"/>
  <c r="FI157" i="16"/>
  <c r="KC154" i="16"/>
  <c r="FN155" i="16"/>
  <c r="FO155" i="16" s="1"/>
  <c r="FP155" i="16" s="1"/>
  <c r="FQ155" i="16" s="1"/>
  <c r="FR155" i="16" s="1"/>
  <c r="FS155" i="16" s="1"/>
  <c r="GK157" i="16"/>
  <c r="GJ158" i="16"/>
  <c r="GI158" i="16"/>
  <c r="GF158" i="16"/>
  <c r="GG158" i="16" s="1"/>
  <c r="GE159" i="16"/>
  <c r="GH159" i="16" s="1"/>
  <c r="KO149" i="16"/>
  <c r="IJ150" i="16"/>
  <c r="IK150" i="16" s="1"/>
  <c r="IL150" i="16" s="1"/>
  <c r="IM150" i="16" s="1"/>
  <c r="IA153" i="16"/>
  <c r="ID153" i="16" s="1"/>
  <c r="IE152" i="16"/>
  <c r="IF152" i="16"/>
  <c r="IC152" i="16"/>
  <c r="IB152" i="16"/>
  <c r="HI155" i="16"/>
  <c r="HJ155" i="16" s="1"/>
  <c r="HK155" i="16" s="1"/>
  <c r="HH156" i="16"/>
  <c r="HD156" i="16"/>
  <c r="HG156" i="16"/>
  <c r="HC157" i="16"/>
  <c r="HF157" i="16" s="1"/>
  <c r="HE156" i="16"/>
  <c r="KK153" i="16"/>
  <c r="HL154" i="16"/>
  <c r="HM154" i="16" s="1"/>
  <c r="HN154" i="16" s="1"/>
  <c r="HO154" i="16" s="1"/>
  <c r="CV154" i="16" l="1"/>
  <c r="CW154" i="16" s="1"/>
  <c r="CX154" i="16" s="1"/>
  <c r="CY154" i="16" s="1"/>
  <c r="CS157" i="16"/>
  <c r="CT157" i="16" s="1"/>
  <c r="CU157" i="16" s="1"/>
  <c r="GO156" i="16"/>
  <c r="GP156" i="16" s="1"/>
  <c r="GQ156" i="16" s="1"/>
  <c r="KG156" i="16" s="1"/>
  <c r="KG155" i="16"/>
  <c r="IG152" i="16"/>
  <c r="IH152" i="16" s="1"/>
  <c r="II152" i="16" s="1"/>
  <c r="GK158" i="16"/>
  <c r="GM158" i="16" s="1"/>
  <c r="DQ161" i="16"/>
  <c r="DS161" i="16" s="1"/>
  <c r="FM157" i="16"/>
  <c r="FN157" i="16" s="1"/>
  <c r="FO157" i="16" s="1"/>
  <c r="CU156" i="16"/>
  <c r="CM159" i="16"/>
  <c r="CP159" i="16" s="1"/>
  <c r="CN158" i="16"/>
  <c r="CR158" i="16"/>
  <c r="CQ158" i="16"/>
  <c r="CO158" i="16"/>
  <c r="CT156" i="16"/>
  <c r="KY241" i="16"/>
  <c r="KZ159" i="16"/>
  <c r="KZ241" i="16" s="1"/>
  <c r="JU159" i="16"/>
  <c r="DP162" i="16"/>
  <c r="DM162" i="16"/>
  <c r="DL162" i="16"/>
  <c r="DK163" i="16"/>
  <c r="DN163" i="16" s="1"/>
  <c r="DO162" i="16"/>
  <c r="DR160" i="16"/>
  <c r="DS160" i="16"/>
  <c r="DT160" i="16" s="1"/>
  <c r="DU160" i="16" s="1"/>
  <c r="DV160" i="16" s="1"/>
  <c r="DW160" i="16" s="1"/>
  <c r="ER160" i="16"/>
  <c r="ES160" i="16" s="1"/>
  <c r="ET160" i="16" s="1"/>
  <c r="EU160" i="16" s="1"/>
  <c r="JY159" i="16"/>
  <c r="EI163" i="16"/>
  <c r="EL163" i="16" s="1"/>
  <c r="EN162" i="16"/>
  <c r="EM162" i="16"/>
  <c r="EJ162" i="16"/>
  <c r="EK162" i="16"/>
  <c r="EO161" i="16"/>
  <c r="EP161" i="16" s="1"/>
  <c r="EQ161" i="16" s="1"/>
  <c r="KC155" i="16"/>
  <c r="FP156" i="16"/>
  <c r="FQ156" i="16" s="1"/>
  <c r="FR156" i="16" s="1"/>
  <c r="FS156" i="16" s="1"/>
  <c r="FH158" i="16"/>
  <c r="FL158" i="16"/>
  <c r="FI158" i="16"/>
  <c r="FK158" i="16"/>
  <c r="FG159" i="16"/>
  <c r="FJ159" i="16" s="1"/>
  <c r="GL157" i="16"/>
  <c r="GM157" i="16" s="1"/>
  <c r="GF159" i="16"/>
  <c r="GG159" i="16" s="1"/>
  <c r="GE160" i="16"/>
  <c r="GH160" i="16" s="1"/>
  <c r="GJ159" i="16"/>
  <c r="GI159" i="16"/>
  <c r="IC153" i="16"/>
  <c r="IE153" i="16"/>
  <c r="IB153" i="16"/>
  <c r="IA154" i="16"/>
  <c r="ID154" i="16" s="1"/>
  <c r="IF153" i="16"/>
  <c r="KO150" i="16"/>
  <c r="IJ151" i="16"/>
  <c r="IK151" i="16" s="1"/>
  <c r="IL151" i="16" s="1"/>
  <c r="IM151" i="16" s="1"/>
  <c r="HL155" i="16"/>
  <c r="HM155" i="16" s="1"/>
  <c r="HN155" i="16" s="1"/>
  <c r="HO155" i="16" s="1"/>
  <c r="KK155" i="16" s="1"/>
  <c r="KK154" i="16"/>
  <c r="HI156" i="16"/>
  <c r="HD157" i="16"/>
  <c r="HH157" i="16"/>
  <c r="HC158" i="16"/>
  <c r="HF158" i="16" s="1"/>
  <c r="HG157" i="16"/>
  <c r="HE157" i="16"/>
  <c r="JQ154" i="16" l="1"/>
  <c r="CV155" i="16"/>
  <c r="CW155" i="16" s="1"/>
  <c r="CX155" i="16" s="1"/>
  <c r="CY155" i="16" s="1"/>
  <c r="JQ155" i="16" s="1"/>
  <c r="GL158" i="16"/>
  <c r="GN157" i="16"/>
  <c r="GO157" i="16" s="1"/>
  <c r="GP157" i="16" s="1"/>
  <c r="GQ157" i="16" s="1"/>
  <c r="DR161" i="16"/>
  <c r="DQ162" i="16"/>
  <c r="CN159" i="16"/>
  <c r="CM160" i="16"/>
  <c r="CP160" i="16" s="1"/>
  <c r="CO159" i="16"/>
  <c r="CR159" i="16"/>
  <c r="CQ159" i="16"/>
  <c r="CS158" i="16"/>
  <c r="DT161" i="16"/>
  <c r="DU161" i="16" s="1"/>
  <c r="DV161" i="16" s="1"/>
  <c r="DW161" i="16" s="1"/>
  <c r="JU160" i="16"/>
  <c r="DK164" i="16"/>
  <c r="DN164" i="16" s="1"/>
  <c r="DP163" i="16"/>
  <c r="DL163" i="16"/>
  <c r="DO163" i="16"/>
  <c r="DM163" i="16"/>
  <c r="EO162" i="16"/>
  <c r="EP162" i="16" s="1"/>
  <c r="EQ162" i="16" s="1"/>
  <c r="EM163" i="16"/>
  <c r="EK163" i="16"/>
  <c r="EN163" i="16"/>
  <c r="EI164" i="16"/>
  <c r="EL164" i="16" s="1"/>
  <c r="EJ163" i="16"/>
  <c r="JY160" i="16"/>
  <c r="LA159" i="16" s="1"/>
  <c r="ER161" i="16"/>
  <c r="ES161" i="16" s="1"/>
  <c r="ET161" i="16" s="1"/>
  <c r="EU161" i="16" s="1"/>
  <c r="FG160" i="16"/>
  <c r="FJ160" i="16" s="1"/>
  <c r="FI159" i="16"/>
  <c r="FK159" i="16"/>
  <c r="FL159" i="16"/>
  <c r="FH159" i="16"/>
  <c r="FM158" i="16"/>
  <c r="FN158" i="16" s="1"/>
  <c r="FO158" i="16" s="1"/>
  <c r="KC156" i="16"/>
  <c r="FP157" i="16"/>
  <c r="FQ157" i="16" s="1"/>
  <c r="FR157" i="16" s="1"/>
  <c r="FS157" i="16" s="1"/>
  <c r="GK159" i="16"/>
  <c r="GE161" i="16"/>
  <c r="GH161" i="16" s="1"/>
  <c r="GF160" i="16"/>
  <c r="GG160" i="16" s="1"/>
  <c r="GI160" i="16"/>
  <c r="GJ160" i="16"/>
  <c r="KO151" i="16"/>
  <c r="IJ152" i="16"/>
  <c r="IK152" i="16" s="1"/>
  <c r="IL152" i="16" s="1"/>
  <c r="IM152" i="16" s="1"/>
  <c r="IE154" i="16"/>
  <c r="IC154" i="16"/>
  <c r="IB154" i="16"/>
  <c r="IA155" i="16"/>
  <c r="ID155" i="16" s="1"/>
  <c r="IF154" i="16"/>
  <c r="IG153" i="16"/>
  <c r="IH153" i="16" s="1"/>
  <c r="II153" i="16" s="1"/>
  <c r="HH158" i="16"/>
  <c r="HC159" i="16"/>
  <c r="HF159" i="16" s="1"/>
  <c r="HD158" i="16"/>
  <c r="HG158" i="16"/>
  <c r="HE158" i="16"/>
  <c r="HJ156" i="16"/>
  <c r="HK156" i="16" s="1"/>
  <c r="HL156" i="16" s="1"/>
  <c r="HM156" i="16" s="1"/>
  <c r="HN156" i="16" s="1"/>
  <c r="HO156" i="16" s="1"/>
  <c r="KK156" i="16" s="1"/>
  <c r="HI157" i="16"/>
  <c r="HJ157" i="16" s="1"/>
  <c r="HK157" i="16" s="1"/>
  <c r="CV156" i="16" l="1"/>
  <c r="CW156" i="16" s="1"/>
  <c r="CX156" i="16" s="1"/>
  <c r="CY156" i="16" s="1"/>
  <c r="DR162" i="16"/>
  <c r="DQ163" i="16"/>
  <c r="DS162" i="16"/>
  <c r="DT162" i="16" s="1"/>
  <c r="DU162" i="16" s="1"/>
  <c r="DV162" i="16" s="1"/>
  <c r="DW162" i="16" s="1"/>
  <c r="GN158" i="16"/>
  <c r="GO158" i="16" s="1"/>
  <c r="GP158" i="16" s="1"/>
  <c r="GQ158" i="16" s="1"/>
  <c r="KG157" i="16"/>
  <c r="EO163" i="16"/>
  <c r="EP163" i="16" s="1"/>
  <c r="EQ163" i="16" s="1"/>
  <c r="CT158" i="16"/>
  <c r="CU158" i="16" s="1"/>
  <c r="CS159" i="16"/>
  <c r="CR160" i="16"/>
  <c r="CN160" i="16"/>
  <c r="CQ160" i="16"/>
  <c r="CM161" i="16"/>
  <c r="CP161" i="16" s="1"/>
  <c r="CO160" i="16"/>
  <c r="DL164" i="16"/>
  <c r="DM164" i="16" s="1"/>
  <c r="DO164" i="16"/>
  <c r="DK165" i="16"/>
  <c r="DP164" i="16"/>
  <c r="JU161" i="16"/>
  <c r="EN164" i="16"/>
  <c r="EJ164" i="16"/>
  <c r="EM164" i="16" s="1"/>
  <c r="EK164" i="16"/>
  <c r="EI165" i="16"/>
  <c r="LB159" i="16"/>
  <c r="LB241" i="16" s="1"/>
  <c r="LA241" i="16"/>
  <c r="JY161" i="16"/>
  <c r="ER162" i="16"/>
  <c r="ES162" i="16" s="1"/>
  <c r="ET162" i="16" s="1"/>
  <c r="EU162" i="16" s="1"/>
  <c r="FM159" i="16"/>
  <c r="FP158" i="16"/>
  <c r="FQ158" i="16" s="1"/>
  <c r="FR158" i="16" s="1"/>
  <c r="FS158" i="16" s="1"/>
  <c r="KC157" i="16"/>
  <c r="FK160" i="16"/>
  <c r="FL160" i="16"/>
  <c r="FH160" i="16"/>
  <c r="FI160" i="16"/>
  <c r="FG161" i="16"/>
  <c r="FJ161" i="16" s="1"/>
  <c r="GK160" i="16"/>
  <c r="GE162" i="16"/>
  <c r="GH162" i="16" s="1"/>
  <c r="GJ161" i="16"/>
  <c r="GI161" i="16"/>
  <c r="GF161" i="16"/>
  <c r="GG161" i="16" s="1"/>
  <c r="GM159" i="16"/>
  <c r="GL159" i="16"/>
  <c r="IB155" i="16"/>
  <c r="IA156" i="16"/>
  <c r="ID156" i="16" s="1"/>
  <c r="IC155" i="16"/>
  <c r="IF155" i="16"/>
  <c r="IE155" i="16"/>
  <c r="IG154" i="16"/>
  <c r="KO152" i="16"/>
  <c r="IJ153" i="16"/>
  <c r="IK153" i="16" s="1"/>
  <c r="IL153" i="16" s="1"/>
  <c r="IM153" i="16" s="1"/>
  <c r="HL157" i="16"/>
  <c r="HM157" i="16" s="1"/>
  <c r="HN157" i="16" s="1"/>
  <c r="HO157" i="16" s="1"/>
  <c r="HI158" i="16"/>
  <c r="HJ158" i="16" s="1"/>
  <c r="HK158" i="16" s="1"/>
  <c r="HG159" i="16"/>
  <c r="HH159" i="16"/>
  <c r="HE159" i="16"/>
  <c r="HD159" i="16"/>
  <c r="HC160" i="16"/>
  <c r="HF160" i="16" s="1"/>
  <c r="JQ156" i="16" l="1"/>
  <c r="CV157" i="16"/>
  <c r="CW157" i="16" s="1"/>
  <c r="CX157" i="16" s="1"/>
  <c r="CY157" i="16" s="1"/>
  <c r="JQ157" i="16" s="1"/>
  <c r="EO164" i="16"/>
  <c r="GN159" i="16"/>
  <c r="GO159" i="16"/>
  <c r="GP159" i="16" s="1"/>
  <c r="GQ159" i="16" s="1"/>
  <c r="KG159" i="16" s="1"/>
  <c r="KG158" i="16"/>
  <c r="LE159" i="16" s="1"/>
  <c r="LE241" i="16" s="1"/>
  <c r="FM160" i="16"/>
  <c r="FN160" i="16" s="1"/>
  <c r="FO160" i="16" s="1"/>
  <c r="CS160" i="16"/>
  <c r="CU160" i="16" s="1"/>
  <c r="CN161" i="16"/>
  <c r="CQ161" i="16"/>
  <c r="CO161" i="16"/>
  <c r="CR161" i="16"/>
  <c r="CM162" i="16"/>
  <c r="CP162" i="16" s="1"/>
  <c r="CT159" i="16"/>
  <c r="CU159" i="16" s="1"/>
  <c r="JU162" i="16"/>
  <c r="DL165" i="16"/>
  <c r="DN165" i="16"/>
  <c r="DP165" i="16"/>
  <c r="DM165" i="16"/>
  <c r="DO165" i="16"/>
  <c r="DK166" i="16"/>
  <c r="DR163" i="16"/>
  <c r="DS163" i="16"/>
  <c r="DT163" i="16" s="1"/>
  <c r="DU163" i="16" s="1"/>
  <c r="DV163" i="16" s="1"/>
  <c r="DW163" i="16" s="1"/>
  <c r="DQ164" i="16"/>
  <c r="EI166" i="16"/>
  <c r="EN165" i="16"/>
  <c r="EJ165" i="16"/>
  <c r="EM165" i="16" s="1"/>
  <c r="EL165" i="16"/>
  <c r="EK165" i="16"/>
  <c r="EP164" i="16"/>
  <c r="EQ164" i="16" s="1"/>
  <c r="JY162" i="16"/>
  <c r="ER163" i="16"/>
  <c r="ES163" i="16" s="1"/>
  <c r="ET163" i="16" s="1"/>
  <c r="EU163" i="16" s="1"/>
  <c r="KC158" i="16"/>
  <c r="FH161" i="16"/>
  <c r="FI161" i="16"/>
  <c r="FG162" i="16"/>
  <c r="FJ162" i="16" s="1"/>
  <c r="FL161" i="16"/>
  <c r="FK161" i="16"/>
  <c r="FN159" i="16"/>
  <c r="FO159" i="16" s="1"/>
  <c r="FP159" i="16" s="1"/>
  <c r="FQ159" i="16" s="1"/>
  <c r="FR159" i="16" s="1"/>
  <c r="FS159" i="16" s="1"/>
  <c r="GM160" i="16"/>
  <c r="GL160" i="16"/>
  <c r="GK161" i="16"/>
  <c r="GJ162" i="16"/>
  <c r="GE163" i="16"/>
  <c r="GH163" i="16" s="1"/>
  <c r="GF162" i="16"/>
  <c r="GG162" i="16" s="1"/>
  <c r="GI162" i="16"/>
  <c r="IH154" i="16"/>
  <c r="II154" i="16" s="1"/>
  <c r="IJ154" i="16" s="1"/>
  <c r="IK154" i="16" s="1"/>
  <c r="IL154" i="16" s="1"/>
  <c r="IM154" i="16" s="1"/>
  <c r="IG155" i="16"/>
  <c r="IH155" i="16" s="1"/>
  <c r="II155" i="16" s="1"/>
  <c r="IF156" i="16"/>
  <c r="IA157" i="16"/>
  <c r="ID157" i="16" s="1"/>
  <c r="IB156" i="16"/>
  <c r="IE156" i="16"/>
  <c r="IC156" i="16"/>
  <c r="KO153" i="16"/>
  <c r="HE160" i="16"/>
  <c r="HD160" i="16"/>
  <c r="HG160" i="16"/>
  <c r="HH160" i="16"/>
  <c r="HC161" i="16"/>
  <c r="HF161" i="16" s="1"/>
  <c r="HI159" i="16"/>
  <c r="HJ159" i="16" s="1"/>
  <c r="HK159" i="16" s="1"/>
  <c r="HL158" i="16"/>
  <c r="HM158" i="16" s="1"/>
  <c r="HN158" i="16" s="1"/>
  <c r="HO158" i="16" s="1"/>
  <c r="KK157" i="16"/>
  <c r="LG159" i="16" s="1"/>
  <c r="CV158" i="16" l="1"/>
  <c r="CW158" i="16" s="1"/>
  <c r="CX158" i="16" s="1"/>
  <c r="CY158" i="16" s="1"/>
  <c r="JQ158" i="16" s="1"/>
  <c r="LF159" i="16"/>
  <c r="LF241" i="16" s="1"/>
  <c r="GN160" i="16"/>
  <c r="GO160" i="16" s="1"/>
  <c r="GP160" i="16" s="1"/>
  <c r="GQ160" i="16" s="1"/>
  <c r="KG160" i="16" s="1"/>
  <c r="CT160" i="16"/>
  <c r="DQ165" i="16"/>
  <c r="EO165" i="16"/>
  <c r="EP165" i="16" s="1"/>
  <c r="EQ165" i="16" s="1"/>
  <c r="ER165" i="16" s="1"/>
  <c r="CO162" i="16"/>
  <c r="CR162" i="16"/>
  <c r="CM163" i="16"/>
  <c r="CP163" i="16" s="1"/>
  <c r="CQ162" i="16"/>
  <c r="CN162" i="16"/>
  <c r="CS161" i="16"/>
  <c r="CU161" i="16" s="1"/>
  <c r="JU163" i="16"/>
  <c r="DR164" i="16"/>
  <c r="DS164" i="16"/>
  <c r="DT164" i="16" s="1"/>
  <c r="DU164" i="16" s="1"/>
  <c r="DV164" i="16" s="1"/>
  <c r="DW164" i="16" s="1"/>
  <c r="DM166" i="16"/>
  <c r="DL166" i="16"/>
  <c r="DN166" i="16"/>
  <c r="DK167" i="16"/>
  <c r="DP166" i="16"/>
  <c r="DO166" i="16"/>
  <c r="ER164" i="16"/>
  <c r="ES164" i="16" s="1"/>
  <c r="ET164" i="16" s="1"/>
  <c r="EU164" i="16" s="1"/>
  <c r="JY163" i="16"/>
  <c r="EK166" i="16"/>
  <c r="EJ166" i="16"/>
  <c r="EM166" i="16" s="1"/>
  <c r="EN166" i="16"/>
  <c r="EL166" i="16"/>
  <c r="EI167" i="16"/>
  <c r="FM161" i="16"/>
  <c r="FN161" i="16" s="1"/>
  <c r="FO161" i="16" s="1"/>
  <c r="FK162" i="16"/>
  <c r="FI162" i="16"/>
  <c r="FG163" i="16"/>
  <c r="FJ163" i="16" s="1"/>
  <c r="FH162" i="16"/>
  <c r="FL162" i="16"/>
  <c r="KC159" i="16"/>
  <c r="FP160" i="16"/>
  <c r="FQ160" i="16" s="1"/>
  <c r="FR160" i="16" s="1"/>
  <c r="FS160" i="16" s="1"/>
  <c r="GK162" i="16"/>
  <c r="GL162" i="16" s="1"/>
  <c r="GM161" i="16"/>
  <c r="GL161" i="16"/>
  <c r="GF163" i="16"/>
  <c r="GG163" i="16" s="1"/>
  <c r="GE164" i="16"/>
  <c r="GH164" i="16" s="1"/>
  <c r="GI163" i="16"/>
  <c r="GJ163" i="16"/>
  <c r="KO154" i="16"/>
  <c r="IJ155" i="16"/>
  <c r="IK155" i="16" s="1"/>
  <c r="IL155" i="16" s="1"/>
  <c r="IM155" i="16" s="1"/>
  <c r="IA158" i="16"/>
  <c r="ID158" i="16" s="1"/>
  <c r="IF157" i="16"/>
  <c r="IE157" i="16"/>
  <c r="IC157" i="16"/>
  <c r="IB157" i="16"/>
  <c r="IG156" i="16"/>
  <c r="IH156" i="16" s="1"/>
  <c r="II156" i="16" s="1"/>
  <c r="HL159" i="16"/>
  <c r="HM159" i="16" s="1"/>
  <c r="HN159" i="16" s="1"/>
  <c r="HO159" i="16" s="1"/>
  <c r="KK158" i="16"/>
  <c r="HC162" i="16"/>
  <c r="HF162" i="16" s="1"/>
  <c r="HG161" i="16"/>
  <c r="HE161" i="16"/>
  <c r="HD161" i="16"/>
  <c r="HH161" i="16"/>
  <c r="LH159" i="16"/>
  <c r="LH241" i="16" s="1"/>
  <c r="LG241" i="16"/>
  <c r="HI160" i="16"/>
  <c r="HJ160" i="16" s="1"/>
  <c r="HK160" i="16" s="1"/>
  <c r="CV159" i="16" l="1"/>
  <c r="CW159" i="16" s="1"/>
  <c r="CX159" i="16" s="1"/>
  <c r="CY159" i="16" s="1"/>
  <c r="DR165" i="16"/>
  <c r="DS165" i="16" s="1"/>
  <c r="DT165" i="16" s="1"/>
  <c r="DW165" i="16" s="1"/>
  <c r="IG157" i="16"/>
  <c r="IH157" i="16" s="1"/>
  <c r="II157" i="16" s="1"/>
  <c r="CT161" i="16"/>
  <c r="GN161" i="16"/>
  <c r="GO161" i="16" s="1"/>
  <c r="GP161" i="16" s="1"/>
  <c r="GQ161" i="16" s="1"/>
  <c r="GK163" i="16"/>
  <c r="GM163" i="16" s="1"/>
  <c r="GM162" i="16"/>
  <c r="EO166" i="16"/>
  <c r="EP166" i="16" s="1"/>
  <c r="EQ166" i="16" s="1"/>
  <c r="ER166" i="16" s="1"/>
  <c r="CQ163" i="16"/>
  <c r="CM164" i="16"/>
  <c r="CP164" i="16" s="1"/>
  <c r="CN163" i="16"/>
  <c r="CR163" i="16"/>
  <c r="CO163" i="16"/>
  <c r="CS162" i="16"/>
  <c r="CT162" i="16" s="1"/>
  <c r="CU162" i="16" s="1"/>
  <c r="JU164" i="16"/>
  <c r="DP167" i="16"/>
  <c r="DM167" i="16"/>
  <c r="DN167" i="16"/>
  <c r="DK168" i="16"/>
  <c r="DO167" i="16"/>
  <c r="DL167" i="16"/>
  <c r="DQ166" i="16"/>
  <c r="EU165" i="16"/>
  <c r="JY164" i="16"/>
  <c r="EK167" i="16"/>
  <c r="EN167" i="16"/>
  <c r="EI168" i="16"/>
  <c r="EL167" i="16"/>
  <c r="EJ167" i="16"/>
  <c r="EM167" i="16" s="1"/>
  <c r="FG164" i="16"/>
  <c r="FJ164" i="16" s="1"/>
  <c r="FH163" i="16"/>
  <c r="FL163" i="16"/>
  <c r="FK163" i="16"/>
  <c r="FI163" i="16"/>
  <c r="FM162" i="16"/>
  <c r="FN162" i="16" s="1"/>
  <c r="FO162" i="16" s="1"/>
  <c r="FP161" i="16"/>
  <c r="FQ161" i="16" s="1"/>
  <c r="FR161" i="16" s="1"/>
  <c r="FS161" i="16" s="1"/>
  <c r="KC160" i="16"/>
  <c r="LC159" i="16" s="1"/>
  <c r="GE165" i="16"/>
  <c r="GJ164" i="16"/>
  <c r="GI164" i="16"/>
  <c r="GF164" i="16"/>
  <c r="GG164" i="16" s="1"/>
  <c r="IB158" i="16"/>
  <c r="IA159" i="16"/>
  <c r="ID159" i="16" s="1"/>
  <c r="IE158" i="16"/>
  <c r="IF158" i="16"/>
  <c r="IC158" i="16"/>
  <c r="KO155" i="16"/>
  <c r="IJ156" i="16"/>
  <c r="IK156" i="16" s="1"/>
  <c r="IL156" i="16" s="1"/>
  <c r="IM156" i="16" s="1"/>
  <c r="HI161" i="16"/>
  <c r="HJ161" i="16" s="1"/>
  <c r="HK161" i="16" s="1"/>
  <c r="HC163" i="16"/>
  <c r="HF163" i="16" s="1"/>
  <c r="HH162" i="16"/>
  <c r="HE162" i="16"/>
  <c r="HG162" i="16"/>
  <c r="HD162" i="16"/>
  <c r="HL160" i="16"/>
  <c r="HM160" i="16" s="1"/>
  <c r="HN160" i="16" s="1"/>
  <c r="HO160" i="16" s="1"/>
  <c r="KK159" i="16"/>
  <c r="JQ159" i="16" l="1"/>
  <c r="CV160" i="16"/>
  <c r="CW160" i="16" s="1"/>
  <c r="CX160" i="16" s="1"/>
  <c r="CY160" i="16" s="1"/>
  <c r="GL163" i="16"/>
  <c r="GN162" i="16"/>
  <c r="KG161" i="16"/>
  <c r="GO162" i="16"/>
  <c r="GP162" i="16" s="1"/>
  <c r="GQ162" i="16" s="1"/>
  <c r="GN163" i="16" s="1"/>
  <c r="FM163" i="16"/>
  <c r="FN163" i="16" s="1"/>
  <c r="FO163" i="16" s="1"/>
  <c r="CQ164" i="16"/>
  <c r="CM165" i="16"/>
  <c r="CN164" i="16"/>
  <c r="CO164" i="16"/>
  <c r="CR164" i="16"/>
  <c r="CS163" i="16"/>
  <c r="DQ167" i="16"/>
  <c r="DR167" i="16" s="1"/>
  <c r="DS167" i="16" s="1"/>
  <c r="DT167" i="16" s="1"/>
  <c r="DR166" i="16"/>
  <c r="DS166" i="16" s="1"/>
  <c r="JU165" i="16"/>
  <c r="DL168" i="16"/>
  <c r="DN168" i="16"/>
  <c r="DM168" i="16"/>
  <c r="DO168" i="16"/>
  <c r="DP168" i="16"/>
  <c r="DK169" i="16"/>
  <c r="EO167" i="16"/>
  <c r="EP167" i="16" s="1"/>
  <c r="EQ167" i="16" s="1"/>
  <c r="ER167" i="16" s="1"/>
  <c r="EK168" i="16"/>
  <c r="EI169" i="16"/>
  <c r="EJ168" i="16"/>
  <c r="EM168" i="16" s="1"/>
  <c r="EL168" i="16"/>
  <c r="EN168" i="16"/>
  <c r="EU166" i="16"/>
  <c r="JY165" i="16"/>
  <c r="KC161" i="16"/>
  <c r="FP162" i="16"/>
  <c r="FQ162" i="16" s="1"/>
  <c r="FR162" i="16" s="1"/>
  <c r="FS162" i="16" s="1"/>
  <c r="FG165" i="16"/>
  <c r="FK164" i="16"/>
  <c r="FL164" i="16"/>
  <c r="FH164" i="16"/>
  <c r="FI164" i="16"/>
  <c r="LD159" i="16"/>
  <c r="LD241" i="16" s="1"/>
  <c r="LC241" i="16"/>
  <c r="GE166" i="16"/>
  <c r="GI165" i="16"/>
  <c r="GF165" i="16"/>
  <c r="GG165" i="16" s="1"/>
  <c r="GH165" i="16"/>
  <c r="GJ165" i="16"/>
  <c r="GK164" i="16"/>
  <c r="IJ157" i="16"/>
  <c r="IK157" i="16" s="1"/>
  <c r="IL157" i="16" s="1"/>
  <c r="IM157" i="16" s="1"/>
  <c r="KO156" i="16"/>
  <c r="LI159" i="16" s="1"/>
  <c r="IG158" i="16"/>
  <c r="IC159" i="16"/>
  <c r="IB159" i="16"/>
  <c r="IE159" i="16"/>
  <c r="IA160" i="16"/>
  <c r="ID160" i="16" s="1"/>
  <c r="IF159" i="16"/>
  <c r="KK160" i="16"/>
  <c r="HL161" i="16"/>
  <c r="HM161" i="16" s="1"/>
  <c r="HN161" i="16" s="1"/>
  <c r="HO161" i="16" s="1"/>
  <c r="HI162" i="16"/>
  <c r="HJ162" i="16" s="1"/>
  <c r="HK162" i="16" s="1"/>
  <c r="HC164" i="16"/>
  <c r="HF164" i="16" s="1"/>
  <c r="HG163" i="16"/>
  <c r="HE163" i="16"/>
  <c r="HD163" i="16"/>
  <c r="HH163" i="16"/>
  <c r="JQ160" i="16" l="1"/>
  <c r="CV161" i="16"/>
  <c r="CW161" i="16" s="1"/>
  <c r="CX161" i="16" s="1"/>
  <c r="CY161" i="16" s="1"/>
  <c r="EU167" i="16"/>
  <c r="DT166" i="16"/>
  <c r="DW166" i="16" s="1"/>
  <c r="GO163" i="16"/>
  <c r="GP163" i="16" s="1"/>
  <c r="GQ163" i="16" s="1"/>
  <c r="KG162" i="16"/>
  <c r="CQ165" i="16"/>
  <c r="CR165" i="16"/>
  <c r="CN165" i="16"/>
  <c r="CP165" i="16"/>
  <c r="CM166" i="16"/>
  <c r="CO165" i="16"/>
  <c r="CS164" i="16"/>
  <c r="CT163" i="16"/>
  <c r="CU163" i="16" s="1"/>
  <c r="DK170" i="16"/>
  <c r="DM169" i="16"/>
  <c r="DL169" i="16"/>
  <c r="DP169" i="16"/>
  <c r="DN169" i="16"/>
  <c r="DO169" i="16"/>
  <c r="DQ168" i="16"/>
  <c r="DR168" i="16"/>
  <c r="JY167" i="16"/>
  <c r="JY166" i="16"/>
  <c r="EO168" i="16"/>
  <c r="EP168" i="16" s="1"/>
  <c r="EQ168" i="16" s="1"/>
  <c r="ER168" i="16" s="1"/>
  <c r="EU168" i="16" s="1"/>
  <c r="EI170" i="16"/>
  <c r="EJ169" i="16"/>
  <c r="EM169" i="16" s="1"/>
  <c r="EN169" i="16"/>
  <c r="EK169" i="16"/>
  <c r="EL169" i="16"/>
  <c r="FP163" i="16"/>
  <c r="FQ163" i="16" s="1"/>
  <c r="FR163" i="16" s="1"/>
  <c r="FS163" i="16" s="1"/>
  <c r="KC162" i="16"/>
  <c r="FH165" i="16"/>
  <c r="FL165" i="16"/>
  <c r="FG166" i="16"/>
  <c r="FJ165" i="16"/>
  <c r="FK165" i="16"/>
  <c r="FI165" i="16"/>
  <c r="FM164" i="16"/>
  <c r="GM164" i="16"/>
  <c r="GL164" i="16"/>
  <c r="KG163" i="16"/>
  <c r="GK165" i="16"/>
  <c r="GE167" i="16"/>
  <c r="GH166" i="16"/>
  <c r="GF166" i="16"/>
  <c r="GG166" i="16" s="1"/>
  <c r="GJ166" i="16"/>
  <c r="GI166" i="16"/>
  <c r="IH158" i="16"/>
  <c r="II158" i="16" s="1"/>
  <c r="IJ158" i="16" s="1"/>
  <c r="IK158" i="16" s="1"/>
  <c r="IL158" i="16" s="1"/>
  <c r="IM158" i="16" s="1"/>
  <c r="IA161" i="16"/>
  <c r="ID161" i="16" s="1"/>
  <c r="IB160" i="16"/>
  <c r="IF160" i="16"/>
  <c r="IE160" i="16"/>
  <c r="IC160" i="16"/>
  <c r="IG159" i="16"/>
  <c r="IH159" i="16" s="1"/>
  <c r="II159" i="16" s="1"/>
  <c r="LI241" i="16"/>
  <c r="LJ159" i="16"/>
  <c r="LJ241" i="16" s="1"/>
  <c r="KO157" i="16"/>
  <c r="HE164" i="16"/>
  <c r="HH164" i="16"/>
  <c r="HG164" i="16"/>
  <c r="HD164" i="16"/>
  <c r="HC165" i="16"/>
  <c r="HI163" i="16"/>
  <c r="HJ163" i="16" s="1"/>
  <c r="HK163" i="16" s="1"/>
  <c r="KK161" i="16"/>
  <c r="HL162" i="16"/>
  <c r="HM162" i="16" s="1"/>
  <c r="HN162" i="16" s="1"/>
  <c r="HO162" i="16" s="1"/>
  <c r="JQ161" i="16" l="1"/>
  <c r="CV162" i="16"/>
  <c r="CW162" i="16" s="1"/>
  <c r="CX162" i="16" s="1"/>
  <c r="CY162" i="16" s="1"/>
  <c r="JQ162" i="16" s="1"/>
  <c r="CS165" i="16"/>
  <c r="DW167" i="16"/>
  <c r="JU166" i="16"/>
  <c r="DS168" i="16"/>
  <c r="DT168" i="16" s="1"/>
  <c r="DW168" i="16" s="1"/>
  <c r="GN164" i="16"/>
  <c r="GO164" i="16" s="1"/>
  <c r="GP164" i="16" s="1"/>
  <c r="GQ164" i="16" s="1"/>
  <c r="KG164" i="16" s="1"/>
  <c r="IG160" i="16"/>
  <c r="IH160" i="16" s="1"/>
  <c r="II160" i="16" s="1"/>
  <c r="FM165" i="16"/>
  <c r="FN165" i="16" s="1"/>
  <c r="FO165" i="16" s="1"/>
  <c r="FP165" i="16" s="1"/>
  <c r="CT165" i="16"/>
  <c r="CM167" i="16"/>
  <c r="CP166" i="16"/>
  <c r="CR166" i="16"/>
  <c r="CQ166" i="16"/>
  <c r="CN166" i="16"/>
  <c r="CO166" i="16"/>
  <c r="CT164" i="16"/>
  <c r="CU164" i="16" s="1"/>
  <c r="DQ169" i="16"/>
  <c r="DR169" i="16" s="1"/>
  <c r="JU167" i="16"/>
  <c r="DP170" i="16"/>
  <c r="DM170" i="16"/>
  <c r="DO170" i="16"/>
  <c r="DL170" i="16"/>
  <c r="DN170" i="16" s="1"/>
  <c r="DK171" i="16"/>
  <c r="JY168" i="16"/>
  <c r="EK170" i="16"/>
  <c r="EL170" i="16"/>
  <c r="EN170" i="16"/>
  <c r="EJ170" i="16"/>
  <c r="EM170" i="16" s="1"/>
  <c r="EI171" i="16"/>
  <c r="EO169" i="16"/>
  <c r="EP169" i="16" s="1"/>
  <c r="EQ169" i="16" s="1"/>
  <c r="ER169" i="16" s="1"/>
  <c r="EU169" i="16" s="1"/>
  <c r="FI166" i="16"/>
  <c r="FH166" i="16"/>
  <c r="FG167" i="16"/>
  <c r="FL166" i="16"/>
  <c r="FK166" i="16"/>
  <c r="FJ166" i="16"/>
  <c r="FN164" i="16"/>
  <c r="FO164" i="16" s="1"/>
  <c r="FP164" i="16" s="1"/>
  <c r="FQ164" i="16" s="1"/>
  <c r="FR164" i="16" s="1"/>
  <c r="FS164" i="16" s="1"/>
  <c r="KC163" i="16"/>
  <c r="GE168" i="16"/>
  <c r="GH167" i="16"/>
  <c r="GJ167" i="16"/>
  <c r="GF167" i="16"/>
  <c r="GG167" i="16" s="1"/>
  <c r="GI167" i="16"/>
  <c r="GK166" i="16"/>
  <c r="GL165" i="16"/>
  <c r="GM165" i="16" s="1"/>
  <c r="GN165" i="16" s="1"/>
  <c r="KO158" i="16"/>
  <c r="IJ159" i="16"/>
  <c r="IK159" i="16" s="1"/>
  <c r="IL159" i="16" s="1"/>
  <c r="IM159" i="16" s="1"/>
  <c r="IB161" i="16"/>
  <c r="IE161" i="16"/>
  <c r="IF161" i="16"/>
  <c r="IC161" i="16"/>
  <c r="IA162" i="16"/>
  <c r="ID162" i="16" s="1"/>
  <c r="HD165" i="16"/>
  <c r="HG165" i="16"/>
  <c r="HE165" i="16"/>
  <c r="HC166" i="16"/>
  <c r="HH165" i="16"/>
  <c r="HF165" i="16"/>
  <c r="KK162" i="16"/>
  <c r="HL163" i="16"/>
  <c r="HM163" i="16" s="1"/>
  <c r="HN163" i="16" s="1"/>
  <c r="HO163" i="16" s="1"/>
  <c r="HI164" i="16"/>
  <c r="CV163" i="16" l="1"/>
  <c r="CW163" i="16" s="1"/>
  <c r="CX163" i="16" s="1"/>
  <c r="CY163" i="16" s="1"/>
  <c r="JQ163" i="16" s="1"/>
  <c r="DS169" i="16"/>
  <c r="DT169" i="16" s="1"/>
  <c r="DW169" i="16" s="1"/>
  <c r="GQ165" i="16"/>
  <c r="CS166" i="16"/>
  <c r="CT166" i="16"/>
  <c r="CO167" i="16"/>
  <c r="CQ167" i="16"/>
  <c r="CP167" i="16"/>
  <c r="CM168" i="16"/>
  <c r="CR167" i="16"/>
  <c r="CN167" i="16"/>
  <c r="DQ170" i="16"/>
  <c r="JU168" i="16"/>
  <c r="DL171" i="16"/>
  <c r="DN171" i="16" s="1"/>
  <c r="DK172" i="16"/>
  <c r="DM171" i="16"/>
  <c r="DP171" i="16"/>
  <c r="DO171" i="16"/>
  <c r="JY169" i="16"/>
  <c r="EN171" i="16"/>
  <c r="EI172" i="16"/>
  <c r="EK171" i="16"/>
  <c r="EJ171" i="16"/>
  <c r="EM171" i="16" s="1"/>
  <c r="EL171" i="16"/>
  <c r="EO170" i="16"/>
  <c r="KC164" i="16"/>
  <c r="FS165" i="16"/>
  <c r="FL167" i="16"/>
  <c r="FH167" i="16"/>
  <c r="FK167" i="16"/>
  <c r="FJ167" i="16"/>
  <c r="FG168" i="16"/>
  <c r="FI167" i="16"/>
  <c r="FM166" i="16"/>
  <c r="FN166" i="16" s="1"/>
  <c r="FO166" i="16" s="1"/>
  <c r="FP166" i="16" s="1"/>
  <c r="GL166" i="16"/>
  <c r="GM166" i="16" s="1"/>
  <c r="GN166" i="16" s="1"/>
  <c r="GK167" i="16"/>
  <c r="GH168" i="16"/>
  <c r="GF168" i="16"/>
  <c r="GG168" i="16" s="1"/>
  <c r="GJ168" i="16"/>
  <c r="GI168" i="16"/>
  <c r="GE169" i="16"/>
  <c r="IJ160" i="16"/>
  <c r="IK160" i="16" s="1"/>
  <c r="IL160" i="16" s="1"/>
  <c r="IM160" i="16" s="1"/>
  <c r="KO159" i="16"/>
  <c r="IE162" i="16"/>
  <c r="IF162" i="16"/>
  <c r="IA163" i="16"/>
  <c r="ID163" i="16" s="1"/>
  <c r="IC162" i="16"/>
  <c r="IB162" i="16"/>
  <c r="IG161" i="16"/>
  <c r="KK163" i="16"/>
  <c r="HG166" i="16"/>
  <c r="HE166" i="16"/>
  <c r="HF166" i="16"/>
  <c r="HH166" i="16"/>
  <c r="HC167" i="16"/>
  <c r="HD166" i="16"/>
  <c r="HI165" i="16"/>
  <c r="HJ165" i="16" s="1"/>
  <c r="HK165" i="16" s="1"/>
  <c r="HL165" i="16" s="1"/>
  <c r="HJ164" i="16"/>
  <c r="HK164" i="16" s="1"/>
  <c r="HL164" i="16" s="1"/>
  <c r="HM164" i="16" s="1"/>
  <c r="HN164" i="16" s="1"/>
  <c r="HO164" i="16" s="1"/>
  <c r="CU165" i="16" l="1"/>
  <c r="CV165" i="16" s="1"/>
  <c r="CV164" i="16"/>
  <c r="CW164" i="16" s="1"/>
  <c r="CX164" i="16" s="1"/>
  <c r="CY164" i="16" s="1"/>
  <c r="DR170" i="16"/>
  <c r="DS170" i="16" s="1"/>
  <c r="DT170" i="16" s="1"/>
  <c r="KG165" i="16"/>
  <c r="GQ166" i="16"/>
  <c r="IG162" i="16"/>
  <c r="IH162" i="16" s="1"/>
  <c r="II162" i="16" s="1"/>
  <c r="CM169" i="16"/>
  <c r="CO168" i="16"/>
  <c r="CP168" i="16"/>
  <c r="CN168" i="16"/>
  <c r="CR168" i="16"/>
  <c r="CQ168" i="16"/>
  <c r="CS167" i="16"/>
  <c r="DQ171" i="16"/>
  <c r="DR171" i="16" s="1"/>
  <c r="DS171" i="16" s="1"/>
  <c r="DT171" i="16" s="1"/>
  <c r="DP172" i="16"/>
  <c r="DN172" i="16"/>
  <c r="DK173" i="16"/>
  <c r="DO172" i="16"/>
  <c r="DL172" i="16"/>
  <c r="DM172" i="16"/>
  <c r="JU169" i="16"/>
  <c r="EO171" i="16"/>
  <c r="EP171" i="16" s="1"/>
  <c r="EQ171" i="16" s="1"/>
  <c r="ER171" i="16" s="1"/>
  <c r="EN172" i="16"/>
  <c r="EI173" i="16"/>
  <c r="EJ172" i="16"/>
  <c r="EM172" i="16" s="1"/>
  <c r="EL172" i="16"/>
  <c r="EK172" i="16"/>
  <c r="EP170" i="16"/>
  <c r="EQ170" i="16" s="1"/>
  <c r="ER170" i="16" s="1"/>
  <c r="EU170" i="16" s="1"/>
  <c r="FG169" i="16"/>
  <c r="FK168" i="16"/>
  <c r="FI168" i="16"/>
  <c r="FJ168" i="16"/>
  <c r="FL168" i="16"/>
  <c r="FH168" i="16"/>
  <c r="KC165" i="16"/>
  <c r="FS166" i="16"/>
  <c r="FM167" i="16"/>
  <c r="FN167" i="16" s="1"/>
  <c r="FO167" i="16" s="1"/>
  <c r="FP167" i="16" s="1"/>
  <c r="GI169" i="16"/>
  <c r="GF169" i="16"/>
  <c r="GG169" i="16" s="1"/>
  <c r="GH169" i="16"/>
  <c r="GE170" i="16"/>
  <c r="GJ169" i="16"/>
  <c r="GK168" i="16"/>
  <c r="GL168" i="16" s="1"/>
  <c r="GL167" i="16"/>
  <c r="GM167" i="16" s="1"/>
  <c r="GN167" i="16" s="1"/>
  <c r="IB163" i="16"/>
  <c r="IF163" i="16"/>
  <c r="IA164" i="16"/>
  <c r="ID164" i="16" s="1"/>
  <c r="IC163" i="16"/>
  <c r="IE163" i="16"/>
  <c r="IH161" i="16"/>
  <c r="II161" i="16" s="1"/>
  <c r="IJ161" i="16" s="1"/>
  <c r="IK161" i="16" s="1"/>
  <c r="IL161" i="16" s="1"/>
  <c r="IM161" i="16" s="1"/>
  <c r="KO160" i="16"/>
  <c r="HO165" i="16"/>
  <c r="KK164" i="16"/>
  <c r="HI166" i="16"/>
  <c r="HG167" i="16"/>
  <c r="HC168" i="16"/>
  <c r="HF167" i="16"/>
  <c r="HE167" i="16"/>
  <c r="HD167" i="16"/>
  <c r="HH167" i="16"/>
  <c r="CU166" i="16" l="1"/>
  <c r="CV166" i="16" s="1"/>
  <c r="JQ164" i="16"/>
  <c r="CY165" i="16"/>
  <c r="DW170" i="16"/>
  <c r="KG166" i="16"/>
  <c r="GQ167" i="16"/>
  <c r="DQ172" i="16"/>
  <c r="DR172" i="16" s="1"/>
  <c r="EO172" i="16"/>
  <c r="EP172" i="16" s="1"/>
  <c r="EQ172" i="16" s="1"/>
  <c r="ER172" i="16" s="1"/>
  <c r="CS168" i="16"/>
  <c r="CT168" i="16" s="1"/>
  <c r="CT167" i="16"/>
  <c r="CR169" i="16"/>
  <c r="CM170" i="16"/>
  <c r="CO169" i="16"/>
  <c r="CQ169" i="16"/>
  <c r="CN169" i="16"/>
  <c r="CP169" i="16"/>
  <c r="DK174" i="16"/>
  <c r="DO173" i="16"/>
  <c r="DP173" i="16"/>
  <c r="DM173" i="16"/>
  <c r="DL173" i="16"/>
  <c r="DN173" i="16" s="1"/>
  <c r="JY170" i="16"/>
  <c r="EU171" i="16"/>
  <c r="EN173" i="16"/>
  <c r="EK173" i="16"/>
  <c r="EI174" i="16"/>
  <c r="EJ173" i="16"/>
  <c r="EM173" i="16" s="1"/>
  <c r="EL173" i="16"/>
  <c r="FM168" i="16"/>
  <c r="FS167" i="16"/>
  <c r="KC166" i="16"/>
  <c r="FK169" i="16"/>
  <c r="FI169" i="16"/>
  <c r="FJ169" i="16"/>
  <c r="FH169" i="16"/>
  <c r="FG170" i="16"/>
  <c r="FL169" i="16"/>
  <c r="GM168" i="16"/>
  <c r="GN168" i="16" s="1"/>
  <c r="GK169" i="16"/>
  <c r="GI170" i="16"/>
  <c r="GJ170" i="16"/>
  <c r="GH170" i="16"/>
  <c r="GE171" i="16"/>
  <c r="GF170" i="16"/>
  <c r="GG170" i="16" s="1"/>
  <c r="KO161" i="16"/>
  <c r="IJ162" i="16"/>
  <c r="IK162" i="16" s="1"/>
  <c r="IL162" i="16" s="1"/>
  <c r="IM162" i="16" s="1"/>
  <c r="IG163" i="16"/>
  <c r="IH163" i="16" s="1"/>
  <c r="II163" i="16" s="1"/>
  <c r="IF164" i="16"/>
  <c r="IE164" i="16"/>
  <c r="IC164" i="16"/>
  <c r="IB164" i="16"/>
  <c r="IA165" i="16"/>
  <c r="HI167" i="16"/>
  <c r="HJ167" i="16" s="1"/>
  <c r="HK167" i="16" s="1"/>
  <c r="HL167" i="16" s="1"/>
  <c r="HE168" i="16"/>
  <c r="HC169" i="16"/>
  <c r="HF168" i="16"/>
  <c r="HG168" i="16"/>
  <c r="HD168" i="16"/>
  <c r="HH168" i="16"/>
  <c r="HJ166" i="16"/>
  <c r="HK166" i="16" s="1"/>
  <c r="HL166" i="16" s="1"/>
  <c r="HO166" i="16" s="1"/>
  <c r="KK166" i="16" s="1"/>
  <c r="KK165" i="16"/>
  <c r="CU167" i="16" l="1"/>
  <c r="CV167" i="16" s="1"/>
  <c r="JQ165" i="16"/>
  <c r="KW159" i="16" s="1"/>
  <c r="CY166" i="16"/>
  <c r="JQ166" i="16" s="1"/>
  <c r="DW171" i="16"/>
  <c r="JU170" i="16"/>
  <c r="DS172" i="16"/>
  <c r="DT172" i="16" s="1"/>
  <c r="KG167" i="16"/>
  <c r="GQ168" i="16"/>
  <c r="KG168" i="16" s="1"/>
  <c r="FM169" i="16"/>
  <c r="CP170" i="16"/>
  <c r="CN170" i="16"/>
  <c r="CQ170" i="16"/>
  <c r="CM171" i="16"/>
  <c r="CR170" i="16"/>
  <c r="CO170" i="16"/>
  <c r="CS169" i="16"/>
  <c r="DQ173" i="16"/>
  <c r="DR173" i="16" s="1"/>
  <c r="DL174" i="16"/>
  <c r="DO174" i="16"/>
  <c r="DM174" i="16"/>
  <c r="DK175" i="16"/>
  <c r="DN174" i="16"/>
  <c r="DP174" i="16"/>
  <c r="EN174" i="16"/>
  <c r="EJ174" i="16"/>
  <c r="EM174" i="16" s="1"/>
  <c r="EL174" i="16"/>
  <c r="EK174" i="16"/>
  <c r="EI175" i="16"/>
  <c r="EO173" i="16"/>
  <c r="EP173" i="16" s="1"/>
  <c r="EQ173" i="16" s="1"/>
  <c r="ER173" i="16" s="1"/>
  <c r="JY171" i="16"/>
  <c r="EU172" i="16"/>
  <c r="KC167" i="16"/>
  <c r="FH170" i="16"/>
  <c r="FK170" i="16"/>
  <c r="FJ170" i="16"/>
  <c r="FG171" i="16"/>
  <c r="FL170" i="16"/>
  <c r="FI170" i="16"/>
  <c r="FN168" i="16"/>
  <c r="FO168" i="16" s="1"/>
  <c r="FP168" i="16" s="1"/>
  <c r="FS168" i="16" s="1"/>
  <c r="FN169" i="16"/>
  <c r="FO169" i="16" s="1"/>
  <c r="FP169" i="16" s="1"/>
  <c r="GK170" i="16"/>
  <c r="GL169" i="16"/>
  <c r="GM169" i="16" s="1"/>
  <c r="GN169" i="16" s="1"/>
  <c r="GJ171" i="16"/>
  <c r="GF171" i="16"/>
  <c r="GG171" i="16" s="1"/>
  <c r="GI171" i="16"/>
  <c r="GH171" i="16"/>
  <c r="GE172" i="16"/>
  <c r="IG164" i="16"/>
  <c r="IJ163" i="16"/>
  <c r="IK163" i="16" s="1"/>
  <c r="IL163" i="16" s="1"/>
  <c r="IM163" i="16" s="1"/>
  <c r="KO162" i="16"/>
  <c r="IF165" i="16"/>
  <c r="IE165" i="16"/>
  <c r="ID165" i="16"/>
  <c r="IB165" i="16"/>
  <c r="IC165" i="16"/>
  <c r="IA166" i="16"/>
  <c r="HG169" i="16"/>
  <c r="HE169" i="16"/>
  <c r="HC170" i="16"/>
  <c r="HD169" i="16"/>
  <c r="HH169" i="16"/>
  <c r="HF169" i="16"/>
  <c r="HI168" i="16"/>
  <c r="HJ168" i="16" s="1"/>
  <c r="HK168" i="16" s="1"/>
  <c r="HL168" i="16" s="1"/>
  <c r="HO167" i="16"/>
  <c r="KW241" i="16" l="1"/>
  <c r="KX159" i="16"/>
  <c r="KX241" i="16" s="1"/>
  <c r="CU168" i="16"/>
  <c r="CV168" i="16" s="1"/>
  <c r="CY167" i="16"/>
  <c r="DS173" i="16"/>
  <c r="DT173" i="16" s="1"/>
  <c r="DW172" i="16"/>
  <c r="JU171" i="16"/>
  <c r="IG165" i="16"/>
  <c r="IH165" i="16" s="1"/>
  <c r="II165" i="16" s="1"/>
  <c r="IJ165" i="16" s="1"/>
  <c r="GQ169" i="16"/>
  <c r="GL170" i="16"/>
  <c r="GM170" i="16" s="1"/>
  <c r="GN170" i="16" s="1"/>
  <c r="CS170" i="16"/>
  <c r="CT170" i="16" s="1"/>
  <c r="GK171" i="16"/>
  <c r="GL171" i="16" s="1"/>
  <c r="DQ174" i="16"/>
  <c r="DR174" i="16" s="1"/>
  <c r="CN171" i="16"/>
  <c r="CQ171" i="16"/>
  <c r="CR171" i="16"/>
  <c r="CP171" i="16"/>
  <c r="CM172" i="16"/>
  <c r="CO171" i="16"/>
  <c r="CT169" i="16"/>
  <c r="CU169" i="16" s="1"/>
  <c r="CV169" i="16" s="1"/>
  <c r="DN175" i="16"/>
  <c r="DM175" i="16"/>
  <c r="DL175" i="16"/>
  <c r="DP175" i="16"/>
  <c r="DK176" i="16"/>
  <c r="DO175" i="16"/>
  <c r="EI176" i="16"/>
  <c r="EL175" i="16"/>
  <c r="EK175" i="16"/>
  <c r="EJ175" i="16"/>
  <c r="EM175" i="16" s="1"/>
  <c r="EN175" i="16"/>
  <c r="EO174" i="16"/>
  <c r="EU173" i="16"/>
  <c r="JY172" i="16"/>
  <c r="KC168" i="16"/>
  <c r="FS169" i="16"/>
  <c r="FG172" i="16"/>
  <c r="FJ171" i="16"/>
  <c r="FL171" i="16"/>
  <c r="FK171" i="16"/>
  <c r="FI171" i="16"/>
  <c r="FH171" i="16"/>
  <c r="FM170" i="16"/>
  <c r="GI172" i="16"/>
  <c r="GH172" i="16"/>
  <c r="GF172" i="16"/>
  <c r="GG172" i="16" s="1"/>
  <c r="GE173" i="16"/>
  <c r="GJ172" i="16"/>
  <c r="KO163" i="16"/>
  <c r="IF166" i="16"/>
  <c r="ID166" i="16"/>
  <c r="IE166" i="16"/>
  <c r="IA167" i="16"/>
  <c r="IB166" i="16"/>
  <c r="IC166" i="16"/>
  <c r="IH164" i="16"/>
  <c r="II164" i="16" s="1"/>
  <c r="IJ164" i="16" s="1"/>
  <c r="IK164" i="16" s="1"/>
  <c r="IL164" i="16" s="1"/>
  <c r="IM164" i="16" s="1"/>
  <c r="KK167" i="16"/>
  <c r="HO168" i="16"/>
  <c r="HD170" i="16"/>
  <c r="HC171" i="16"/>
  <c r="HF170" i="16"/>
  <c r="HG170" i="16"/>
  <c r="HH170" i="16"/>
  <c r="HE170" i="16"/>
  <c r="HI169" i="16"/>
  <c r="CY168" i="16" l="1"/>
  <c r="JQ168" i="16" s="1"/>
  <c r="JQ167" i="16"/>
  <c r="CU170" i="16"/>
  <c r="CV170" i="16" s="1"/>
  <c r="DS174" i="16"/>
  <c r="DT174" i="16" s="1"/>
  <c r="JU172" i="16"/>
  <c r="KY173" i="16" s="1"/>
  <c r="KY242" i="16" s="1"/>
  <c r="DW173" i="16"/>
  <c r="KG169" i="16"/>
  <c r="GQ170" i="16"/>
  <c r="GM171" i="16"/>
  <c r="GN171" i="16" s="1"/>
  <c r="CS171" i="16"/>
  <c r="CT171" i="16" s="1"/>
  <c r="GK172" i="16"/>
  <c r="GL172" i="16" s="1"/>
  <c r="CN172" i="16"/>
  <c r="CR172" i="16"/>
  <c r="CO172" i="16"/>
  <c r="CP172" i="16"/>
  <c r="CQ172" i="16"/>
  <c r="CM173" i="16"/>
  <c r="DN176" i="16"/>
  <c r="DO176" i="16"/>
  <c r="DL176" i="16"/>
  <c r="DK177" i="16"/>
  <c r="DM176" i="16"/>
  <c r="DP176" i="16"/>
  <c r="DQ175" i="16"/>
  <c r="DR175" i="16" s="1"/>
  <c r="JY173" i="16"/>
  <c r="EP174" i="16"/>
  <c r="EQ174" i="16" s="1"/>
  <c r="ER174" i="16" s="1"/>
  <c r="EU174" i="16" s="1"/>
  <c r="EO175" i="16"/>
  <c r="EP175" i="16" s="1"/>
  <c r="EQ175" i="16" s="1"/>
  <c r="ER175" i="16" s="1"/>
  <c r="EI177" i="16"/>
  <c r="EJ176" i="16"/>
  <c r="EN176" i="16" s="1"/>
  <c r="EK176" i="16"/>
  <c r="EM176" i="16"/>
  <c r="EL176" i="16"/>
  <c r="FM171" i="16"/>
  <c r="FN171" i="16" s="1"/>
  <c r="FO171" i="16" s="1"/>
  <c r="FP171" i="16" s="1"/>
  <c r="FL172" i="16"/>
  <c r="FG173" i="16"/>
  <c r="FH172" i="16"/>
  <c r="FK172" i="16"/>
  <c r="FJ172" i="16"/>
  <c r="FI172" i="16"/>
  <c r="KC169" i="16"/>
  <c r="FN170" i="16"/>
  <c r="FO170" i="16" s="1"/>
  <c r="FP170" i="16" s="1"/>
  <c r="FS170" i="16" s="1"/>
  <c r="GE174" i="16"/>
  <c r="GF173" i="16"/>
  <c r="GG173" i="16" s="1"/>
  <c r="GJ173" i="16"/>
  <c r="GH173" i="16"/>
  <c r="GI173" i="16"/>
  <c r="KO164" i="16"/>
  <c r="IM165" i="16"/>
  <c r="ID167" i="16"/>
  <c r="IA168" i="16"/>
  <c r="IC167" i="16"/>
  <c r="IB167" i="16"/>
  <c r="IE167" i="16"/>
  <c r="IF167" i="16"/>
  <c r="IG166" i="16"/>
  <c r="KK168" i="16"/>
  <c r="HJ169" i="16"/>
  <c r="HK169" i="16" s="1"/>
  <c r="HL169" i="16" s="1"/>
  <c r="HO169" i="16" s="1"/>
  <c r="HG171" i="16"/>
  <c r="HD171" i="16"/>
  <c r="HC172" i="16"/>
  <c r="HF171" i="16"/>
  <c r="HE171" i="16"/>
  <c r="HH171" i="16"/>
  <c r="HI170" i="16"/>
  <c r="HJ170" i="16" s="1"/>
  <c r="HK170" i="16" s="1"/>
  <c r="HL170" i="16" s="1"/>
  <c r="CY169" i="16" l="1"/>
  <c r="KZ173" i="16"/>
  <c r="KZ242" i="16" s="1"/>
  <c r="DW174" i="16"/>
  <c r="DS175" i="16"/>
  <c r="DT175" i="16" s="1"/>
  <c r="JU173" i="16"/>
  <c r="KG170" i="16"/>
  <c r="GQ171" i="16"/>
  <c r="GM172" i="16"/>
  <c r="GN172" i="16" s="1"/>
  <c r="DQ176" i="16"/>
  <c r="DR176" i="16" s="1"/>
  <c r="FM172" i="16"/>
  <c r="FN172" i="16" s="1"/>
  <c r="FO172" i="16" s="1"/>
  <c r="FP172" i="16" s="1"/>
  <c r="CP173" i="16"/>
  <c r="CR173" i="16"/>
  <c r="CQ173" i="16"/>
  <c r="CM174" i="16"/>
  <c r="CO173" i="16"/>
  <c r="CN173" i="16"/>
  <c r="CS172" i="16"/>
  <c r="CT172" i="16" s="1"/>
  <c r="DN177" i="16"/>
  <c r="DK178" i="16"/>
  <c r="DO177" i="16"/>
  <c r="DM177" i="16"/>
  <c r="DP177" i="16"/>
  <c r="DL177" i="16"/>
  <c r="EU175" i="16"/>
  <c r="JY174" i="16"/>
  <c r="LA173" i="16" s="1"/>
  <c r="EJ177" i="16"/>
  <c r="EM177" i="16" s="1"/>
  <c r="EN177" i="16"/>
  <c r="EI178" i="16"/>
  <c r="EK177" i="16"/>
  <c r="EL177" i="16"/>
  <c r="EO176" i="16"/>
  <c r="EP176" i="16" s="1"/>
  <c r="EQ176" i="16" s="1"/>
  <c r="ER176" i="16" s="1"/>
  <c r="KC170" i="16"/>
  <c r="FS171" i="16"/>
  <c r="FI173" i="16"/>
  <c r="FH173" i="16"/>
  <c r="FK173" i="16"/>
  <c r="FJ173" i="16"/>
  <c r="FL173" i="16"/>
  <c r="FG174" i="16"/>
  <c r="GK173" i="16"/>
  <c r="GE175" i="16"/>
  <c r="GG174" i="16"/>
  <c r="GF174" i="16"/>
  <c r="GH174" i="16" s="1"/>
  <c r="GJ174" i="16"/>
  <c r="GI174" i="16"/>
  <c r="IG167" i="16"/>
  <c r="KO165" i="16"/>
  <c r="IH166" i="16"/>
  <c r="II166" i="16" s="1"/>
  <c r="IJ166" i="16" s="1"/>
  <c r="IM166" i="16" s="1"/>
  <c r="IE168" i="16"/>
  <c r="IA169" i="16"/>
  <c r="IC168" i="16"/>
  <c r="ID168" i="16"/>
  <c r="IB168" i="16"/>
  <c r="IF168" i="16"/>
  <c r="KK169" i="16"/>
  <c r="HO170" i="16"/>
  <c r="HF172" i="16"/>
  <c r="HH172" i="16"/>
  <c r="HG172" i="16"/>
  <c r="HE172" i="16"/>
  <c r="HD172" i="16"/>
  <c r="HC173" i="16"/>
  <c r="HI171" i="16"/>
  <c r="HJ171" i="16" s="1"/>
  <c r="HK171" i="16" s="1"/>
  <c r="HL171" i="16" s="1"/>
  <c r="JQ169" i="16" l="1"/>
  <c r="CY170" i="16"/>
  <c r="CU171" i="16"/>
  <c r="CV171" i="16" s="1"/>
  <c r="DW175" i="16"/>
  <c r="JU174" i="16"/>
  <c r="DS176" i="16"/>
  <c r="DT176" i="16" s="1"/>
  <c r="KG171" i="16"/>
  <c r="GQ172" i="16"/>
  <c r="IH167" i="16"/>
  <c r="II167" i="16" s="1"/>
  <c r="IJ167" i="16" s="1"/>
  <c r="IM167" i="16" s="1"/>
  <c r="CS173" i="16"/>
  <c r="CT173" i="16" s="1"/>
  <c r="CO174" i="16"/>
  <c r="CR174" i="16"/>
  <c r="CP174" i="16"/>
  <c r="CN174" i="16"/>
  <c r="CQ174" i="16"/>
  <c r="CM175" i="16"/>
  <c r="DP178" i="16"/>
  <c r="DO178" i="16"/>
  <c r="DL178" i="16"/>
  <c r="DM178" i="16"/>
  <c r="DK179" i="16"/>
  <c r="DN178" i="16"/>
  <c r="DQ177" i="16"/>
  <c r="EJ178" i="16"/>
  <c r="EM178" i="16" s="1"/>
  <c r="EK178" i="16"/>
  <c r="EI179" i="16"/>
  <c r="EN178" i="16"/>
  <c r="EL178" i="16"/>
  <c r="EO177" i="16"/>
  <c r="LB173" i="16"/>
  <c r="LB242" i="16" s="1"/>
  <c r="LA242" i="16"/>
  <c r="JY175" i="16"/>
  <c r="EU176" i="16"/>
  <c r="FM173" i="16"/>
  <c r="FN173" i="16" s="1"/>
  <c r="FO173" i="16" s="1"/>
  <c r="FP173" i="16" s="1"/>
  <c r="KC171" i="16"/>
  <c r="FS172" i="16"/>
  <c r="FH174" i="16"/>
  <c r="FL174" i="16"/>
  <c r="FK174" i="16"/>
  <c r="FG175" i="16"/>
  <c r="FJ174" i="16"/>
  <c r="FI174" i="16"/>
  <c r="GK174" i="16"/>
  <c r="GL174" i="16" s="1"/>
  <c r="GF175" i="16"/>
  <c r="GH175" i="16" s="1"/>
  <c r="GE176" i="16"/>
  <c r="GJ175" i="16"/>
  <c r="GI175" i="16"/>
  <c r="GG175" i="16"/>
  <c r="GL173" i="16"/>
  <c r="GM173" i="16" s="1"/>
  <c r="GN173" i="16" s="1"/>
  <c r="KO166" i="16"/>
  <c r="IE169" i="16"/>
  <c r="ID169" i="16"/>
  <c r="IA170" i="16"/>
  <c r="IB169" i="16"/>
  <c r="IF169" i="16"/>
  <c r="IC169" i="16"/>
  <c r="IG168" i="16"/>
  <c r="KK170" i="16"/>
  <c r="HO171" i="16"/>
  <c r="HI172" i="16"/>
  <c r="HJ172" i="16" s="1"/>
  <c r="HK172" i="16" s="1"/>
  <c r="HL172" i="16" s="1"/>
  <c r="HD173" i="16"/>
  <c r="HF173" i="16"/>
  <c r="HG173" i="16"/>
  <c r="HC174" i="16"/>
  <c r="HH173" i="16"/>
  <c r="HE173" i="16"/>
  <c r="DR177" i="16" l="1"/>
  <c r="DS177" i="16" s="1"/>
  <c r="DT177" i="16" s="1"/>
  <c r="JQ170" i="16"/>
  <c r="CY171" i="16"/>
  <c r="CU172" i="16"/>
  <c r="CV172" i="16" s="1"/>
  <c r="GM174" i="16"/>
  <c r="GN174" i="16" s="1"/>
  <c r="JU175" i="16"/>
  <c r="DW176" i="16"/>
  <c r="JU176" i="16" s="1"/>
  <c r="KG172" i="16"/>
  <c r="LE173" i="16" s="1"/>
  <c r="GQ173" i="16"/>
  <c r="CQ175" i="16"/>
  <c r="CO175" i="16"/>
  <c r="CR175" i="16"/>
  <c r="CN175" i="16"/>
  <c r="CM176" i="16"/>
  <c r="CP175" i="16"/>
  <c r="CS174" i="16"/>
  <c r="CT174" i="16" s="1"/>
  <c r="DL179" i="16"/>
  <c r="DM179" i="16"/>
  <c r="DN179" i="16"/>
  <c r="DO179" i="16"/>
  <c r="DK180" i="16"/>
  <c r="DP179" i="16"/>
  <c r="DQ178" i="16"/>
  <c r="DW177" i="16"/>
  <c r="EP177" i="16"/>
  <c r="EQ177" i="16" s="1"/>
  <c r="ER177" i="16" s="1"/>
  <c r="EU177" i="16" s="1"/>
  <c r="EL179" i="16"/>
  <c r="EI180" i="16"/>
  <c r="EN179" i="16"/>
  <c r="EJ179" i="16"/>
  <c r="EM179" i="16" s="1"/>
  <c r="EK179" i="16"/>
  <c r="JY176" i="16"/>
  <c r="EO178" i="16"/>
  <c r="EP178" i="16" s="1"/>
  <c r="EQ178" i="16" s="1"/>
  <c r="ER178" i="16" s="1"/>
  <c r="FH175" i="16"/>
  <c r="FG176" i="16"/>
  <c r="FK175" i="16"/>
  <c r="FI175" i="16"/>
  <c r="FJ175" i="16"/>
  <c r="FL175" i="16"/>
  <c r="KC172" i="16"/>
  <c r="FS173" i="16"/>
  <c r="FM174" i="16"/>
  <c r="FN174" i="16" s="1"/>
  <c r="FO174" i="16" s="1"/>
  <c r="FP174" i="16" s="1"/>
  <c r="KG173" i="16"/>
  <c r="GE177" i="16"/>
  <c r="GJ176" i="16"/>
  <c r="GH176" i="16"/>
  <c r="GI176" i="16"/>
  <c r="GF176" i="16"/>
  <c r="GG176" i="16" s="1"/>
  <c r="GK175" i="16"/>
  <c r="ID170" i="16"/>
  <c r="IF170" i="16"/>
  <c r="IA171" i="16"/>
  <c r="IC170" i="16"/>
  <c r="IE170" i="16"/>
  <c r="IB170" i="16"/>
  <c r="KO167" i="16"/>
  <c r="IH168" i="16"/>
  <c r="IG169" i="16"/>
  <c r="II168" i="16"/>
  <c r="IJ168" i="16" s="1"/>
  <c r="IM168" i="16" s="1"/>
  <c r="HF174" i="16"/>
  <c r="HC175" i="16"/>
  <c r="HD174" i="16"/>
  <c r="HG174" i="16"/>
  <c r="HE174" i="16"/>
  <c r="HH174" i="16"/>
  <c r="KK171" i="16"/>
  <c r="LG173" i="16" s="1"/>
  <c r="HO172" i="16"/>
  <c r="HI173" i="16"/>
  <c r="HJ173" i="16" s="1"/>
  <c r="HK173" i="16" s="1"/>
  <c r="HL173" i="16" s="1"/>
  <c r="JQ171" i="16" l="1"/>
  <c r="CY172" i="16"/>
  <c r="JQ172" i="16" s="1"/>
  <c r="GQ174" i="16"/>
  <c r="CU173" i="16"/>
  <c r="CV173" i="16" s="1"/>
  <c r="CY173" i="16" s="1"/>
  <c r="JQ173" i="16" s="1"/>
  <c r="IH169" i="16"/>
  <c r="II169" i="16" s="1"/>
  <c r="IJ169" i="16" s="1"/>
  <c r="IM169" i="16" s="1"/>
  <c r="LF173" i="16"/>
  <c r="LF242" i="16" s="1"/>
  <c r="LE242" i="16"/>
  <c r="EO179" i="16"/>
  <c r="EP179" i="16" s="1"/>
  <c r="EQ179" i="16" s="1"/>
  <c r="ER179" i="16" s="1"/>
  <c r="GK176" i="16"/>
  <c r="GL176" i="16" s="1"/>
  <c r="CO176" i="16"/>
  <c r="CM177" i="16"/>
  <c r="CN176" i="16"/>
  <c r="CQ176" i="16"/>
  <c r="CR176" i="16"/>
  <c r="CP176" i="16"/>
  <c r="CS175" i="16"/>
  <c r="DR178" i="16"/>
  <c r="DS178" i="16" s="1"/>
  <c r="DT178" i="16" s="1"/>
  <c r="JU177" i="16"/>
  <c r="DN180" i="16"/>
  <c r="DP180" i="16"/>
  <c r="DK181" i="16"/>
  <c r="DO180" i="16"/>
  <c r="DL180" i="16"/>
  <c r="DM180" i="16"/>
  <c r="DQ179" i="16"/>
  <c r="EK180" i="16"/>
  <c r="EL180" i="16"/>
  <c r="EN180" i="16"/>
  <c r="EI181" i="16"/>
  <c r="EJ180" i="16"/>
  <c r="EM180" i="16" s="1"/>
  <c r="JY177" i="16"/>
  <c r="EU178" i="16"/>
  <c r="FM175" i="16"/>
  <c r="FN175" i="16" s="1"/>
  <c r="FO175" i="16" s="1"/>
  <c r="FP175" i="16" s="1"/>
  <c r="FJ176" i="16"/>
  <c r="FK176" i="16"/>
  <c r="FL176" i="16"/>
  <c r="FH176" i="16"/>
  <c r="FG177" i="16"/>
  <c r="FI176" i="16"/>
  <c r="KC173" i="16"/>
  <c r="FS174" i="16"/>
  <c r="GJ177" i="16"/>
  <c r="GE178" i="16"/>
  <c r="GI177" i="16"/>
  <c r="GG177" i="16"/>
  <c r="GF177" i="16"/>
  <c r="GH177" i="16" s="1"/>
  <c r="GL175" i="16"/>
  <c r="GM175" i="16" s="1"/>
  <c r="GN175" i="16" s="1"/>
  <c r="KG174" i="16"/>
  <c r="KO168" i="16"/>
  <c r="IB171" i="16"/>
  <c r="IA172" i="16"/>
  <c r="IE171" i="16"/>
  <c r="ID171" i="16"/>
  <c r="IF171" i="16"/>
  <c r="IC171" i="16"/>
  <c r="IG170" i="16"/>
  <c r="IH170" i="16" s="1"/>
  <c r="II170" i="16" s="1"/>
  <c r="IJ170" i="16" s="1"/>
  <c r="LH173" i="16"/>
  <c r="LH242" i="16" s="1"/>
  <c r="LG242" i="16"/>
  <c r="HD175" i="16"/>
  <c r="HF175" i="16"/>
  <c r="HH175" i="16"/>
  <c r="HC176" i="16"/>
  <c r="HE175" i="16"/>
  <c r="HG175" i="16"/>
  <c r="HI174" i="16"/>
  <c r="KK172" i="16"/>
  <c r="HO173" i="16"/>
  <c r="CU174" i="16" l="1"/>
  <c r="CV174" i="16" s="1"/>
  <c r="CY174" i="16" s="1"/>
  <c r="JQ174" i="16" s="1"/>
  <c r="GM176" i="16"/>
  <c r="GN176" i="16" s="1"/>
  <c r="CT175" i="16"/>
  <c r="CU175" i="16" s="1"/>
  <c r="CV175" i="16" s="1"/>
  <c r="DW178" i="16"/>
  <c r="GQ175" i="16"/>
  <c r="FM176" i="16"/>
  <c r="CM178" i="16"/>
  <c r="CR177" i="16"/>
  <c r="CO177" i="16"/>
  <c r="CQ177" i="16"/>
  <c r="CN177" i="16"/>
  <c r="CP177" i="16"/>
  <c r="CS176" i="16"/>
  <c r="CT176" i="16" s="1"/>
  <c r="DL181" i="16"/>
  <c r="DN181" i="16"/>
  <c r="DM181" i="16"/>
  <c r="DO181" i="16"/>
  <c r="DK182" i="16"/>
  <c r="DP181" i="16"/>
  <c r="DQ180" i="16"/>
  <c r="DR179" i="16"/>
  <c r="DS179" i="16" s="1"/>
  <c r="DT179" i="16" s="1"/>
  <c r="EK181" i="16"/>
  <c r="EM181" i="16"/>
  <c r="EL181" i="16"/>
  <c r="EI182" i="16"/>
  <c r="EJ181" i="16"/>
  <c r="EN181" i="16" s="1"/>
  <c r="JY178" i="16"/>
  <c r="EU179" i="16"/>
  <c r="EO180" i="16"/>
  <c r="EP180" i="16" s="1"/>
  <c r="EQ180" i="16" s="1"/>
  <c r="ER180" i="16" s="1"/>
  <c r="EU180" i="16" s="1"/>
  <c r="FN176" i="16"/>
  <c r="FO176" i="16" s="1"/>
  <c r="FP176" i="16" s="1"/>
  <c r="FH177" i="16"/>
  <c r="FI177" i="16"/>
  <c r="FL177" i="16"/>
  <c r="FG178" i="16"/>
  <c r="FK177" i="16"/>
  <c r="FJ177" i="16"/>
  <c r="FS175" i="16"/>
  <c r="KC174" i="16"/>
  <c r="LC173" i="16" s="1"/>
  <c r="GK177" i="16"/>
  <c r="GL177" i="16" s="1"/>
  <c r="GJ178" i="16"/>
  <c r="GI178" i="16"/>
  <c r="GE179" i="16"/>
  <c r="GG178" i="16"/>
  <c r="GF178" i="16"/>
  <c r="GH178" i="16" s="1"/>
  <c r="IF172" i="16"/>
  <c r="ID172" i="16"/>
  <c r="IC172" i="16"/>
  <c r="IE172" i="16"/>
  <c r="IB172" i="16"/>
  <c r="IA173" i="16"/>
  <c r="KO169" i="16"/>
  <c r="IM170" i="16"/>
  <c r="IG171" i="16"/>
  <c r="IH171" i="16" s="1"/>
  <c r="HH176" i="16"/>
  <c r="HF176" i="16"/>
  <c r="HC177" i="16"/>
  <c r="HE176" i="16"/>
  <c r="HG176" i="16"/>
  <c r="HD176" i="16"/>
  <c r="HI175" i="16"/>
  <c r="HJ175" i="16" s="1"/>
  <c r="HK175" i="16" s="1"/>
  <c r="HL175" i="16" s="1"/>
  <c r="KK173" i="16"/>
  <c r="HJ174" i="16"/>
  <c r="HK174" i="16" s="1"/>
  <c r="HL174" i="16" s="1"/>
  <c r="HO174" i="16" s="1"/>
  <c r="CY175" i="16" l="1"/>
  <c r="JQ175" i="16" s="1"/>
  <c r="JU178" i="16"/>
  <c r="DW179" i="16"/>
  <c r="GQ176" i="16"/>
  <c r="KG175" i="16"/>
  <c r="GM177" i="16"/>
  <c r="GN177" i="16" s="1"/>
  <c r="HO175" i="16"/>
  <c r="KK175" i="16" s="1"/>
  <c r="II171" i="16"/>
  <c r="IJ171" i="16" s="1"/>
  <c r="IM171" i="16" s="1"/>
  <c r="KO171" i="16" s="1"/>
  <c r="GK178" i="16"/>
  <c r="GL178" i="16" s="1"/>
  <c r="CM179" i="16"/>
  <c r="CR178" i="16"/>
  <c r="CP178" i="16"/>
  <c r="CN178" i="16"/>
  <c r="CO178" i="16"/>
  <c r="CQ178" i="16"/>
  <c r="CS177" i="16"/>
  <c r="CU176" i="16"/>
  <c r="CV176" i="16" s="1"/>
  <c r="CY176" i="16" s="1"/>
  <c r="DQ181" i="16"/>
  <c r="DR181" i="16" s="1"/>
  <c r="DP182" i="16"/>
  <c r="DO182" i="16"/>
  <c r="DM182" i="16"/>
  <c r="DL182" i="16"/>
  <c r="DK183" i="16"/>
  <c r="DN182" i="16"/>
  <c r="DR180" i="16"/>
  <c r="DS180" i="16" s="1"/>
  <c r="DT180" i="16" s="1"/>
  <c r="JY180" i="16"/>
  <c r="EK182" i="16"/>
  <c r="EI183" i="16"/>
  <c r="EJ182" i="16"/>
  <c r="EM182" i="16" s="1"/>
  <c r="EL182" i="16"/>
  <c r="EN182" i="16"/>
  <c r="JY179" i="16"/>
  <c r="EO181" i="16"/>
  <c r="EP181" i="16" s="1"/>
  <c r="EQ181" i="16" s="1"/>
  <c r="ER181" i="16" s="1"/>
  <c r="EU181" i="16" s="1"/>
  <c r="FM177" i="16"/>
  <c r="FG179" i="16"/>
  <c r="FI178" i="16"/>
  <c r="FJ178" i="16"/>
  <c r="FK178" i="16"/>
  <c r="FH178" i="16"/>
  <c r="FL178" i="16"/>
  <c r="LC242" i="16"/>
  <c r="LD173" i="16"/>
  <c r="LD242" i="16" s="1"/>
  <c r="KC175" i="16"/>
  <c r="FS176" i="16"/>
  <c r="GI179" i="16"/>
  <c r="GG179" i="16"/>
  <c r="GJ179" i="16"/>
  <c r="GE180" i="16"/>
  <c r="GF179" i="16"/>
  <c r="GH179" i="16" s="1"/>
  <c r="IG172" i="16"/>
  <c r="IB173" i="16"/>
  <c r="IC173" i="16"/>
  <c r="IE173" i="16"/>
  <c r="ID173" i="16"/>
  <c r="IF173" i="16"/>
  <c r="IA174" i="16"/>
  <c r="KO170" i="16"/>
  <c r="LI173" i="16" s="1"/>
  <c r="HI176" i="16"/>
  <c r="HJ176" i="16" s="1"/>
  <c r="HK176" i="16" s="1"/>
  <c r="HL176" i="16" s="1"/>
  <c r="HC178" i="16"/>
  <c r="HG177" i="16"/>
  <c r="HH177" i="16"/>
  <c r="HE177" i="16"/>
  <c r="HF177" i="16"/>
  <c r="HD177" i="16"/>
  <c r="KK174" i="16"/>
  <c r="HO176" i="16" l="1"/>
  <c r="KK176" i="16" s="1"/>
  <c r="DS181" i="16"/>
  <c r="DT181" i="16" s="1"/>
  <c r="JU179" i="16"/>
  <c r="DW180" i="16"/>
  <c r="DW181" i="16" s="1"/>
  <c r="KG176" i="16"/>
  <c r="GM178" i="16"/>
  <c r="GN178" i="16" s="1"/>
  <c r="GQ177" i="16"/>
  <c r="DQ182" i="16"/>
  <c r="DR182" i="16" s="1"/>
  <c r="DS182" i="16" s="1"/>
  <c r="DT182" i="16" s="1"/>
  <c r="JQ176" i="16"/>
  <c r="CT177" i="16"/>
  <c r="CU177" i="16" s="1"/>
  <c r="CV177" i="16" s="1"/>
  <c r="CY177" i="16" s="1"/>
  <c r="CS178" i="16"/>
  <c r="CT178" i="16" s="1"/>
  <c r="CU178" i="16" s="1"/>
  <c r="CV178" i="16" s="1"/>
  <c r="CO179" i="16"/>
  <c r="CR179" i="16"/>
  <c r="CN179" i="16"/>
  <c r="CP179" i="16"/>
  <c r="CM180" i="16"/>
  <c r="CQ179" i="16"/>
  <c r="DO183" i="16"/>
  <c r="DK184" i="16"/>
  <c r="DM183" i="16"/>
  <c r="DP183" i="16"/>
  <c r="DL183" i="16"/>
  <c r="DN183" i="16"/>
  <c r="JU180" i="16"/>
  <c r="JY181" i="16"/>
  <c r="EL183" i="16"/>
  <c r="EK183" i="16"/>
  <c r="EI184" i="16"/>
  <c r="EN183" i="16"/>
  <c r="EJ183" i="16"/>
  <c r="EM183" i="16" s="1"/>
  <c r="EO182" i="16"/>
  <c r="EP182" i="16" s="1"/>
  <c r="EQ182" i="16" s="1"/>
  <c r="ER182" i="16" s="1"/>
  <c r="EU182" i="16" s="1"/>
  <c r="KC176" i="16"/>
  <c r="FM178" i="16"/>
  <c r="FN178" i="16" s="1"/>
  <c r="FO178" i="16" s="1"/>
  <c r="FP178" i="16" s="1"/>
  <c r="FI179" i="16"/>
  <c r="FK179" i="16"/>
  <c r="FG180" i="16"/>
  <c r="FH179" i="16"/>
  <c r="FL179" i="16"/>
  <c r="FJ179" i="16"/>
  <c r="FN177" i="16"/>
  <c r="FO177" i="16" s="1"/>
  <c r="FP177" i="16" s="1"/>
  <c r="FS177" i="16" s="1"/>
  <c r="GJ180" i="16"/>
  <c r="GE181" i="16"/>
  <c r="GF180" i="16"/>
  <c r="GH180" i="16" s="1"/>
  <c r="GG180" i="16"/>
  <c r="GI180" i="16"/>
  <c r="GK179" i="16"/>
  <c r="IG173" i="16"/>
  <c r="IH173" i="16" s="1"/>
  <c r="LJ173" i="16"/>
  <c r="LJ242" i="16" s="1"/>
  <c r="LI242" i="16"/>
  <c r="ID174" i="16"/>
  <c r="IB174" i="16"/>
  <c r="IE174" i="16"/>
  <c r="IC174" i="16"/>
  <c r="IF174" i="16"/>
  <c r="IA175" i="16"/>
  <c r="IH172" i="16"/>
  <c r="II172" i="16" s="1"/>
  <c r="IJ172" i="16" s="1"/>
  <c r="IM172" i="16" s="1"/>
  <c r="KO172" i="16" s="1"/>
  <c r="HI177" i="16"/>
  <c r="HJ177" i="16" s="1"/>
  <c r="HK177" i="16" s="1"/>
  <c r="HL177" i="16" s="1"/>
  <c r="HO177" i="16" s="1"/>
  <c r="HC179" i="16"/>
  <c r="HF178" i="16"/>
  <c r="HD178" i="16"/>
  <c r="HG178" i="16"/>
  <c r="HE178" i="16"/>
  <c r="HH178" i="16"/>
  <c r="CY178" i="16" l="1"/>
  <c r="JQ178" i="16" s="1"/>
  <c r="GQ178" i="16"/>
  <c r="KG177" i="16"/>
  <c r="DW182" i="16"/>
  <c r="FS178" i="16"/>
  <c r="KC178" i="16" s="1"/>
  <c r="CS179" i="16"/>
  <c r="CT179" i="16" s="1"/>
  <c r="CU179" i="16" s="1"/>
  <c r="CV179" i="16" s="1"/>
  <c r="JQ177" i="16"/>
  <c r="CR180" i="16"/>
  <c r="CQ180" i="16"/>
  <c r="CO180" i="16"/>
  <c r="CM181" i="16"/>
  <c r="CP180" i="16"/>
  <c r="CN180" i="16"/>
  <c r="JU182" i="16"/>
  <c r="JU181" i="16"/>
  <c r="DQ183" i="16"/>
  <c r="DM184" i="16"/>
  <c r="DL184" i="16"/>
  <c r="DN184" i="16"/>
  <c r="DP184" i="16"/>
  <c r="DO184" i="16"/>
  <c r="DK185" i="16"/>
  <c r="EI185" i="16"/>
  <c r="EK184" i="16"/>
  <c r="EN184" i="16"/>
  <c r="EL184" i="16"/>
  <c r="EJ184" i="16"/>
  <c r="EM184" i="16" s="1"/>
  <c r="EO183" i="16"/>
  <c r="JY182" i="16"/>
  <c r="KC177" i="16"/>
  <c r="FM179" i="16"/>
  <c r="FN179" i="16" s="1"/>
  <c r="FO179" i="16" s="1"/>
  <c r="FP179" i="16" s="1"/>
  <c r="FI180" i="16"/>
  <c r="FH180" i="16"/>
  <c r="FJ180" i="16"/>
  <c r="FG181" i="16"/>
  <c r="FL180" i="16"/>
  <c r="FK180" i="16"/>
  <c r="GL179" i="16"/>
  <c r="GM179" i="16" s="1"/>
  <c r="GN179" i="16" s="1"/>
  <c r="GK180" i="16"/>
  <c r="GI181" i="16"/>
  <c r="GE182" i="16"/>
  <c r="GH181" i="16"/>
  <c r="GJ181" i="16"/>
  <c r="GF181" i="16"/>
  <c r="GG181" i="16" s="1"/>
  <c r="IF175" i="16"/>
  <c r="IE175" i="16"/>
  <c r="IA176" i="16"/>
  <c r="IC175" i="16"/>
  <c r="ID175" i="16"/>
  <c r="IB175" i="16"/>
  <c r="IG174" i="16"/>
  <c r="IH174" i="16" s="1"/>
  <c r="II173" i="16"/>
  <c r="IJ173" i="16" s="1"/>
  <c r="IM173" i="16" s="1"/>
  <c r="KK177" i="16"/>
  <c r="HD179" i="16"/>
  <c r="HF179" i="16"/>
  <c r="HH179" i="16"/>
  <c r="HE179" i="16"/>
  <c r="HG179" i="16"/>
  <c r="HC180" i="16"/>
  <c r="HI178" i="16"/>
  <c r="CY179" i="16" l="1"/>
  <c r="FS179" i="16"/>
  <c r="KG178" i="16"/>
  <c r="GQ179" i="16"/>
  <c r="DQ184" i="16"/>
  <c r="FM180" i="16"/>
  <c r="FN180" i="16" s="1"/>
  <c r="FO180" i="16" s="1"/>
  <c r="FP180" i="16" s="1"/>
  <c r="FS180" i="16" s="1"/>
  <c r="KC180" i="16" s="1"/>
  <c r="JQ179" i="16"/>
  <c r="KW173" i="16" s="1"/>
  <c r="CS180" i="16"/>
  <c r="CR181" i="16"/>
  <c r="CO181" i="16"/>
  <c r="CQ181" i="16"/>
  <c r="CM182" i="16"/>
  <c r="CP181" i="16"/>
  <c r="CN181" i="16"/>
  <c r="DR184" i="16"/>
  <c r="DS184" i="16" s="1"/>
  <c r="DT184" i="16" s="1"/>
  <c r="DR183" i="16"/>
  <c r="DS183" i="16" s="1"/>
  <c r="DT183" i="16" s="1"/>
  <c r="DM185" i="16"/>
  <c r="DO185" i="16"/>
  <c r="DN185" i="16"/>
  <c r="DP185" i="16"/>
  <c r="DK186" i="16"/>
  <c r="DL185" i="16"/>
  <c r="EO184" i="16"/>
  <c r="EP184" i="16" s="1"/>
  <c r="EQ184" i="16" s="1"/>
  <c r="ER184" i="16" s="1"/>
  <c r="EP183" i="16"/>
  <c r="EQ183" i="16" s="1"/>
  <c r="ER183" i="16" s="1"/>
  <c r="EU183" i="16" s="1"/>
  <c r="EL185" i="16"/>
  <c r="EN185" i="16"/>
  <c r="EJ185" i="16"/>
  <c r="EM185" i="16" s="1"/>
  <c r="EI186" i="16"/>
  <c r="EK185" i="16"/>
  <c r="KC179" i="16"/>
  <c r="FI181" i="16"/>
  <c r="FK181" i="16"/>
  <c r="FH181" i="16"/>
  <c r="FL181" i="16"/>
  <c r="FJ181" i="16"/>
  <c r="FG182" i="16"/>
  <c r="GH182" i="16"/>
  <c r="GE183" i="16"/>
  <c r="GJ182" i="16"/>
  <c r="GF182" i="16"/>
  <c r="GG182" i="16" s="1"/>
  <c r="GI182" i="16"/>
  <c r="GK181" i="16"/>
  <c r="GL180" i="16"/>
  <c r="GM180" i="16" s="1"/>
  <c r="GN180" i="16" s="1"/>
  <c r="ID176" i="16"/>
  <c r="IB176" i="16"/>
  <c r="IE176" i="16"/>
  <c r="IC176" i="16"/>
  <c r="IF176" i="16"/>
  <c r="IA177" i="16"/>
  <c r="IG175" i="16"/>
  <c r="II174" i="16"/>
  <c r="IJ174" i="16" s="1"/>
  <c r="IM174" i="16" s="1"/>
  <c r="KO173" i="16"/>
  <c r="HG180" i="16"/>
  <c r="HE180" i="16"/>
  <c r="HF180" i="16"/>
  <c r="HH180" i="16"/>
  <c r="HD180" i="16"/>
  <c r="HC181" i="16"/>
  <c r="HI179" i="16"/>
  <c r="HJ178" i="16"/>
  <c r="HK178" i="16" s="1"/>
  <c r="HL178" i="16" s="1"/>
  <c r="HO178" i="16" s="1"/>
  <c r="DW183" i="16" l="1"/>
  <c r="IH175" i="16"/>
  <c r="II175" i="16" s="1"/>
  <c r="IJ175" i="16" s="1"/>
  <c r="IM175" i="16" s="1"/>
  <c r="GQ180" i="16"/>
  <c r="KG179" i="16"/>
  <c r="CS181" i="16"/>
  <c r="EU184" i="16"/>
  <c r="JY184" i="16" s="1"/>
  <c r="EO185" i="16"/>
  <c r="EP185" i="16" s="1"/>
  <c r="EQ185" i="16" s="1"/>
  <c r="ER185" i="16" s="1"/>
  <c r="EU185" i="16" s="1"/>
  <c r="FM181" i="16"/>
  <c r="FN181" i="16" s="1"/>
  <c r="FO181" i="16" s="1"/>
  <c r="FP181" i="16" s="1"/>
  <c r="FS181" i="16" s="1"/>
  <c r="CO182" i="16"/>
  <c r="CN182" i="16"/>
  <c r="CQ182" i="16"/>
  <c r="CR182" i="16"/>
  <c r="CM183" i="16"/>
  <c r="CP182" i="16"/>
  <c r="CT181" i="16"/>
  <c r="CU181" i="16" s="1"/>
  <c r="CV181" i="16" s="1"/>
  <c r="CT180" i="16"/>
  <c r="CU180" i="16" s="1"/>
  <c r="CV180" i="16" s="1"/>
  <c r="CY180" i="16" s="1"/>
  <c r="KW242" i="16"/>
  <c r="KX173" i="16"/>
  <c r="KX242" i="16" s="1"/>
  <c r="DQ185" i="16"/>
  <c r="DL186" i="16"/>
  <c r="DP186" i="16"/>
  <c r="DN186" i="16"/>
  <c r="DO186" i="16"/>
  <c r="DM186" i="16"/>
  <c r="DK187" i="16"/>
  <c r="JY183" i="16"/>
  <c r="EJ186" i="16"/>
  <c r="EM186" i="16" s="1"/>
  <c r="EN186" i="16"/>
  <c r="EL186" i="16"/>
  <c r="EI187" i="16"/>
  <c r="EK186" i="16"/>
  <c r="FH182" i="16"/>
  <c r="FK182" i="16"/>
  <c r="FJ182" i="16"/>
  <c r="FI182" i="16"/>
  <c r="FL182" i="16"/>
  <c r="FG183" i="16"/>
  <c r="GK182" i="16"/>
  <c r="GL182" i="16" s="1"/>
  <c r="GM182" i="16" s="1"/>
  <c r="GN182" i="16" s="1"/>
  <c r="GH183" i="16"/>
  <c r="GF183" i="16"/>
  <c r="GG183" i="16" s="1"/>
  <c r="GJ183" i="16"/>
  <c r="GI183" i="16"/>
  <c r="GE184" i="16"/>
  <c r="KG180" i="16"/>
  <c r="GL181" i="16"/>
  <c r="GM181" i="16" s="1"/>
  <c r="GN181" i="16" s="1"/>
  <c r="IG176" i="16"/>
  <c r="IH176" i="16" s="1"/>
  <c r="II176" i="16" s="1"/>
  <c r="IJ176" i="16" s="1"/>
  <c r="IB177" i="16"/>
  <c r="IE177" i="16"/>
  <c r="IA178" i="16"/>
  <c r="IC177" i="16"/>
  <c r="ID177" i="16"/>
  <c r="IF177" i="16"/>
  <c r="KO174" i="16"/>
  <c r="KK178" i="16"/>
  <c r="HE181" i="16"/>
  <c r="HF181" i="16"/>
  <c r="HD181" i="16"/>
  <c r="HG181" i="16"/>
  <c r="HC182" i="16"/>
  <c r="HH181" i="16"/>
  <c r="HI180" i="16"/>
  <c r="HJ179" i="16"/>
  <c r="HK179" i="16" s="1"/>
  <c r="HL179" i="16" s="1"/>
  <c r="HO179" i="16" s="1"/>
  <c r="DW184" i="16" l="1"/>
  <c r="JU183" i="16"/>
  <c r="GQ181" i="16"/>
  <c r="CY181" i="16"/>
  <c r="GK183" i="16"/>
  <c r="GL183" i="16" s="1"/>
  <c r="JQ181" i="16"/>
  <c r="CR183" i="16"/>
  <c r="CM184" i="16"/>
  <c r="CP183" i="16"/>
  <c r="CN183" i="16"/>
  <c r="CO183" i="16"/>
  <c r="CQ183" i="16"/>
  <c r="JQ180" i="16"/>
  <c r="CS182" i="16"/>
  <c r="DO187" i="16"/>
  <c r="DP187" i="16"/>
  <c r="DM187" i="16"/>
  <c r="DN187" i="16"/>
  <c r="DL187" i="16"/>
  <c r="DQ186" i="16"/>
  <c r="DR186" i="16" s="1"/>
  <c r="DR185" i="16"/>
  <c r="DS185" i="16" s="1"/>
  <c r="DT185" i="16" s="1"/>
  <c r="JY185" i="16"/>
  <c r="EO186" i="16"/>
  <c r="EP186" i="16" s="1"/>
  <c r="EQ186" i="16" s="1"/>
  <c r="ER186" i="16" s="1"/>
  <c r="EU186" i="16" s="1"/>
  <c r="JY186" i="16" s="1"/>
  <c r="EK187" i="16"/>
  <c r="EJ187" i="16"/>
  <c r="EM187" i="16"/>
  <c r="EN187" i="16"/>
  <c r="EL187" i="16"/>
  <c r="FM182" i="16"/>
  <c r="FN182" i="16" s="1"/>
  <c r="FO182" i="16" s="1"/>
  <c r="FP182" i="16" s="1"/>
  <c r="FS182" i="16" s="1"/>
  <c r="FI183" i="16"/>
  <c r="FH183" i="16"/>
  <c r="FG184" i="16"/>
  <c r="FK183" i="16"/>
  <c r="FL183" i="16"/>
  <c r="FJ183" i="16"/>
  <c r="KC181" i="16"/>
  <c r="GE185" i="16"/>
  <c r="GF184" i="16"/>
  <c r="GG184" i="16" s="1"/>
  <c r="GI184" i="16"/>
  <c r="GH184" i="16"/>
  <c r="GJ184" i="16"/>
  <c r="IE178" i="16"/>
  <c r="ID178" i="16"/>
  <c r="IF178" i="16"/>
  <c r="IA179" i="16"/>
  <c r="IC178" i="16"/>
  <c r="IB178" i="16"/>
  <c r="IM176" i="16"/>
  <c r="KO175" i="16"/>
  <c r="IG177" i="16"/>
  <c r="KK179" i="16"/>
  <c r="HH182" i="16"/>
  <c r="HE182" i="16"/>
  <c r="HC183" i="16"/>
  <c r="HG182" i="16"/>
  <c r="HD182" i="16"/>
  <c r="HF182" i="16"/>
  <c r="HI181" i="16"/>
  <c r="HJ181" i="16" s="1"/>
  <c r="HK181" i="16" s="1"/>
  <c r="HL181" i="16" s="1"/>
  <c r="HJ180" i="16"/>
  <c r="HK180" i="16" s="1"/>
  <c r="HL180" i="16" s="1"/>
  <c r="HO180" i="16" s="1"/>
  <c r="JU184" i="16" l="1"/>
  <c r="DW185" i="16"/>
  <c r="DS186" i="16"/>
  <c r="DT186" i="16" s="1"/>
  <c r="IG178" i="16"/>
  <c r="IH178" i="16" s="1"/>
  <c r="II178" i="16" s="1"/>
  <c r="IJ178" i="16" s="1"/>
  <c r="CS183" i="16"/>
  <c r="CT183" i="16" s="1"/>
  <c r="CU183" i="16" s="1"/>
  <c r="CV183" i="16" s="1"/>
  <c r="KG181" i="16"/>
  <c r="GQ182" i="16"/>
  <c r="GM183" i="16"/>
  <c r="GN183" i="16" s="1"/>
  <c r="CT182" i="16"/>
  <c r="CU182" i="16" s="1"/>
  <c r="CV182" i="16" s="1"/>
  <c r="CY182" i="16" s="1"/>
  <c r="CQ184" i="16"/>
  <c r="CP184" i="16"/>
  <c r="CR184" i="16"/>
  <c r="CN184" i="16"/>
  <c r="CO184" i="16"/>
  <c r="CM185" i="16"/>
  <c r="DQ187" i="16"/>
  <c r="DR187" i="16" s="1"/>
  <c r="EO187" i="16"/>
  <c r="EP187" i="16" s="1"/>
  <c r="EQ187" i="16" s="1"/>
  <c r="ER187" i="16" s="1"/>
  <c r="EU187" i="16" s="1"/>
  <c r="FJ184" i="16"/>
  <c r="FH184" i="16"/>
  <c r="FG185" i="16"/>
  <c r="FK184" i="16"/>
  <c r="FL184" i="16"/>
  <c r="FI184" i="16"/>
  <c r="KC182" i="16"/>
  <c r="FM183" i="16"/>
  <c r="GK184" i="16"/>
  <c r="GI185" i="16"/>
  <c r="GJ185" i="16"/>
  <c r="GE186" i="16"/>
  <c r="GF185" i="16"/>
  <c r="GG185" i="16" s="1"/>
  <c r="GH185" i="16"/>
  <c r="KO176" i="16"/>
  <c r="IC179" i="16"/>
  <c r="IE179" i="16"/>
  <c r="IF179" i="16"/>
  <c r="IB179" i="16"/>
  <c r="IA180" i="16"/>
  <c r="ID179" i="16"/>
  <c r="IH177" i="16"/>
  <c r="II177" i="16" s="1"/>
  <c r="IJ177" i="16" s="1"/>
  <c r="IM177" i="16" s="1"/>
  <c r="HI182" i="16"/>
  <c r="HJ182" i="16" s="1"/>
  <c r="HK182" i="16" s="1"/>
  <c r="HL182" i="16" s="1"/>
  <c r="KK180" i="16"/>
  <c r="HO181" i="16"/>
  <c r="HG183" i="16"/>
  <c r="HC184" i="16"/>
  <c r="HD183" i="16"/>
  <c r="HF183" i="16"/>
  <c r="HH183" i="16"/>
  <c r="HE183" i="16"/>
  <c r="DS187" i="16" l="1"/>
  <c r="DT187" i="16" s="1"/>
  <c r="DW186" i="16"/>
  <c r="JU185" i="16"/>
  <c r="EI188" i="16"/>
  <c r="EJ188" i="16" s="1"/>
  <c r="CS184" i="16"/>
  <c r="CT184" i="16" s="1"/>
  <c r="CU184" i="16" s="1"/>
  <c r="CV184" i="16" s="1"/>
  <c r="KG182" i="16"/>
  <c r="GQ183" i="16"/>
  <c r="GK185" i="16"/>
  <c r="GL185" i="16" s="1"/>
  <c r="CQ185" i="16"/>
  <c r="CP185" i="16"/>
  <c r="CR185" i="16"/>
  <c r="CO185" i="16"/>
  <c r="CN185" i="16"/>
  <c r="CM186" i="16"/>
  <c r="JQ182" i="16"/>
  <c r="CY183" i="16"/>
  <c r="FM184" i="16"/>
  <c r="FN184" i="16" s="1"/>
  <c r="FO184" i="16" s="1"/>
  <c r="FP184" i="16" s="1"/>
  <c r="FI185" i="16"/>
  <c r="FK185" i="16"/>
  <c r="FG186" i="16"/>
  <c r="FL185" i="16"/>
  <c r="FJ185" i="16"/>
  <c r="FH185" i="16"/>
  <c r="FN183" i="16"/>
  <c r="FO183" i="16" s="1"/>
  <c r="FP183" i="16" s="1"/>
  <c r="FS183" i="16" s="1"/>
  <c r="GF186" i="16"/>
  <c r="GG186" i="16" s="1"/>
  <c r="GE187" i="16"/>
  <c r="GJ186" i="16"/>
  <c r="GH186" i="16"/>
  <c r="GI186" i="16"/>
  <c r="GL184" i="16"/>
  <c r="GM184" i="16" s="1"/>
  <c r="GN184" i="16" s="1"/>
  <c r="KO177" i="16"/>
  <c r="IM178" i="16"/>
  <c r="IG179" i="16"/>
  <c r="IH179" i="16" s="1"/>
  <c r="ID180" i="16"/>
  <c r="IA181" i="16"/>
  <c r="IB180" i="16"/>
  <c r="IC180" i="16" s="1"/>
  <c r="IF180" i="16"/>
  <c r="IE180" i="16"/>
  <c r="HH184" i="16"/>
  <c r="HC185" i="16"/>
  <c r="HG184" i="16"/>
  <c r="HF184" i="16"/>
  <c r="HE184" i="16"/>
  <c r="HD184" i="16"/>
  <c r="HO182" i="16"/>
  <c r="KK182" i="16" s="1"/>
  <c r="KK181" i="16"/>
  <c r="HI183" i="16"/>
  <c r="HJ183" i="16" s="1"/>
  <c r="HK183" i="16" s="1"/>
  <c r="HL183" i="16" s="1"/>
  <c r="JU186" i="16" l="1"/>
  <c r="KY187" i="16" s="1"/>
  <c r="DW187" i="16"/>
  <c r="EP188" i="16"/>
  <c r="EQ188" i="16" s="1"/>
  <c r="ER188" i="16" s="1"/>
  <c r="ES188" i="16" s="1"/>
  <c r="ET188" i="16" s="1"/>
  <c r="EU188" i="16" s="1"/>
  <c r="EI189" i="16" s="1"/>
  <c r="EJ189" i="16" s="1"/>
  <c r="DK188" i="16"/>
  <c r="DL188" i="16" s="1"/>
  <c r="CS185" i="16"/>
  <c r="CT185" i="16" s="1"/>
  <c r="CU185" i="16" s="1"/>
  <c r="CV185" i="16" s="1"/>
  <c r="KG183" i="16"/>
  <c r="GQ184" i="16"/>
  <c r="GM185" i="16"/>
  <c r="GN185" i="16" s="1"/>
  <c r="HI184" i="16"/>
  <c r="HJ184" i="16" s="1"/>
  <c r="HK184" i="16" s="1"/>
  <c r="HL184" i="16" s="1"/>
  <c r="JQ183" i="16"/>
  <c r="CY184" i="16"/>
  <c r="CN186" i="16"/>
  <c r="CO186" i="16"/>
  <c r="CP186" i="16"/>
  <c r="CR186" i="16"/>
  <c r="CM187" i="16"/>
  <c r="CQ186" i="16"/>
  <c r="KY243" i="16"/>
  <c r="KZ187" i="16"/>
  <c r="KZ243" i="16" s="1"/>
  <c r="KC183" i="16"/>
  <c r="FL186" i="16"/>
  <c r="FG187" i="16"/>
  <c r="FI186" i="16"/>
  <c r="FH186" i="16"/>
  <c r="FJ186" i="16"/>
  <c r="FK186" i="16"/>
  <c r="FM185" i="16"/>
  <c r="FN185" i="16" s="1"/>
  <c r="FO185" i="16" s="1"/>
  <c r="FP185" i="16" s="1"/>
  <c r="FS184" i="16"/>
  <c r="GH187" i="16"/>
  <c r="GI187" i="16"/>
  <c r="GF187" i="16"/>
  <c r="GJ187" i="16"/>
  <c r="GG187" i="16"/>
  <c r="GK186" i="16"/>
  <c r="GL186" i="16" s="1"/>
  <c r="IE181" i="16"/>
  <c r="IA182" i="16"/>
  <c r="ID181" i="16"/>
  <c r="IB181" i="16"/>
  <c r="IC181" i="16" s="1"/>
  <c r="IF181" i="16"/>
  <c r="KO178" i="16"/>
  <c r="II179" i="16"/>
  <c r="IJ179" i="16" s="1"/>
  <c r="IM179" i="16" s="1"/>
  <c r="IG180" i="16"/>
  <c r="HO183" i="16"/>
  <c r="KK183" i="16" s="1"/>
  <c r="HF185" i="16"/>
  <c r="HD185" i="16"/>
  <c r="HE185" i="16" s="1"/>
  <c r="HC186" i="16"/>
  <c r="HG185" i="16"/>
  <c r="HH185" i="16"/>
  <c r="HO184" i="16" l="1"/>
  <c r="DR188" i="16"/>
  <c r="DS188" i="16" s="1"/>
  <c r="DT188" i="16" s="1"/>
  <c r="DU188" i="16" s="1"/>
  <c r="DV188" i="16" s="1"/>
  <c r="DW188" i="16" s="1"/>
  <c r="EP189" i="16"/>
  <c r="EQ189" i="16" s="1"/>
  <c r="ER189" i="16" s="1"/>
  <c r="ES189" i="16" s="1"/>
  <c r="ET189" i="16" s="1"/>
  <c r="EU189" i="16" s="1"/>
  <c r="EI190" i="16" s="1"/>
  <c r="EJ190" i="16" s="1"/>
  <c r="CY185" i="16"/>
  <c r="JQ185" i="16" s="1"/>
  <c r="KG184" i="16"/>
  <c r="GQ185" i="16"/>
  <c r="GM186" i="16"/>
  <c r="GN186" i="16" s="1"/>
  <c r="CS186" i="16"/>
  <c r="CT186" i="16" s="1"/>
  <c r="CR187" i="16"/>
  <c r="CO187" i="16"/>
  <c r="CP187" i="16"/>
  <c r="CN187" i="16"/>
  <c r="CQ187" i="16"/>
  <c r="JQ184" i="16"/>
  <c r="FK187" i="16"/>
  <c r="FJ187" i="16"/>
  <c r="FI187" i="16"/>
  <c r="FL187" i="16"/>
  <c r="FH187" i="16"/>
  <c r="FM186" i="16"/>
  <c r="FN186" i="16" s="1"/>
  <c r="FO186" i="16" s="1"/>
  <c r="FP186" i="16" s="1"/>
  <c r="FS185" i="16"/>
  <c r="KC184" i="16"/>
  <c r="GK187" i="16"/>
  <c r="GL187" i="16" s="1"/>
  <c r="KO179" i="16"/>
  <c r="IH180" i="16"/>
  <c r="II180" i="16" s="1"/>
  <c r="IJ180" i="16" s="1"/>
  <c r="IM180" i="16" s="1"/>
  <c r="IE182" i="16"/>
  <c r="ID182" i="16"/>
  <c r="IF182" i="16"/>
  <c r="IB182" i="16"/>
  <c r="IC182" i="16" s="1"/>
  <c r="IA183" i="16"/>
  <c r="IG181" i="16"/>
  <c r="KK184" i="16"/>
  <c r="HD186" i="16"/>
  <c r="HE186" i="16" s="1"/>
  <c r="HC187" i="16"/>
  <c r="HH186" i="16"/>
  <c r="HF186" i="16"/>
  <c r="HG186" i="16"/>
  <c r="HI185" i="16"/>
  <c r="HJ185" i="16" s="1"/>
  <c r="HK185" i="16" s="1"/>
  <c r="HL185" i="16" s="1"/>
  <c r="HO185" i="16" s="1"/>
  <c r="DK189" i="16" l="1"/>
  <c r="DL189" i="16" s="1"/>
  <c r="DR189" i="16"/>
  <c r="DS189" i="16" s="1"/>
  <c r="EP190" i="16"/>
  <c r="EQ190" i="16" s="1"/>
  <c r="ER190" i="16" s="1"/>
  <c r="ES190" i="16" s="1"/>
  <c r="ET190" i="16" s="1"/>
  <c r="EU190" i="16" s="1"/>
  <c r="EI191" i="16" s="1"/>
  <c r="EJ191" i="16" s="1"/>
  <c r="KG185" i="16"/>
  <c r="GQ186" i="16"/>
  <c r="GM187" i="16"/>
  <c r="GN187" i="16" s="1"/>
  <c r="IH181" i="16"/>
  <c r="II181" i="16" s="1"/>
  <c r="IJ181" i="16" s="1"/>
  <c r="IM181" i="16" s="1"/>
  <c r="CS187" i="16"/>
  <c r="CT187" i="16" s="1"/>
  <c r="CU187" i="16" s="1"/>
  <c r="CV187" i="16" s="1"/>
  <c r="JY188" i="16"/>
  <c r="CU186" i="16"/>
  <c r="CV186" i="16" s="1"/>
  <c r="CY186" i="16" s="1"/>
  <c r="FS186" i="16"/>
  <c r="KC185" i="16"/>
  <c r="FM187" i="16"/>
  <c r="FN187" i="16" s="1"/>
  <c r="FO187" i="16" s="1"/>
  <c r="FP187" i="16" s="1"/>
  <c r="KO180" i="16"/>
  <c r="IB183" i="16"/>
  <c r="IC183" i="16" s="1"/>
  <c r="ID183" i="16"/>
  <c r="IF183" i="16"/>
  <c r="IA184" i="16"/>
  <c r="IE183" i="16"/>
  <c r="IG182" i="16"/>
  <c r="HI186" i="16"/>
  <c r="HJ186" i="16" s="1"/>
  <c r="HK186" i="16" s="1"/>
  <c r="HL186" i="16" s="1"/>
  <c r="HO186" i="16" s="1"/>
  <c r="HF187" i="16"/>
  <c r="HD187" i="16"/>
  <c r="HH187" i="16"/>
  <c r="HE187" i="16"/>
  <c r="HG187" i="16"/>
  <c r="KK185" i="16"/>
  <c r="LG187" i="16" s="1"/>
  <c r="DT189" i="16" l="1"/>
  <c r="DU189" i="16" s="1"/>
  <c r="DV189" i="16" s="1"/>
  <c r="DW189" i="16" s="1"/>
  <c r="EP191" i="16"/>
  <c r="EQ191" i="16" s="1"/>
  <c r="ER191" i="16" s="1"/>
  <c r="ES191" i="16" s="1"/>
  <c r="ET191" i="16" s="1"/>
  <c r="EU191" i="16" s="1"/>
  <c r="EI192" i="16" s="1"/>
  <c r="EJ192" i="16" s="1"/>
  <c r="KG186" i="16"/>
  <c r="LE187" i="16" s="1"/>
  <c r="GQ187" i="16"/>
  <c r="JU188" i="16"/>
  <c r="JQ186" i="16"/>
  <c r="CY187" i="16"/>
  <c r="KC186" i="16"/>
  <c r="FS187" i="16"/>
  <c r="ID184" i="16"/>
  <c r="IE184" i="16"/>
  <c r="IA185" i="16"/>
  <c r="IF184" i="16"/>
  <c r="IB184" i="16"/>
  <c r="IC184" i="16" s="1"/>
  <c r="IG183" i="16"/>
  <c r="IH183" i="16" s="1"/>
  <c r="KO181" i="16"/>
  <c r="IH182" i="16"/>
  <c r="II182" i="16" s="1"/>
  <c r="IJ182" i="16" s="1"/>
  <c r="IM182" i="16" s="1"/>
  <c r="HI187" i="16"/>
  <c r="HJ187" i="16" s="1"/>
  <c r="HK187" i="16" s="1"/>
  <c r="HL187" i="16" s="1"/>
  <c r="HO187" i="16" s="1"/>
  <c r="LG243" i="16"/>
  <c r="LH187" i="16"/>
  <c r="LH243" i="16" s="1"/>
  <c r="KK186" i="16"/>
  <c r="DK190" i="16" l="1"/>
  <c r="DL190" i="16" s="1"/>
  <c r="EP192" i="16"/>
  <c r="EQ192" i="16" s="1"/>
  <c r="ER192" i="16" s="1"/>
  <c r="ES192" i="16" s="1"/>
  <c r="ET192" i="16" s="1"/>
  <c r="EU192" i="16" s="1"/>
  <c r="EI193" i="16" s="1"/>
  <c r="EJ193" i="16" s="1"/>
  <c r="CM188" i="16"/>
  <c r="CN188" i="16" s="1"/>
  <c r="FG188" i="16"/>
  <c r="FH188" i="16" s="1"/>
  <c r="GE188" i="16"/>
  <c r="HC188" i="16"/>
  <c r="HD188" i="16" s="1"/>
  <c r="II183" i="16"/>
  <c r="IJ183" i="16" s="1"/>
  <c r="IM183" i="16" s="1"/>
  <c r="LF187" i="16"/>
  <c r="LF243" i="16" s="1"/>
  <c r="LE243" i="16"/>
  <c r="KC187" i="16"/>
  <c r="ID185" i="16"/>
  <c r="IF185" i="16"/>
  <c r="IE185" i="16"/>
  <c r="IB185" i="16"/>
  <c r="IC185" i="16" s="1"/>
  <c r="IA186" i="16"/>
  <c r="IG184" i="16"/>
  <c r="KO182" i="16"/>
  <c r="DR190" i="16" l="1"/>
  <c r="DS190" i="16" s="1"/>
  <c r="DT190" i="16" s="1"/>
  <c r="DU190" i="16" s="1"/>
  <c r="DV190" i="16" s="1"/>
  <c r="DW190" i="16" s="1"/>
  <c r="DK191" i="16" s="1"/>
  <c r="DL191" i="16" s="1"/>
  <c r="EP193" i="16"/>
  <c r="EQ193" i="16" s="1"/>
  <c r="ER193" i="16" s="1"/>
  <c r="ES193" i="16" s="1"/>
  <c r="ET193" i="16" s="1"/>
  <c r="EU193" i="16" s="1"/>
  <c r="EI194" i="16" s="1"/>
  <c r="EJ194" i="16" s="1"/>
  <c r="CT188" i="16"/>
  <c r="CU188" i="16" s="1"/>
  <c r="CV188" i="16" s="1"/>
  <c r="CW188" i="16" s="1"/>
  <c r="CX188" i="16" s="1"/>
  <c r="CY188" i="16" s="1"/>
  <c r="FN188" i="16"/>
  <c r="FO188" i="16" s="1"/>
  <c r="FP188" i="16" s="1"/>
  <c r="FQ188" i="16" s="1"/>
  <c r="FR188" i="16" s="1"/>
  <c r="FS188" i="16" s="1"/>
  <c r="GL188" i="16"/>
  <c r="GM188" i="16" s="1"/>
  <c r="GN188" i="16" s="1"/>
  <c r="GO188" i="16" s="1"/>
  <c r="GF188" i="16"/>
  <c r="HJ188" i="16"/>
  <c r="HK188" i="16" s="1"/>
  <c r="HL188" i="16" s="1"/>
  <c r="HM188" i="16" s="1"/>
  <c r="HN188" i="16" s="1"/>
  <c r="HO188" i="16" s="1"/>
  <c r="HC189" i="16" s="1"/>
  <c r="HD189" i="16" s="1"/>
  <c r="JY189" i="16"/>
  <c r="IH184" i="16"/>
  <c r="II184" i="16" s="1"/>
  <c r="IJ184" i="16" s="1"/>
  <c r="IM184" i="16" s="1"/>
  <c r="IA187" i="16"/>
  <c r="IF186" i="16"/>
  <c r="IB186" i="16"/>
  <c r="IC186" i="16" s="1"/>
  <c r="IE186" i="16"/>
  <c r="ID186" i="16"/>
  <c r="KO183" i="16"/>
  <c r="IG185" i="16"/>
  <c r="IH185" i="16" s="1"/>
  <c r="DR191" i="16" l="1"/>
  <c r="DS191" i="16" s="1"/>
  <c r="DT191" i="16" s="1"/>
  <c r="DU191" i="16" s="1"/>
  <c r="DV191" i="16" s="1"/>
  <c r="DW191" i="16" s="1"/>
  <c r="DK192" i="16" s="1"/>
  <c r="DL192" i="16" s="1"/>
  <c r="EP194" i="16"/>
  <c r="EQ194" i="16" s="1"/>
  <c r="ER194" i="16" s="1"/>
  <c r="ES194" i="16" s="1"/>
  <c r="ET194" i="16" s="1"/>
  <c r="EU194" i="16" s="1"/>
  <c r="EI195" i="16" s="1"/>
  <c r="EJ195" i="16" s="1"/>
  <c r="CM189" i="16"/>
  <c r="CN189" i="16" s="1"/>
  <c r="FG189" i="16"/>
  <c r="FH189" i="16" s="1"/>
  <c r="GP188" i="16"/>
  <c r="GQ188" i="16" s="1"/>
  <c r="HJ189" i="16"/>
  <c r="HK189" i="16" s="1"/>
  <c r="HL189" i="16" s="1"/>
  <c r="HM189" i="16" s="1"/>
  <c r="HN189" i="16" s="1"/>
  <c r="HO189" i="16" s="1"/>
  <c r="HC190" i="16" s="1"/>
  <c r="HD190" i="16" s="1"/>
  <c r="JU189" i="16"/>
  <c r="KO184" i="16"/>
  <c r="LI187" i="16" s="1"/>
  <c r="IG186" i="16"/>
  <c r="IF187" i="16"/>
  <c r="IC187" i="16"/>
  <c r="IB187" i="16"/>
  <c r="ID187" i="16"/>
  <c r="IE187" i="16"/>
  <c r="II185" i="16"/>
  <c r="IJ185" i="16" s="1"/>
  <c r="IM185" i="16" s="1"/>
  <c r="CT189" i="16" l="1"/>
  <c r="CU189" i="16" s="1"/>
  <c r="DR192" i="16"/>
  <c r="DS192" i="16" s="1"/>
  <c r="DT192" i="16" s="1"/>
  <c r="DU192" i="16" s="1"/>
  <c r="DV192" i="16" s="1"/>
  <c r="DW192" i="16" s="1"/>
  <c r="DK193" i="16" s="1"/>
  <c r="DL193" i="16" s="1"/>
  <c r="EP195" i="16"/>
  <c r="EQ195" i="16" s="1"/>
  <c r="ER195" i="16" s="1"/>
  <c r="ES195" i="16" s="1"/>
  <c r="ET195" i="16" s="1"/>
  <c r="EU195" i="16" s="1"/>
  <c r="FN189" i="16"/>
  <c r="FO189" i="16" s="1"/>
  <c r="FP189" i="16" s="1"/>
  <c r="FQ189" i="16" s="1"/>
  <c r="FR189" i="16" s="1"/>
  <c r="FS189" i="16" s="1"/>
  <c r="GE189" i="16"/>
  <c r="GF189" i="16" s="1"/>
  <c r="HJ190" i="16"/>
  <c r="HK190" i="16" s="1"/>
  <c r="HL190" i="16" s="1"/>
  <c r="HM190" i="16" s="1"/>
  <c r="HN190" i="16" s="1"/>
  <c r="HO190" i="16" s="1"/>
  <c r="HC191" i="16" s="1"/>
  <c r="HD191" i="16" s="1"/>
  <c r="KG188" i="16"/>
  <c r="JY190" i="16"/>
  <c r="JQ188" i="16"/>
  <c r="KC188" i="16"/>
  <c r="LC187" i="16" s="1"/>
  <c r="LD187" i="16" s="1"/>
  <c r="LD243" i="16" s="1"/>
  <c r="IG187" i="16"/>
  <c r="IH187" i="16" s="1"/>
  <c r="II187" i="16" s="1"/>
  <c r="IJ187" i="16" s="1"/>
  <c r="IH186" i="16"/>
  <c r="II186" i="16" s="1"/>
  <c r="IJ186" i="16" s="1"/>
  <c r="IM186" i="16" s="1"/>
  <c r="KO185" i="16"/>
  <c r="LJ187" i="16"/>
  <c r="LJ243" i="16" s="1"/>
  <c r="LI243" i="16"/>
  <c r="CV189" i="16" l="1"/>
  <c r="CW189" i="16" s="1"/>
  <c r="CX189" i="16" s="1"/>
  <c r="CY189" i="16" s="1"/>
  <c r="DR193" i="16"/>
  <c r="DS193" i="16" s="1"/>
  <c r="DT193" i="16" s="1"/>
  <c r="DU193" i="16" s="1"/>
  <c r="DV193" i="16" s="1"/>
  <c r="DW193" i="16" s="1"/>
  <c r="DK194" i="16" s="1"/>
  <c r="DL194" i="16" s="1"/>
  <c r="EI196" i="16"/>
  <c r="EJ196" i="16" s="1"/>
  <c r="FG190" i="16"/>
  <c r="FH190" i="16" s="1"/>
  <c r="GL189" i="16"/>
  <c r="GM189" i="16" s="1"/>
  <c r="GN189" i="16" s="1"/>
  <c r="GO189" i="16" s="1"/>
  <c r="GP189" i="16" s="1"/>
  <c r="GQ189" i="16" s="1"/>
  <c r="HJ191" i="16"/>
  <c r="HK191" i="16" s="1"/>
  <c r="HL191" i="16" s="1"/>
  <c r="HM191" i="16" s="1"/>
  <c r="HN191" i="16" s="1"/>
  <c r="HO191" i="16" s="1"/>
  <c r="HC192" i="16" s="1"/>
  <c r="HD192" i="16" s="1"/>
  <c r="KK188" i="16"/>
  <c r="LC243" i="16"/>
  <c r="KO186" i="16"/>
  <c r="IM187" i="16"/>
  <c r="CM190" i="16" l="1"/>
  <c r="CN190" i="16" s="1"/>
  <c r="DR194" i="16"/>
  <c r="DS194" i="16" s="1"/>
  <c r="DT194" i="16" s="1"/>
  <c r="DU194" i="16" s="1"/>
  <c r="DV194" i="16" s="1"/>
  <c r="DW194" i="16" s="1"/>
  <c r="DK195" i="16" s="1"/>
  <c r="DL195" i="16" s="1"/>
  <c r="EP196" i="16"/>
  <c r="EQ196" i="16" s="1"/>
  <c r="ER196" i="16" s="1"/>
  <c r="ES196" i="16" s="1"/>
  <c r="ET196" i="16" s="1"/>
  <c r="EU196" i="16" s="1"/>
  <c r="FN190" i="16"/>
  <c r="FO190" i="16" s="1"/>
  <c r="FP190" i="16" s="1"/>
  <c r="FQ190" i="16" s="1"/>
  <c r="FR190" i="16" s="1"/>
  <c r="FS190" i="16" s="1"/>
  <c r="GE190" i="16"/>
  <c r="GF190" i="16" s="1"/>
  <c r="HJ192" i="16"/>
  <c r="HK192" i="16" s="1"/>
  <c r="HL192" i="16" s="1"/>
  <c r="HM192" i="16" s="1"/>
  <c r="HN192" i="16" s="1"/>
  <c r="HO192" i="16" s="1"/>
  <c r="IA188" i="16"/>
  <c r="IH188" i="16" s="1"/>
  <c r="JU190" i="16"/>
  <c r="KG189" i="16"/>
  <c r="CT190" i="16" l="1"/>
  <c r="CU190" i="16" s="1"/>
  <c r="DR195" i="16"/>
  <c r="DS195" i="16" s="1"/>
  <c r="DT195" i="16" s="1"/>
  <c r="DU195" i="16" s="1"/>
  <c r="DV195" i="16" s="1"/>
  <c r="DW195" i="16" s="1"/>
  <c r="DK196" i="16" s="1"/>
  <c r="DL196" i="16" s="1"/>
  <c r="GL190" i="16"/>
  <c r="GM190" i="16" s="1"/>
  <c r="GN190" i="16" s="1"/>
  <c r="GO190" i="16" s="1"/>
  <c r="GP190" i="16" s="1"/>
  <c r="GQ190" i="16" s="1"/>
  <c r="GE191" i="16" s="1"/>
  <c r="GF191" i="16" s="1"/>
  <c r="EI197" i="16"/>
  <c r="EJ197" i="16" s="1"/>
  <c r="FG191" i="16"/>
  <c r="FH191" i="16" s="1"/>
  <c r="HC193" i="16"/>
  <c r="HD193" i="16" s="1"/>
  <c r="JQ189" i="16"/>
  <c r="JY191" i="16"/>
  <c r="LA187" i="16" s="1"/>
  <c r="LB187" i="16" s="1"/>
  <c r="LB243" i="16" s="1"/>
  <c r="KK189" i="16"/>
  <c r="II188" i="16"/>
  <c r="IB188" i="16"/>
  <c r="CV190" i="16" l="1"/>
  <c r="CW190" i="16" s="1"/>
  <c r="CX190" i="16" s="1"/>
  <c r="CY190" i="16" s="1"/>
  <c r="EP197" i="16"/>
  <c r="EQ197" i="16" s="1"/>
  <c r="ER197" i="16" s="1"/>
  <c r="ES197" i="16" s="1"/>
  <c r="ET197" i="16" s="1"/>
  <c r="EU197" i="16" s="1"/>
  <c r="EI198" i="16" s="1"/>
  <c r="EJ198" i="16" s="1"/>
  <c r="DR196" i="16"/>
  <c r="DS196" i="16" s="1"/>
  <c r="DT196" i="16" s="1"/>
  <c r="DU196" i="16" s="1"/>
  <c r="DV196" i="16" s="1"/>
  <c r="DW196" i="16" s="1"/>
  <c r="DK197" i="16" s="1"/>
  <c r="DL197" i="16" s="1"/>
  <c r="GL191" i="16"/>
  <c r="GM191" i="16" s="1"/>
  <c r="GN191" i="16" s="1"/>
  <c r="GO191" i="16" s="1"/>
  <c r="GP191" i="16" s="1"/>
  <c r="GQ191" i="16" s="1"/>
  <c r="GE192" i="16" s="1"/>
  <c r="GF192" i="16" s="1"/>
  <c r="FN191" i="16"/>
  <c r="FO191" i="16" s="1"/>
  <c r="FP191" i="16" s="1"/>
  <c r="FQ191" i="16" s="1"/>
  <c r="FR191" i="16" s="1"/>
  <c r="FS191" i="16" s="1"/>
  <c r="HJ193" i="16"/>
  <c r="HK193" i="16" s="1"/>
  <c r="HL193" i="16" s="1"/>
  <c r="HM193" i="16" s="1"/>
  <c r="HN193" i="16" s="1"/>
  <c r="HO193" i="16" s="1"/>
  <c r="HC194" i="16" s="1"/>
  <c r="HD194" i="16" s="1"/>
  <c r="LA243" i="16"/>
  <c r="IJ188" i="16"/>
  <c r="IK188" i="16" s="1"/>
  <c r="IL188" i="16" s="1"/>
  <c r="IM188" i="16" s="1"/>
  <c r="KC189" i="16"/>
  <c r="CM191" i="16" l="1"/>
  <c r="CN191" i="16" s="1"/>
  <c r="CT191" i="16"/>
  <c r="CU191" i="16" s="1"/>
  <c r="CV191" i="16" s="1"/>
  <c r="CW191" i="16" s="1"/>
  <c r="CX191" i="16" s="1"/>
  <c r="CY191" i="16" s="1"/>
  <c r="EP198" i="16"/>
  <c r="EQ198" i="16" s="1"/>
  <c r="ER198" i="16" s="1"/>
  <c r="ES198" i="16" s="1"/>
  <c r="ET198" i="16" s="1"/>
  <c r="EU198" i="16" s="1"/>
  <c r="EI199" i="16" s="1"/>
  <c r="EJ199" i="16" s="1"/>
  <c r="DR197" i="16"/>
  <c r="DS197" i="16" s="1"/>
  <c r="DT197" i="16" s="1"/>
  <c r="DU197" i="16" s="1"/>
  <c r="DV197" i="16" s="1"/>
  <c r="DW197" i="16" s="1"/>
  <c r="DK198" i="16" s="1"/>
  <c r="FG192" i="16"/>
  <c r="FH192" i="16" s="1"/>
  <c r="GL192" i="16"/>
  <c r="GM192" i="16" s="1"/>
  <c r="GN192" i="16" s="1"/>
  <c r="GO192" i="16" s="1"/>
  <c r="GP192" i="16" s="1"/>
  <c r="GQ192" i="16" s="1"/>
  <c r="HJ194" i="16"/>
  <c r="HK194" i="16" s="1"/>
  <c r="HL194" i="16" s="1"/>
  <c r="HM194" i="16" s="1"/>
  <c r="HN194" i="16" s="1"/>
  <c r="HO194" i="16" s="1"/>
  <c r="HC195" i="16" s="1"/>
  <c r="JU191" i="16"/>
  <c r="KG190" i="16"/>
  <c r="IA189" i="16"/>
  <c r="IH189" i="16" s="1"/>
  <c r="KO188" i="16"/>
  <c r="CM192" i="16" l="1"/>
  <c r="CN192" i="16" s="1"/>
  <c r="CT192" i="16"/>
  <c r="CU192" i="16" s="1"/>
  <c r="CV192" i="16" s="1"/>
  <c r="CW192" i="16" s="1"/>
  <c r="CX192" i="16" s="1"/>
  <c r="CY192" i="16" s="1"/>
  <c r="CM193" i="16" s="1"/>
  <c r="CN193" i="16" s="1"/>
  <c r="EP199" i="16"/>
  <c r="EQ199" i="16" s="1"/>
  <c r="ER199" i="16" s="1"/>
  <c r="ES199" i="16" s="1"/>
  <c r="ET199" i="16" s="1"/>
  <c r="EU199" i="16" s="1"/>
  <c r="EI200" i="16" s="1"/>
  <c r="EJ200" i="16" s="1"/>
  <c r="DL198" i="16"/>
  <c r="DR198" i="16"/>
  <c r="DS198" i="16" s="1"/>
  <c r="DT198" i="16" s="1"/>
  <c r="DU198" i="16" s="1"/>
  <c r="DV198" i="16" s="1"/>
  <c r="DW198" i="16" s="1"/>
  <c r="DK199" i="16" s="1"/>
  <c r="DL199" i="16" s="1"/>
  <c r="FN192" i="16"/>
  <c r="FO192" i="16" s="1"/>
  <c r="FP192" i="16" s="1"/>
  <c r="FQ192" i="16" s="1"/>
  <c r="FR192" i="16" s="1"/>
  <c r="FS192" i="16" s="1"/>
  <c r="FG193" i="16" s="1"/>
  <c r="FH193" i="16" s="1"/>
  <c r="GE193" i="16"/>
  <c r="GF193" i="16" s="1"/>
  <c r="HD195" i="16"/>
  <c r="HJ195" i="16"/>
  <c r="HK195" i="16" s="1"/>
  <c r="HL195" i="16" s="1"/>
  <c r="HM195" i="16" s="1"/>
  <c r="JQ190" i="16"/>
  <c r="JY192" i="16"/>
  <c r="IB189" i="16"/>
  <c r="II189" i="16"/>
  <c r="IJ189" i="16" s="1"/>
  <c r="HN195" i="16" l="1"/>
  <c r="HO195" i="16" s="1"/>
  <c r="HC196" i="16" s="1"/>
  <c r="HD196" i="16" s="1"/>
  <c r="HL196" i="16" s="1"/>
  <c r="HM196" i="16" s="1"/>
  <c r="CT193" i="16"/>
  <c r="CU193" i="16" s="1"/>
  <c r="CV193" i="16" s="1"/>
  <c r="CW193" i="16" s="1"/>
  <c r="CX193" i="16" s="1"/>
  <c r="CY193" i="16" s="1"/>
  <c r="CM194" i="16" s="1"/>
  <c r="CN194" i="16" s="1"/>
  <c r="EP200" i="16"/>
  <c r="EQ200" i="16" s="1"/>
  <c r="ER200" i="16" s="1"/>
  <c r="ES200" i="16" s="1"/>
  <c r="ET200" i="16" s="1"/>
  <c r="EU200" i="16" s="1"/>
  <c r="EI201" i="16" s="1"/>
  <c r="EJ201" i="16" s="1"/>
  <c r="GL193" i="16"/>
  <c r="GM193" i="16" s="1"/>
  <c r="GN193" i="16" s="1"/>
  <c r="GO193" i="16" s="1"/>
  <c r="GP193" i="16" s="1"/>
  <c r="GQ193" i="16" s="1"/>
  <c r="DR199" i="16"/>
  <c r="DS199" i="16" s="1"/>
  <c r="DT199" i="16" s="1"/>
  <c r="DU199" i="16" s="1"/>
  <c r="DV199" i="16" s="1"/>
  <c r="DW199" i="16" s="1"/>
  <c r="FN193" i="16"/>
  <c r="FO193" i="16" s="1"/>
  <c r="FP193" i="16" s="1"/>
  <c r="FQ193" i="16" s="1"/>
  <c r="FR193" i="16" s="1"/>
  <c r="FS193" i="16" s="1"/>
  <c r="HN196" i="16"/>
  <c r="HO196" i="16" s="1"/>
  <c r="HC197" i="16" s="1"/>
  <c r="HD197" i="16" s="1"/>
  <c r="HJ196" i="16"/>
  <c r="HK196" i="16" s="1"/>
  <c r="KK190" i="16"/>
  <c r="KC190" i="16"/>
  <c r="IK189" i="16"/>
  <c r="IL189" i="16" s="1"/>
  <c r="CT194" i="16" l="1"/>
  <c r="CU194" i="16" s="1"/>
  <c r="CV194" i="16" s="1"/>
  <c r="CW194" i="16" s="1"/>
  <c r="CX194" i="16" s="1"/>
  <c r="CY194" i="16" s="1"/>
  <c r="EP201" i="16"/>
  <c r="EQ201" i="16" s="1"/>
  <c r="ER201" i="16" s="1"/>
  <c r="ES201" i="16" s="1"/>
  <c r="ET201" i="16" s="1"/>
  <c r="EU201" i="16" s="1"/>
  <c r="EI202" i="16" s="1"/>
  <c r="EJ202" i="16" s="1"/>
  <c r="GE194" i="16"/>
  <c r="GF194" i="16" s="1"/>
  <c r="DK200" i="16"/>
  <c r="DL200" i="16" s="1"/>
  <c r="FG194" i="16"/>
  <c r="FH194" i="16" s="1"/>
  <c r="HJ197" i="16"/>
  <c r="HK197" i="16" s="1"/>
  <c r="HL197" i="16" s="1"/>
  <c r="HM197" i="16" s="1"/>
  <c r="HN197" i="16" s="1"/>
  <c r="HO197" i="16" s="1"/>
  <c r="HC198" i="16" s="1"/>
  <c r="HD198" i="16" s="1"/>
  <c r="JU192" i="16"/>
  <c r="KG191" i="16"/>
  <c r="IM189" i="16"/>
  <c r="CM195" i="16" l="1"/>
  <c r="CN195" i="16" s="1"/>
  <c r="CT195" i="16"/>
  <c r="CU195" i="16" s="1"/>
  <c r="CV195" i="16" s="1"/>
  <c r="CW195" i="16" s="1"/>
  <c r="GL194" i="16"/>
  <c r="GM194" i="16" s="1"/>
  <c r="GN194" i="16" s="1"/>
  <c r="GO194" i="16" s="1"/>
  <c r="GP194" i="16" s="1"/>
  <c r="GQ194" i="16" s="1"/>
  <c r="GE195" i="16" s="1"/>
  <c r="GF195" i="16" s="1"/>
  <c r="DR200" i="16"/>
  <c r="DS200" i="16" s="1"/>
  <c r="DT200" i="16" s="1"/>
  <c r="DU200" i="16" s="1"/>
  <c r="DV200" i="16" s="1"/>
  <c r="DW200" i="16" s="1"/>
  <c r="DK201" i="16" s="1"/>
  <c r="DL201" i="16" s="1"/>
  <c r="EP202" i="16"/>
  <c r="EQ202" i="16" s="1"/>
  <c r="ER202" i="16" s="1"/>
  <c r="ES202" i="16" s="1"/>
  <c r="ET202" i="16" s="1"/>
  <c r="EU202" i="16" s="1"/>
  <c r="EI203" i="16" s="1"/>
  <c r="EJ203" i="16" s="1"/>
  <c r="FN194" i="16"/>
  <c r="FO194" i="16" s="1"/>
  <c r="FP194" i="16" s="1"/>
  <c r="FQ194" i="16" s="1"/>
  <c r="FR194" i="16" s="1"/>
  <c r="FS194" i="16" s="1"/>
  <c r="HJ198" i="16"/>
  <c r="HK198" i="16" s="1"/>
  <c r="HL198" i="16" s="1"/>
  <c r="HM198" i="16" s="1"/>
  <c r="HN198" i="16" s="1"/>
  <c r="HO198" i="16" s="1"/>
  <c r="HC199" i="16" s="1"/>
  <c r="HD199" i="16" s="1"/>
  <c r="JQ191" i="16"/>
  <c r="JY193" i="16"/>
  <c r="KO189" i="16"/>
  <c r="IA190" i="16"/>
  <c r="IB190" i="16" s="1"/>
  <c r="CX195" i="16" l="1"/>
  <c r="CY195" i="16"/>
  <c r="CM196" i="16" s="1"/>
  <c r="CN196" i="16" s="1"/>
  <c r="CT196" i="16"/>
  <c r="CU196" i="16" s="1"/>
  <c r="CV196" i="16" s="1"/>
  <c r="CW196" i="16" s="1"/>
  <c r="CX196" i="16" s="1"/>
  <c r="CY196" i="16" s="1"/>
  <c r="CM197" i="16" s="1"/>
  <c r="CN197" i="16" s="1"/>
  <c r="GL195" i="16"/>
  <c r="GM195" i="16" s="1"/>
  <c r="GN195" i="16" s="1"/>
  <c r="GO195" i="16" s="1"/>
  <c r="GP195" i="16" s="1"/>
  <c r="GQ195" i="16" s="1"/>
  <c r="GE196" i="16" s="1"/>
  <c r="GF196" i="16" s="1"/>
  <c r="DR201" i="16"/>
  <c r="DS201" i="16" s="1"/>
  <c r="DT201" i="16" s="1"/>
  <c r="DU201" i="16" s="1"/>
  <c r="DV201" i="16" s="1"/>
  <c r="DW201" i="16" s="1"/>
  <c r="DK202" i="16" s="1"/>
  <c r="DL202" i="16" s="1"/>
  <c r="EP203" i="16"/>
  <c r="EQ203" i="16" s="1"/>
  <c r="ER203" i="16" s="1"/>
  <c r="ES203" i="16" s="1"/>
  <c r="ET203" i="16" s="1"/>
  <c r="EU203" i="16" s="1"/>
  <c r="EI204" i="16" s="1"/>
  <c r="EJ204" i="16" s="1"/>
  <c r="FG195" i="16"/>
  <c r="FH195" i="16" s="1"/>
  <c r="HJ199" i="16"/>
  <c r="HK199" i="16" s="1"/>
  <c r="HL199" i="16" s="1"/>
  <c r="HM199" i="16" s="1"/>
  <c r="HN199" i="16" s="1"/>
  <c r="HO199" i="16" s="1"/>
  <c r="IH190" i="16"/>
  <c r="II190" i="16" s="1"/>
  <c r="IJ190" i="16" s="1"/>
  <c r="IK190" i="16" s="1"/>
  <c r="IL190" i="16" s="1"/>
  <c r="KC191" i="16"/>
  <c r="KK191" i="16"/>
  <c r="CT197" i="16" l="1"/>
  <c r="CU197" i="16" s="1"/>
  <c r="CV197" i="16" s="1"/>
  <c r="CW197" i="16" s="1"/>
  <c r="CX197" i="16" s="1"/>
  <c r="CY197" i="16" s="1"/>
  <c r="CM198" i="16" s="1"/>
  <c r="CN198" i="16" s="1"/>
  <c r="GL196" i="16"/>
  <c r="GM196" i="16" s="1"/>
  <c r="GN196" i="16" s="1"/>
  <c r="GO196" i="16" s="1"/>
  <c r="GP196" i="16" s="1"/>
  <c r="GQ196" i="16" s="1"/>
  <c r="GE197" i="16" s="1"/>
  <c r="GF197" i="16" s="1"/>
  <c r="DR202" i="16"/>
  <c r="DS202" i="16" s="1"/>
  <c r="DT202" i="16" s="1"/>
  <c r="DU202" i="16" s="1"/>
  <c r="DV202" i="16" s="1"/>
  <c r="DW202" i="16" s="1"/>
  <c r="DK203" i="16" s="1"/>
  <c r="DL203" i="16" s="1"/>
  <c r="EP204" i="16"/>
  <c r="EQ204" i="16" s="1"/>
  <c r="ER204" i="16" s="1"/>
  <c r="ES204" i="16" s="1"/>
  <c r="ET204" i="16" s="1"/>
  <c r="EU204" i="16" s="1"/>
  <c r="EI205" i="16" s="1"/>
  <c r="EJ205" i="16" s="1"/>
  <c r="FN195" i="16"/>
  <c r="FO195" i="16" s="1"/>
  <c r="FP195" i="16" s="1"/>
  <c r="FQ195" i="16" s="1"/>
  <c r="FR195" i="16" s="1"/>
  <c r="FS195" i="16" s="1"/>
  <c r="FG196" i="16" s="1"/>
  <c r="FH196" i="16" s="1"/>
  <c r="HC200" i="16"/>
  <c r="HD200" i="16" s="1"/>
  <c r="HL200" i="16" s="1"/>
  <c r="HM200" i="16" s="1"/>
  <c r="HN200" i="16" s="1"/>
  <c r="HO200" i="16" s="1"/>
  <c r="JU193" i="16"/>
  <c r="KG192" i="16"/>
  <c r="IM190" i="16"/>
  <c r="DR203" i="16" l="1"/>
  <c r="DS203" i="16" s="1"/>
  <c r="DT203" i="16" s="1"/>
  <c r="DU203" i="16" s="1"/>
  <c r="DV203" i="16" s="1"/>
  <c r="DW203" i="16" s="1"/>
  <c r="DK204" i="16" s="1"/>
  <c r="DL204" i="16" s="1"/>
  <c r="FN196" i="16"/>
  <c r="FO196" i="16" s="1"/>
  <c r="FP196" i="16" s="1"/>
  <c r="FQ196" i="16" s="1"/>
  <c r="FR196" i="16" s="1"/>
  <c r="FS196" i="16" s="1"/>
  <c r="FG197" i="16" s="1"/>
  <c r="FH197" i="16" s="1"/>
  <c r="CT198" i="16"/>
  <c r="CU198" i="16" s="1"/>
  <c r="CV198" i="16" s="1"/>
  <c r="CW198" i="16" s="1"/>
  <c r="CX198" i="16" s="1"/>
  <c r="CY198" i="16" s="1"/>
  <c r="EP205" i="16"/>
  <c r="EQ205" i="16" s="1"/>
  <c r="ER205" i="16" s="1"/>
  <c r="ES205" i="16" s="1"/>
  <c r="ET205" i="16" s="1"/>
  <c r="EU205" i="16" s="1"/>
  <c r="GL197" i="16"/>
  <c r="GM197" i="16" s="1"/>
  <c r="GN197" i="16" s="1"/>
  <c r="GO197" i="16" s="1"/>
  <c r="GP197" i="16" s="1"/>
  <c r="GQ197" i="16" s="1"/>
  <c r="GE198" i="16" s="1"/>
  <c r="GF198" i="16" s="1"/>
  <c r="HJ200" i="16"/>
  <c r="HK200" i="16" s="1"/>
  <c r="HC201" i="16"/>
  <c r="HD201" i="16" s="1"/>
  <c r="HL201" i="16" s="1"/>
  <c r="HM201" i="16" s="1"/>
  <c r="HN201" i="16" s="1"/>
  <c r="HO201" i="16" s="1"/>
  <c r="JQ192" i="16"/>
  <c r="JY194" i="16"/>
  <c r="KO190" i="16"/>
  <c r="IA191" i="16"/>
  <c r="KK192" i="16"/>
  <c r="DR204" i="16" l="1"/>
  <c r="DS204" i="16" s="1"/>
  <c r="DT204" i="16" s="1"/>
  <c r="DU204" i="16" s="1"/>
  <c r="DV204" i="16" s="1"/>
  <c r="DW204" i="16" s="1"/>
  <c r="DK205" i="16" s="1"/>
  <c r="DL205" i="16" s="1"/>
  <c r="CM199" i="16"/>
  <c r="CN199" i="16" s="1"/>
  <c r="EI206" i="16"/>
  <c r="EJ206" i="16" s="1"/>
  <c r="FN197" i="16"/>
  <c r="FO197" i="16" s="1"/>
  <c r="FP197" i="16" s="1"/>
  <c r="FQ197" i="16" s="1"/>
  <c r="FR197" i="16" s="1"/>
  <c r="FS197" i="16" s="1"/>
  <c r="GL198" i="16"/>
  <c r="GM198" i="16" s="1"/>
  <c r="GN198" i="16" s="1"/>
  <c r="GO198" i="16" s="1"/>
  <c r="GP198" i="16" s="1"/>
  <c r="GQ198" i="16" s="1"/>
  <c r="HJ201" i="16"/>
  <c r="HK201" i="16" s="1"/>
  <c r="HC202" i="16"/>
  <c r="HD202" i="16" s="1"/>
  <c r="HL202" i="16" s="1"/>
  <c r="HM202" i="16" s="1"/>
  <c r="HN202" i="16" s="1"/>
  <c r="HO202" i="16" s="1"/>
  <c r="IH191" i="16"/>
  <c r="II191" i="16" s="1"/>
  <c r="IJ191" i="16" s="1"/>
  <c r="IK191" i="16" s="1"/>
  <c r="IB191" i="16"/>
  <c r="KC192" i="16"/>
  <c r="CT199" i="16" l="1"/>
  <c r="CU199" i="16" s="1"/>
  <c r="CV199" i="16" s="1"/>
  <c r="CW199" i="16" s="1"/>
  <c r="CX199" i="16" s="1"/>
  <c r="CY199" i="16" s="1"/>
  <c r="CM200" i="16" s="1"/>
  <c r="CN200" i="16" s="1"/>
  <c r="DR205" i="16"/>
  <c r="DS205" i="16" s="1"/>
  <c r="DT205" i="16" s="1"/>
  <c r="DU205" i="16" s="1"/>
  <c r="DV205" i="16" s="1"/>
  <c r="DW205" i="16" s="1"/>
  <c r="DK206" i="16" s="1"/>
  <c r="DL206" i="16" s="1"/>
  <c r="EP206" i="16"/>
  <c r="EQ206" i="16" s="1"/>
  <c r="ER206" i="16" s="1"/>
  <c r="ES206" i="16" s="1"/>
  <c r="ET206" i="16" s="1"/>
  <c r="EU206" i="16" s="1"/>
  <c r="FG198" i="16"/>
  <c r="FH198" i="16" s="1"/>
  <c r="GE199" i="16"/>
  <c r="GF199" i="16" s="1"/>
  <c r="HJ202" i="16"/>
  <c r="HK202" i="16" s="1"/>
  <c r="HC203" i="16"/>
  <c r="HD203" i="16" s="1"/>
  <c r="HL203" i="16" s="1"/>
  <c r="HM203" i="16" s="1"/>
  <c r="HN203" i="16" s="1"/>
  <c r="HO203" i="16" s="1"/>
  <c r="IL191" i="16"/>
  <c r="IM191" i="16" s="1"/>
  <c r="JU194" i="16"/>
  <c r="KG193" i="16"/>
  <c r="DR206" i="16" l="1"/>
  <c r="DS206" i="16" s="1"/>
  <c r="DT206" i="16" s="1"/>
  <c r="DU206" i="16" s="1"/>
  <c r="DV206" i="16" s="1"/>
  <c r="DW206" i="16" s="1"/>
  <c r="DK207" i="16" s="1"/>
  <c r="DL207" i="16" s="1"/>
  <c r="CT200" i="16"/>
  <c r="CU200" i="16" s="1"/>
  <c r="CV200" i="16" s="1"/>
  <c r="CW200" i="16" s="1"/>
  <c r="CX200" i="16" s="1"/>
  <c r="CY200" i="16" s="1"/>
  <c r="FN198" i="16"/>
  <c r="FO198" i="16" s="1"/>
  <c r="FP198" i="16" s="1"/>
  <c r="FQ198" i="16" s="1"/>
  <c r="FR198" i="16" s="1"/>
  <c r="FS198" i="16" s="1"/>
  <c r="EI207" i="16"/>
  <c r="EJ207" i="16" s="1"/>
  <c r="GL199" i="16"/>
  <c r="GM199" i="16" s="1"/>
  <c r="GN199" i="16" s="1"/>
  <c r="GO199" i="16" s="1"/>
  <c r="GP199" i="16" s="1"/>
  <c r="GQ199" i="16" s="1"/>
  <c r="GE200" i="16" s="1"/>
  <c r="GF200" i="16" s="1"/>
  <c r="HJ203" i="16"/>
  <c r="HK203" i="16" s="1"/>
  <c r="HC204" i="16"/>
  <c r="HD204" i="16" s="1"/>
  <c r="HL204" i="16" s="1"/>
  <c r="HM204" i="16" s="1"/>
  <c r="HN204" i="16" s="1"/>
  <c r="HO204" i="16" s="1"/>
  <c r="KO191" i="16"/>
  <c r="IA192" i="16"/>
  <c r="IB192" i="16" s="1"/>
  <c r="JQ193" i="16"/>
  <c r="JY195" i="16"/>
  <c r="KK193" i="16"/>
  <c r="CM201" i="16" l="1"/>
  <c r="CN201" i="16" s="1"/>
  <c r="DR207" i="16"/>
  <c r="DS207" i="16" s="1"/>
  <c r="DT207" i="16" s="1"/>
  <c r="DU207" i="16" s="1"/>
  <c r="DV207" i="16" s="1"/>
  <c r="DW207" i="16" s="1"/>
  <c r="DK208" i="16" s="1"/>
  <c r="DL208" i="16" s="1"/>
  <c r="CT201" i="16"/>
  <c r="CU201" i="16" s="1"/>
  <c r="CV201" i="16" s="1"/>
  <c r="CW201" i="16" s="1"/>
  <c r="EP207" i="16"/>
  <c r="EQ207" i="16" s="1"/>
  <c r="ER207" i="16" s="1"/>
  <c r="ES207" i="16" s="1"/>
  <c r="ET207" i="16" s="1"/>
  <c r="EU207" i="16" s="1"/>
  <c r="EI208" i="16" s="1"/>
  <c r="EJ208" i="16" s="1"/>
  <c r="FG199" i="16"/>
  <c r="FH199" i="16" s="1"/>
  <c r="GL200" i="16"/>
  <c r="GM200" i="16" s="1"/>
  <c r="GN200" i="16" s="1"/>
  <c r="GO200" i="16" s="1"/>
  <c r="GP200" i="16" s="1"/>
  <c r="GQ200" i="16" s="1"/>
  <c r="HC205" i="16"/>
  <c r="HD205" i="16" s="1"/>
  <c r="HL205" i="16" s="1"/>
  <c r="HM205" i="16" s="1"/>
  <c r="HN205" i="16" s="1"/>
  <c r="HO205" i="16" s="1"/>
  <c r="HJ204" i="16"/>
  <c r="HK204" i="16" s="1"/>
  <c r="IH192" i="16"/>
  <c r="II192" i="16" s="1"/>
  <c r="IJ192" i="16" s="1"/>
  <c r="IK192" i="16" s="1"/>
  <c r="IL192" i="16" s="1"/>
  <c r="KC193" i="16"/>
  <c r="CX201" i="16" l="1"/>
  <c r="CY201" i="16" s="1"/>
  <c r="CM202" i="16" s="1"/>
  <c r="CN202" i="16" s="1"/>
  <c r="DR208" i="16"/>
  <c r="DS208" i="16" s="1"/>
  <c r="DT208" i="16" s="1"/>
  <c r="DU208" i="16" s="1"/>
  <c r="DV208" i="16" s="1"/>
  <c r="DW208" i="16" s="1"/>
  <c r="DK209" i="16" s="1"/>
  <c r="DL209" i="16" s="1"/>
  <c r="HJ205" i="16"/>
  <c r="HK205" i="16" s="1"/>
  <c r="CT202" i="16"/>
  <c r="CU202" i="16" s="1"/>
  <c r="CV202" i="16" s="1"/>
  <c r="CW202" i="16" s="1"/>
  <c r="CX202" i="16" s="1"/>
  <c r="CY202" i="16" s="1"/>
  <c r="CM203" i="16" s="1"/>
  <c r="CN203" i="16" s="1"/>
  <c r="EP208" i="16"/>
  <c r="EQ208" i="16" s="1"/>
  <c r="ER208" i="16" s="1"/>
  <c r="ES208" i="16" s="1"/>
  <c r="ET208" i="16" s="1"/>
  <c r="EU208" i="16" s="1"/>
  <c r="EI209" i="16" s="1"/>
  <c r="EJ209" i="16" s="1"/>
  <c r="FN199" i="16"/>
  <c r="FO199" i="16" s="1"/>
  <c r="FP199" i="16" s="1"/>
  <c r="FQ199" i="16" s="1"/>
  <c r="FR199" i="16" s="1"/>
  <c r="FS199" i="16" s="1"/>
  <c r="GE201" i="16"/>
  <c r="GF201" i="16" s="1"/>
  <c r="HC206" i="16"/>
  <c r="HD206" i="16" s="1"/>
  <c r="JU195" i="16"/>
  <c r="KG194" i="16"/>
  <c r="IM192" i="16"/>
  <c r="DR209" i="16" l="1"/>
  <c r="DS209" i="16" s="1"/>
  <c r="DT209" i="16" s="1"/>
  <c r="DU209" i="16" s="1"/>
  <c r="DV209" i="16" s="1"/>
  <c r="DW209" i="16" s="1"/>
  <c r="DK210" i="16" s="1"/>
  <c r="DL210" i="16" s="1"/>
  <c r="CT203" i="16"/>
  <c r="CU203" i="16" s="1"/>
  <c r="CV203" i="16" s="1"/>
  <c r="CW203" i="16" s="1"/>
  <c r="CX203" i="16" s="1"/>
  <c r="CY203" i="16" s="1"/>
  <c r="EP209" i="16"/>
  <c r="EQ209" i="16" s="1"/>
  <c r="ER209" i="16" s="1"/>
  <c r="ES209" i="16" s="1"/>
  <c r="ET209" i="16" s="1"/>
  <c r="EU209" i="16" s="1"/>
  <c r="FG200" i="16"/>
  <c r="FH200" i="16" s="1"/>
  <c r="GL201" i="16"/>
  <c r="GM201" i="16" s="1"/>
  <c r="GN201" i="16" s="1"/>
  <c r="GO201" i="16" s="1"/>
  <c r="GP201" i="16" s="1"/>
  <c r="GQ201" i="16" s="1"/>
  <c r="HJ206" i="16"/>
  <c r="HK206" i="16" s="1"/>
  <c r="HL206" i="16"/>
  <c r="HM206" i="16" s="1"/>
  <c r="HN206" i="16" s="1"/>
  <c r="HO206" i="16" s="1"/>
  <c r="HC207" i="16" s="1"/>
  <c r="HD207" i="16" s="1"/>
  <c r="KK194" i="16"/>
  <c r="JQ194" i="16"/>
  <c r="KW187" i="16" s="1"/>
  <c r="KX187" i="16" s="1"/>
  <c r="KX243" i="16" s="1"/>
  <c r="JY196" i="16"/>
  <c r="KO192" i="16"/>
  <c r="IA193" i="16"/>
  <c r="IB193" i="16" s="1"/>
  <c r="DR210" i="16" l="1"/>
  <c r="DS210" i="16" s="1"/>
  <c r="DT210" i="16" s="1"/>
  <c r="DU210" i="16" s="1"/>
  <c r="DV210" i="16" s="1"/>
  <c r="DW210" i="16" s="1"/>
  <c r="DK211" i="16" s="1"/>
  <c r="DL211" i="16" s="1"/>
  <c r="KW243" i="16"/>
  <c r="CM204" i="16"/>
  <c r="CN204" i="16" s="1"/>
  <c r="EI210" i="16"/>
  <c r="EJ210" i="16" s="1"/>
  <c r="FN200" i="16"/>
  <c r="FO200" i="16" s="1"/>
  <c r="FP200" i="16" s="1"/>
  <c r="FQ200" i="16" s="1"/>
  <c r="FR200" i="16" s="1"/>
  <c r="FS200" i="16" s="1"/>
  <c r="GE202" i="16"/>
  <c r="GF202" i="16" s="1"/>
  <c r="HJ207" i="16"/>
  <c r="HK207" i="16" s="1"/>
  <c r="HL207" i="16" s="1"/>
  <c r="HM207" i="16" s="1"/>
  <c r="HN207" i="16" s="1"/>
  <c r="HO207" i="16" s="1"/>
  <c r="HC208" i="16" s="1"/>
  <c r="HD208" i="16" s="1"/>
  <c r="IH193" i="16"/>
  <c r="II193" i="16" s="1"/>
  <c r="IJ193" i="16" s="1"/>
  <c r="IK193" i="16" s="1"/>
  <c r="IL193" i="16" s="1"/>
  <c r="IM193" i="16" s="1"/>
  <c r="KC194" i="16"/>
  <c r="DR211" i="16" l="1"/>
  <c r="DS211" i="16" s="1"/>
  <c r="DT211" i="16" s="1"/>
  <c r="DU211" i="16" s="1"/>
  <c r="DV211" i="16" s="1"/>
  <c r="DW211" i="16" s="1"/>
  <c r="DK212" i="16" s="1"/>
  <c r="DL212" i="16" s="1"/>
  <c r="CT204" i="16"/>
  <c r="CU204" i="16" s="1"/>
  <c r="CV204" i="16" s="1"/>
  <c r="CW204" i="16" s="1"/>
  <c r="CX204" i="16" s="1"/>
  <c r="CY204" i="16" s="1"/>
  <c r="CM205" i="16" s="1"/>
  <c r="CN205" i="16" s="1"/>
  <c r="EP210" i="16"/>
  <c r="EQ210" i="16" s="1"/>
  <c r="ER210" i="16" s="1"/>
  <c r="ES210" i="16" s="1"/>
  <c r="ET210" i="16" s="1"/>
  <c r="EU210" i="16" s="1"/>
  <c r="EI211" i="16" s="1"/>
  <c r="EJ211" i="16" s="1"/>
  <c r="FG201" i="16"/>
  <c r="FH201" i="16" s="1"/>
  <c r="GL202" i="16"/>
  <c r="GM202" i="16" s="1"/>
  <c r="GN202" i="16" s="1"/>
  <c r="GO202" i="16" s="1"/>
  <c r="GP202" i="16" s="1"/>
  <c r="GQ202" i="16" s="1"/>
  <c r="HJ208" i="16"/>
  <c r="HK208" i="16" s="1"/>
  <c r="HL208" i="16" s="1"/>
  <c r="HM208" i="16" s="1"/>
  <c r="HN208" i="16" s="1"/>
  <c r="HO208" i="16" s="1"/>
  <c r="HC209" i="16" s="1"/>
  <c r="HD209" i="16" s="1"/>
  <c r="KO193" i="16"/>
  <c r="IA194" i="16"/>
  <c r="JU196" i="16"/>
  <c r="KG195" i="16"/>
  <c r="DR212" i="16" l="1"/>
  <c r="DS212" i="16" s="1"/>
  <c r="DT212" i="16" s="1"/>
  <c r="DU212" i="16" s="1"/>
  <c r="DV212" i="16" s="1"/>
  <c r="DW212" i="16" s="1"/>
  <c r="DK213" i="16" s="1"/>
  <c r="DL213" i="16" s="1"/>
  <c r="CT205" i="16"/>
  <c r="CU205" i="16" s="1"/>
  <c r="CV205" i="16" s="1"/>
  <c r="CW205" i="16" s="1"/>
  <c r="CX205" i="16" s="1"/>
  <c r="CY205" i="16" s="1"/>
  <c r="CM206" i="16" s="1"/>
  <c r="CN206" i="16" s="1"/>
  <c r="EP211" i="16"/>
  <c r="EQ211" i="16" s="1"/>
  <c r="ER211" i="16" s="1"/>
  <c r="ES211" i="16" s="1"/>
  <c r="ET211" i="16" s="1"/>
  <c r="EU211" i="16" s="1"/>
  <c r="EI212" i="16" s="1"/>
  <c r="FN201" i="16"/>
  <c r="FO201" i="16" s="1"/>
  <c r="FP201" i="16" s="1"/>
  <c r="FQ201" i="16" s="1"/>
  <c r="FR201" i="16" s="1"/>
  <c r="FS201" i="16" s="1"/>
  <c r="GE203" i="16"/>
  <c r="GF203" i="16" s="1"/>
  <c r="HJ209" i="16"/>
  <c r="HK209" i="16" s="1"/>
  <c r="HL209" i="16" s="1"/>
  <c r="HM209" i="16" s="1"/>
  <c r="HN209" i="16" s="1"/>
  <c r="HO209" i="16" s="1"/>
  <c r="HC210" i="16" s="1"/>
  <c r="HD210" i="16" s="1"/>
  <c r="IH194" i="16"/>
  <c r="II194" i="16" s="1"/>
  <c r="IJ194" i="16" s="1"/>
  <c r="IK194" i="16" s="1"/>
  <c r="IL194" i="16" s="1"/>
  <c r="IB194" i="16"/>
  <c r="JQ195" i="16"/>
  <c r="JY197" i="16"/>
  <c r="KK195" i="16"/>
  <c r="DR213" i="16" l="1"/>
  <c r="DS213" i="16" s="1"/>
  <c r="DT213" i="16"/>
  <c r="DU213" i="16" s="1"/>
  <c r="DV213" i="16" s="1"/>
  <c r="DW213" i="16" s="1"/>
  <c r="DK214" i="16" s="1"/>
  <c r="DL214" i="16" s="1"/>
  <c r="CT206" i="16"/>
  <c r="CU206" i="16" s="1"/>
  <c r="CV206" i="16" s="1"/>
  <c r="CW206" i="16" s="1"/>
  <c r="CX206" i="16" s="1"/>
  <c r="CY206" i="16" s="1"/>
  <c r="CM207" i="16" s="1"/>
  <c r="CN207" i="16" s="1"/>
  <c r="EJ212" i="16"/>
  <c r="EP212" i="16"/>
  <c r="EQ212" i="16" s="1"/>
  <c r="ER212" i="16" s="1"/>
  <c r="ES212" i="16" s="1"/>
  <c r="FG202" i="16"/>
  <c r="FH202" i="16" s="1"/>
  <c r="GL203" i="16"/>
  <c r="GM203" i="16" s="1"/>
  <c r="GN203" i="16" s="1"/>
  <c r="GO203" i="16" s="1"/>
  <c r="GP203" i="16" s="1"/>
  <c r="GQ203" i="16" s="1"/>
  <c r="HJ210" i="16"/>
  <c r="HK210" i="16" s="1"/>
  <c r="HL210" i="16" s="1"/>
  <c r="HM210" i="16" s="1"/>
  <c r="HN210" i="16" s="1"/>
  <c r="HO210" i="16" s="1"/>
  <c r="IM194" i="16"/>
  <c r="KC195" i="16"/>
  <c r="DR214" i="16" l="1"/>
  <c r="DS214" i="16" s="1"/>
  <c r="DT214" i="16" s="1"/>
  <c r="DU214" i="16" s="1"/>
  <c r="DV214" i="16" s="1"/>
  <c r="DW214" i="16" s="1"/>
  <c r="DK215" i="16" s="1"/>
  <c r="DL215" i="16" s="1"/>
  <c r="CT207" i="16"/>
  <c r="CU207" i="16" s="1"/>
  <c r="CV207" i="16" s="1"/>
  <c r="CW207" i="16" s="1"/>
  <c r="CX207" i="16" s="1"/>
  <c r="CY207" i="16" s="1"/>
  <c r="CM208" i="16" s="1"/>
  <c r="CN208" i="16" s="1"/>
  <c r="ET212" i="16"/>
  <c r="EU212" i="16" s="1"/>
  <c r="EI213" i="16" s="1"/>
  <c r="EJ213" i="16" s="1"/>
  <c r="FN202" i="16"/>
  <c r="FO202" i="16" s="1"/>
  <c r="FP202" i="16" s="1"/>
  <c r="FQ202" i="16" s="1"/>
  <c r="FR202" i="16" s="1"/>
  <c r="FS202" i="16" s="1"/>
  <c r="GE204" i="16"/>
  <c r="GF204" i="16" s="1"/>
  <c r="HC211" i="16"/>
  <c r="HD211" i="16" s="1"/>
  <c r="JU197" i="16"/>
  <c r="KG196" i="16"/>
  <c r="KO194" i="16"/>
  <c r="IA195" i="16"/>
  <c r="IB195" i="16" s="1"/>
  <c r="DR215" i="16" l="1"/>
  <c r="DS215" i="16" s="1"/>
  <c r="DT215" i="16" s="1"/>
  <c r="DU215" i="16" s="1"/>
  <c r="DV215" i="16" s="1"/>
  <c r="DW215" i="16" s="1"/>
  <c r="DK216" i="16" s="1"/>
  <c r="DL216" i="16" s="1"/>
  <c r="EP213" i="16"/>
  <c r="EQ213" i="16" s="1"/>
  <c r="ER213" i="16" s="1"/>
  <c r="ES213" i="16" s="1"/>
  <c r="ET213" i="16" s="1"/>
  <c r="EU213" i="16" s="1"/>
  <c r="EI214" i="16" s="1"/>
  <c r="EJ214" i="16" s="1"/>
  <c r="CT208" i="16"/>
  <c r="CU208" i="16" s="1"/>
  <c r="CV208" i="16" s="1"/>
  <c r="CW208" i="16" s="1"/>
  <c r="CX208" i="16" s="1"/>
  <c r="CY208" i="16" s="1"/>
  <c r="CM209" i="16" s="1"/>
  <c r="CN209" i="16" s="1"/>
  <c r="FG203" i="16"/>
  <c r="FH203" i="16" s="1"/>
  <c r="GL204" i="16"/>
  <c r="GM204" i="16" s="1"/>
  <c r="GN204" i="16" s="1"/>
  <c r="GO204" i="16" s="1"/>
  <c r="GP204" i="16" s="1"/>
  <c r="GQ204" i="16" s="1"/>
  <c r="HJ211" i="16"/>
  <c r="HK211" i="16" s="1"/>
  <c r="HL211" i="16" s="1"/>
  <c r="HM211" i="16" s="1"/>
  <c r="HN211" i="16" s="1"/>
  <c r="HO211" i="16" s="1"/>
  <c r="HC212" i="16" s="1"/>
  <c r="HD212" i="16" s="1"/>
  <c r="IH195" i="16"/>
  <c r="II195" i="16" s="1"/>
  <c r="IJ195" i="16" s="1"/>
  <c r="IK195" i="16" s="1"/>
  <c r="IL195" i="16" s="1"/>
  <c r="JQ196" i="16"/>
  <c r="JY198" i="16"/>
  <c r="KK196" i="16"/>
  <c r="DR216" i="16" l="1"/>
  <c r="DS216" i="16" s="1"/>
  <c r="DT216" i="16" s="1"/>
  <c r="DU216" i="16" s="1"/>
  <c r="DV216" i="16" s="1"/>
  <c r="DW216" i="16" s="1"/>
  <c r="DK217" i="16" s="1"/>
  <c r="DL217" i="16" s="1"/>
  <c r="EP214" i="16"/>
  <c r="EQ214" i="16" s="1"/>
  <c r="ER214" i="16" s="1"/>
  <c r="ES214" i="16" s="1"/>
  <c r="ET214" i="16" s="1"/>
  <c r="EU214" i="16" s="1"/>
  <c r="CT209" i="16"/>
  <c r="CU209" i="16" s="1"/>
  <c r="CV209" i="16" s="1"/>
  <c r="CW209" i="16" s="1"/>
  <c r="CX209" i="16" s="1"/>
  <c r="CY209" i="16" s="1"/>
  <c r="CM210" i="16" s="1"/>
  <c r="CN210" i="16" s="1"/>
  <c r="FN203" i="16"/>
  <c r="FO203" i="16" s="1"/>
  <c r="FP203" i="16" s="1"/>
  <c r="FQ203" i="16" s="1"/>
  <c r="FR203" i="16" s="1"/>
  <c r="FS203" i="16" s="1"/>
  <c r="FG204" i="16" s="1"/>
  <c r="FH204" i="16" s="1"/>
  <c r="GE205" i="16"/>
  <c r="GF205" i="16" s="1"/>
  <c r="HJ212" i="16"/>
  <c r="HK212" i="16" s="1"/>
  <c r="HL212" i="16" s="1"/>
  <c r="HM212" i="16" s="1"/>
  <c r="HN212" i="16" s="1"/>
  <c r="HO212" i="16" s="1"/>
  <c r="HC213" i="16" s="1"/>
  <c r="HD213" i="16" s="1"/>
  <c r="IM195" i="16"/>
  <c r="KC196" i="16"/>
  <c r="DR217" i="16" l="1"/>
  <c r="DS217" i="16" s="1"/>
  <c r="DT217" i="16" s="1"/>
  <c r="DU217" i="16" s="1"/>
  <c r="DV217" i="16" s="1"/>
  <c r="DW217" i="16" s="1"/>
  <c r="DK218" i="16" s="1"/>
  <c r="DL218" i="16" s="1"/>
  <c r="EI215" i="16"/>
  <c r="EJ215" i="16" s="1"/>
  <c r="CT210" i="16"/>
  <c r="CU210" i="16" s="1"/>
  <c r="CV210" i="16" s="1"/>
  <c r="CW210" i="16" s="1"/>
  <c r="CX210" i="16" s="1"/>
  <c r="CY210" i="16" s="1"/>
  <c r="CM211" i="16" s="1"/>
  <c r="CN211" i="16" s="1"/>
  <c r="FN204" i="16"/>
  <c r="FO204" i="16" s="1"/>
  <c r="FP204" i="16" s="1"/>
  <c r="FQ204" i="16" s="1"/>
  <c r="FR204" i="16" s="1"/>
  <c r="FS204" i="16" s="1"/>
  <c r="FG205" i="16" s="1"/>
  <c r="FH205" i="16" s="1"/>
  <c r="GL205" i="16"/>
  <c r="GM205" i="16" s="1"/>
  <c r="GN205" i="16" s="1"/>
  <c r="GO205" i="16" s="1"/>
  <c r="GP205" i="16" s="1"/>
  <c r="GQ205" i="16" s="1"/>
  <c r="HJ213" i="16"/>
  <c r="HK213" i="16" s="1"/>
  <c r="HL213" i="16" s="1"/>
  <c r="HM213" i="16" s="1"/>
  <c r="HN213" i="16" s="1"/>
  <c r="HO213" i="16" s="1"/>
  <c r="HC214" i="16" s="1"/>
  <c r="HD214" i="16" s="1"/>
  <c r="KG197" i="16"/>
  <c r="JU198" i="16"/>
  <c r="KO195" i="16"/>
  <c r="IA196" i="16"/>
  <c r="IB196" i="16" s="1"/>
  <c r="DR218" i="16" l="1"/>
  <c r="DS218" i="16" s="1"/>
  <c r="DT218" i="16" s="1"/>
  <c r="DU218" i="16" s="1"/>
  <c r="DV218" i="16" s="1"/>
  <c r="DW218" i="16" s="1"/>
  <c r="DK219" i="16" s="1"/>
  <c r="DL219" i="16" s="1"/>
  <c r="EP215" i="16"/>
  <c r="EQ215" i="16" s="1"/>
  <c r="ER215" i="16" s="1"/>
  <c r="ES215" i="16" s="1"/>
  <c r="ET215" i="16" s="1"/>
  <c r="EU215" i="16" s="1"/>
  <c r="EI216" i="16" s="1"/>
  <c r="EJ216" i="16" s="1"/>
  <c r="CT211" i="16"/>
  <c r="CU211" i="16" s="1"/>
  <c r="CV211" i="16" s="1"/>
  <c r="CW211" i="16" s="1"/>
  <c r="CX211" i="16" s="1"/>
  <c r="CY211" i="16" s="1"/>
  <c r="CM212" i="16" s="1"/>
  <c r="CN212" i="16" s="1"/>
  <c r="FN205" i="16"/>
  <c r="FO205" i="16" s="1"/>
  <c r="FP205" i="16" s="1"/>
  <c r="FQ205" i="16" s="1"/>
  <c r="FR205" i="16" s="1"/>
  <c r="FS205" i="16" s="1"/>
  <c r="GE206" i="16"/>
  <c r="GF206" i="16" s="1"/>
  <c r="HJ214" i="16"/>
  <c r="HK214" i="16" s="1"/>
  <c r="HL214" i="16" s="1"/>
  <c r="HM214" i="16" s="1"/>
  <c r="HN214" i="16" s="1"/>
  <c r="HO214" i="16" s="1"/>
  <c r="HC215" i="16" s="1"/>
  <c r="HD215" i="16" s="1"/>
  <c r="IH196" i="16"/>
  <c r="II196" i="16" s="1"/>
  <c r="IJ196" i="16" s="1"/>
  <c r="IK196" i="16" s="1"/>
  <c r="IL196" i="16" s="1"/>
  <c r="JQ197" i="16"/>
  <c r="JY199" i="16"/>
  <c r="KK197" i="16"/>
  <c r="DR219" i="16" l="1"/>
  <c r="DS219" i="16" s="1"/>
  <c r="DT219" i="16" s="1"/>
  <c r="DU219" i="16" s="1"/>
  <c r="DV219" i="16" s="1"/>
  <c r="DW219" i="16" s="1"/>
  <c r="DK220" i="16" s="1"/>
  <c r="DL220" i="16" s="1"/>
  <c r="EP216" i="16"/>
  <c r="EQ216" i="16" s="1"/>
  <c r="ER216" i="16" s="1"/>
  <c r="ES216" i="16" s="1"/>
  <c r="ET216" i="16" s="1"/>
  <c r="EU216" i="16" s="1"/>
  <c r="EI217" i="16" s="1"/>
  <c r="EJ217" i="16" s="1"/>
  <c r="CT212" i="16"/>
  <c r="CU212" i="16" s="1"/>
  <c r="CV212" i="16" s="1"/>
  <c r="CW212" i="16" s="1"/>
  <c r="CX212" i="16" s="1"/>
  <c r="CY212" i="16" s="1"/>
  <c r="CM213" i="16" s="1"/>
  <c r="CN213" i="16" s="1"/>
  <c r="FG206" i="16"/>
  <c r="FH206" i="16" s="1"/>
  <c r="GL206" i="16"/>
  <c r="GM206" i="16" s="1"/>
  <c r="GN206" i="16" s="1"/>
  <c r="GO206" i="16" s="1"/>
  <c r="GP206" i="16" s="1"/>
  <c r="GQ206" i="16" s="1"/>
  <c r="HJ215" i="16"/>
  <c r="HK215" i="16" s="1"/>
  <c r="HL215" i="16" s="1"/>
  <c r="HM215" i="16" s="1"/>
  <c r="HN215" i="16" s="1"/>
  <c r="HO215" i="16" s="1"/>
  <c r="HC216" i="16" s="1"/>
  <c r="HD216" i="16" s="1"/>
  <c r="IM196" i="16"/>
  <c r="KC197" i="16"/>
  <c r="DR220" i="16" l="1"/>
  <c r="DS220" i="16" s="1"/>
  <c r="DT220" i="16" s="1"/>
  <c r="DU220" i="16" s="1"/>
  <c r="DV220" i="16" s="1"/>
  <c r="DW220" i="16" s="1"/>
  <c r="DK221" i="16" s="1"/>
  <c r="DL221" i="16" s="1"/>
  <c r="CT213" i="16"/>
  <c r="CU213" i="16" s="1"/>
  <c r="CV213" i="16" s="1"/>
  <c r="CW213" i="16" s="1"/>
  <c r="CX213" i="16" s="1"/>
  <c r="CY213" i="16" s="1"/>
  <c r="CM214" i="16" s="1"/>
  <c r="CN214" i="16" s="1"/>
  <c r="EP217" i="16"/>
  <c r="EQ217" i="16" s="1"/>
  <c r="ER217" i="16" s="1"/>
  <c r="ES217" i="16" s="1"/>
  <c r="ET217" i="16" s="1"/>
  <c r="EU217" i="16" s="1"/>
  <c r="FN206" i="16"/>
  <c r="FO206" i="16" s="1"/>
  <c r="FP206" i="16" s="1"/>
  <c r="FQ206" i="16" s="1"/>
  <c r="FR206" i="16" s="1"/>
  <c r="FS206" i="16" s="1"/>
  <c r="GE207" i="16"/>
  <c r="GF207" i="16" s="1"/>
  <c r="HJ216" i="16"/>
  <c r="HK216" i="16" s="1"/>
  <c r="HL216" i="16" s="1"/>
  <c r="HM216" i="16" s="1"/>
  <c r="HN216" i="16" s="1"/>
  <c r="HO216" i="16" s="1"/>
  <c r="JU199" i="16"/>
  <c r="KG198" i="16"/>
  <c r="KO196" i="16"/>
  <c r="IA197" i="16"/>
  <c r="IB197" i="16" s="1"/>
  <c r="DR221" i="16" l="1"/>
  <c r="DS221" i="16" s="1"/>
  <c r="DT221" i="16" s="1"/>
  <c r="DU221" i="16" s="1"/>
  <c r="DV221" i="16" s="1"/>
  <c r="DW221" i="16" s="1"/>
  <c r="DK222" i="16" s="1"/>
  <c r="DL222" i="16" s="1"/>
  <c r="CT214" i="16"/>
  <c r="CU214" i="16" s="1"/>
  <c r="CV214" i="16" s="1"/>
  <c r="CW214" i="16" s="1"/>
  <c r="CX214" i="16" s="1"/>
  <c r="CY214" i="16" s="1"/>
  <c r="CM215" i="16" s="1"/>
  <c r="CN215" i="16" s="1"/>
  <c r="GL207" i="16"/>
  <c r="GM207" i="16" s="1"/>
  <c r="GN207" i="16" s="1"/>
  <c r="GO207" i="16" s="1"/>
  <c r="GP207" i="16" s="1"/>
  <c r="GQ207" i="16" s="1"/>
  <c r="GE208" i="16" s="1"/>
  <c r="GF208" i="16" s="1"/>
  <c r="EI218" i="16"/>
  <c r="EJ218" i="16" s="1"/>
  <c r="FG207" i="16"/>
  <c r="FH207" i="16" s="1"/>
  <c r="HC217" i="16"/>
  <c r="HD217" i="16" s="1"/>
  <c r="IH197" i="16"/>
  <c r="II197" i="16" s="1"/>
  <c r="IJ197" i="16" s="1"/>
  <c r="IK197" i="16" s="1"/>
  <c r="IL197" i="16" s="1"/>
  <c r="IM197" i="16" s="1"/>
  <c r="JQ198" i="16"/>
  <c r="JY200" i="16"/>
  <c r="KK198" i="16"/>
  <c r="DR222" i="16" l="1"/>
  <c r="DS222" i="16" s="1"/>
  <c r="DT222" i="16" s="1"/>
  <c r="DU222" i="16" s="1"/>
  <c r="DV222" i="16" s="1"/>
  <c r="DW222" i="16" s="1"/>
  <c r="DK223" i="16" s="1"/>
  <c r="DL223" i="16" s="1"/>
  <c r="EP218" i="16"/>
  <c r="EQ218" i="16" s="1"/>
  <c r="ER218" i="16" s="1"/>
  <c r="ES218" i="16" s="1"/>
  <c r="ET218" i="16" s="1"/>
  <c r="EU218" i="16" s="1"/>
  <c r="EI219" i="16" s="1"/>
  <c r="EJ219" i="16" s="1"/>
  <c r="CT215" i="16"/>
  <c r="CU215" i="16" s="1"/>
  <c r="CV215" i="16" s="1"/>
  <c r="CW215" i="16" s="1"/>
  <c r="CX215" i="16" s="1"/>
  <c r="CY215" i="16" s="1"/>
  <c r="CM216" i="16" s="1"/>
  <c r="CN216" i="16" s="1"/>
  <c r="FN207" i="16"/>
  <c r="FO207" i="16" s="1"/>
  <c r="FP207" i="16" s="1"/>
  <c r="FQ207" i="16" s="1"/>
  <c r="FR207" i="16" s="1"/>
  <c r="FS207" i="16" s="1"/>
  <c r="GL208" i="16"/>
  <c r="GM208" i="16" s="1"/>
  <c r="GN208" i="16" s="1"/>
  <c r="GO208" i="16" s="1"/>
  <c r="GP208" i="16" s="1"/>
  <c r="GQ208" i="16" s="1"/>
  <c r="HJ217" i="16"/>
  <c r="HK217" i="16" s="1"/>
  <c r="HL217" i="16" s="1"/>
  <c r="HM217" i="16" s="1"/>
  <c r="HN217" i="16" s="1"/>
  <c r="HO217" i="16" s="1"/>
  <c r="KO197" i="16"/>
  <c r="IA198" i="16"/>
  <c r="IB198" i="16" s="1"/>
  <c r="KC198" i="16"/>
  <c r="DR223" i="16" l="1"/>
  <c r="DS223" i="16" s="1"/>
  <c r="DT223" i="16" s="1"/>
  <c r="DU223" i="16" s="1"/>
  <c r="DV223" i="16" s="1"/>
  <c r="DW223" i="16" s="1"/>
  <c r="DK224" i="16" s="1"/>
  <c r="DL224" i="16" s="1"/>
  <c r="CT216" i="16"/>
  <c r="CU216" i="16" s="1"/>
  <c r="CV216" i="16" s="1"/>
  <c r="CW216" i="16" s="1"/>
  <c r="CX216" i="16" s="1"/>
  <c r="CY216" i="16" s="1"/>
  <c r="CM217" i="16" s="1"/>
  <c r="CN217" i="16" s="1"/>
  <c r="EP219" i="16"/>
  <c r="EQ219" i="16" s="1"/>
  <c r="ER219" i="16" s="1"/>
  <c r="ES219" i="16" s="1"/>
  <c r="ET219" i="16" s="1"/>
  <c r="EU219" i="16" s="1"/>
  <c r="EI220" i="16" s="1"/>
  <c r="EJ220" i="16" s="1"/>
  <c r="FG208" i="16"/>
  <c r="FH208" i="16" s="1"/>
  <c r="GE209" i="16"/>
  <c r="GF209" i="16" s="1"/>
  <c r="GN209" i="16" s="1"/>
  <c r="GO209" i="16" s="1"/>
  <c r="GP209" i="16" s="1"/>
  <c r="GQ209" i="16" s="1"/>
  <c r="HC218" i="16"/>
  <c r="HD218" i="16" s="1"/>
  <c r="IH198" i="16"/>
  <c r="II198" i="16" s="1"/>
  <c r="IJ198" i="16" s="1"/>
  <c r="IK198" i="16" s="1"/>
  <c r="IL198" i="16" s="1"/>
  <c r="JU200" i="16"/>
  <c r="KG199" i="16"/>
  <c r="DR224" i="16" l="1"/>
  <c r="DS224" i="16" s="1"/>
  <c r="DT224" i="16" s="1"/>
  <c r="DU224" i="16" s="1"/>
  <c r="DV224" i="16" s="1"/>
  <c r="DW224" i="16" s="1"/>
  <c r="DK225" i="16" s="1"/>
  <c r="DL225" i="16" s="1"/>
  <c r="GL209" i="16"/>
  <c r="GM209" i="16" s="1"/>
  <c r="CT217" i="16"/>
  <c r="CU217" i="16" s="1"/>
  <c r="CV217" i="16" s="1"/>
  <c r="CW217" i="16" s="1"/>
  <c r="CX217" i="16" s="1"/>
  <c r="CY217" i="16" s="1"/>
  <c r="CM218" i="16" s="1"/>
  <c r="CN218" i="16" s="1"/>
  <c r="EP220" i="16"/>
  <c r="EQ220" i="16" s="1"/>
  <c r="ER220" i="16" s="1"/>
  <c r="ES220" i="16" s="1"/>
  <c r="ET220" i="16" s="1"/>
  <c r="EU220" i="16" s="1"/>
  <c r="EI221" i="16" s="1"/>
  <c r="EJ221" i="16" s="1"/>
  <c r="FN208" i="16"/>
  <c r="FO208" i="16" s="1"/>
  <c r="FP208" i="16" s="1"/>
  <c r="FQ208" i="16" s="1"/>
  <c r="FR208" i="16" s="1"/>
  <c r="FS208" i="16" s="1"/>
  <c r="GE210" i="16"/>
  <c r="GF210" i="16" s="1"/>
  <c r="HJ218" i="16"/>
  <c r="HK218" i="16" s="1"/>
  <c r="HL218" i="16" s="1"/>
  <c r="HM218" i="16" s="1"/>
  <c r="HN218" i="16" s="1"/>
  <c r="HO218" i="16" s="1"/>
  <c r="HC219" i="16" s="1"/>
  <c r="HD219" i="16" s="1"/>
  <c r="JQ199" i="16"/>
  <c r="JY201" i="16"/>
  <c r="IM198" i="16"/>
  <c r="KK199" i="16"/>
  <c r="DR225" i="16" l="1"/>
  <c r="DS225" i="16" s="1"/>
  <c r="DT225" i="16" s="1"/>
  <c r="DU225" i="16" s="1"/>
  <c r="DV225" i="16" s="1"/>
  <c r="DW225" i="16" s="1"/>
  <c r="DK226" i="16" s="1"/>
  <c r="DL226" i="16" s="1"/>
  <c r="GL210" i="16"/>
  <c r="GM210" i="16" s="1"/>
  <c r="GN210" i="16" s="1"/>
  <c r="GO210" i="16" s="1"/>
  <c r="GP210" i="16" s="1"/>
  <c r="GQ210" i="16" s="1"/>
  <c r="GE211" i="16" s="1"/>
  <c r="GF211" i="16" s="1"/>
  <c r="CT218" i="16"/>
  <c r="CU218" i="16" s="1"/>
  <c r="CV218" i="16" s="1"/>
  <c r="CW218" i="16" s="1"/>
  <c r="CX218" i="16" s="1"/>
  <c r="CY218" i="16" s="1"/>
  <c r="CM219" i="16" s="1"/>
  <c r="CN219" i="16" s="1"/>
  <c r="EP221" i="16"/>
  <c r="EQ221" i="16" s="1"/>
  <c r="ER221" i="16" s="1"/>
  <c r="ES221" i="16" s="1"/>
  <c r="ET221" i="16" s="1"/>
  <c r="EU221" i="16" s="1"/>
  <c r="EI222" i="16" s="1"/>
  <c r="EJ222" i="16" s="1"/>
  <c r="FG209" i="16"/>
  <c r="FH209" i="16" s="1"/>
  <c r="HJ219" i="16"/>
  <c r="HK219" i="16" s="1"/>
  <c r="HL219" i="16" s="1"/>
  <c r="HM219" i="16" s="1"/>
  <c r="HN219" i="16" s="1"/>
  <c r="HO219" i="16" s="1"/>
  <c r="IA199" i="16"/>
  <c r="IB199" i="16" s="1"/>
  <c r="KO198" i="16"/>
  <c r="KC199" i="16"/>
  <c r="DR226" i="16" l="1"/>
  <c r="DS226" i="16" s="1"/>
  <c r="DT226" i="16" s="1"/>
  <c r="DU226" i="16" s="1"/>
  <c r="DV226" i="16" s="1"/>
  <c r="DW226" i="16" s="1"/>
  <c r="DK227" i="16" s="1"/>
  <c r="DL227" i="16" s="1"/>
  <c r="GL211" i="16"/>
  <c r="GM211" i="16" s="1"/>
  <c r="GN211" i="16" s="1"/>
  <c r="GO211" i="16" s="1"/>
  <c r="GP211" i="16" s="1"/>
  <c r="GQ211" i="16" s="1"/>
  <c r="GE212" i="16" s="1"/>
  <c r="GF212" i="16" s="1"/>
  <c r="FN209" i="16"/>
  <c r="FO209" i="16" s="1"/>
  <c r="FP209" i="16" s="1"/>
  <c r="FQ209" i="16" s="1"/>
  <c r="FR209" i="16" s="1"/>
  <c r="FS209" i="16" s="1"/>
  <c r="FG210" i="16" s="1"/>
  <c r="FH210" i="16" s="1"/>
  <c r="CT219" i="16"/>
  <c r="CU219" i="16" s="1"/>
  <c r="CV219" i="16" s="1"/>
  <c r="CW219" i="16" s="1"/>
  <c r="CX219" i="16" s="1"/>
  <c r="CY219" i="16" s="1"/>
  <c r="CM220" i="16" s="1"/>
  <c r="CN220" i="16" s="1"/>
  <c r="EP222" i="16"/>
  <c r="EQ222" i="16" s="1"/>
  <c r="ER222" i="16" s="1"/>
  <c r="ES222" i="16" s="1"/>
  <c r="ET222" i="16" s="1"/>
  <c r="EU222" i="16" s="1"/>
  <c r="HC220" i="16"/>
  <c r="HD220" i="16" s="1"/>
  <c r="IH199" i="16"/>
  <c r="II199" i="16" s="1"/>
  <c r="IJ199" i="16" s="1"/>
  <c r="IK199" i="16" s="1"/>
  <c r="IL199" i="16" s="1"/>
  <c r="JU201" i="16"/>
  <c r="KY202" i="16" s="1"/>
  <c r="KZ202" i="16" s="1"/>
  <c r="KZ244" i="16" s="1"/>
  <c r="KG200" i="16"/>
  <c r="GL212" i="16" l="1"/>
  <c r="GM212" i="16" s="1"/>
  <c r="GN212" i="16" s="1"/>
  <c r="GO212" i="16" s="1"/>
  <c r="GP212" i="16" s="1"/>
  <c r="GQ212" i="16" s="1"/>
  <c r="GE213" i="16" s="1"/>
  <c r="GF213" i="16" s="1"/>
  <c r="FN210" i="16"/>
  <c r="FO210" i="16" s="1"/>
  <c r="FP210" i="16" s="1"/>
  <c r="FQ210" i="16" s="1"/>
  <c r="FR210" i="16" s="1"/>
  <c r="FS210" i="16" s="1"/>
  <c r="FG211" i="16" s="1"/>
  <c r="FH211" i="16" s="1"/>
  <c r="CT220" i="16"/>
  <c r="CU220" i="16" s="1"/>
  <c r="CV220" i="16" s="1"/>
  <c r="CW220" i="16" s="1"/>
  <c r="CX220" i="16" s="1"/>
  <c r="CY220" i="16" s="1"/>
  <c r="CM221" i="16" s="1"/>
  <c r="CN221" i="16" s="1"/>
  <c r="DR227" i="16"/>
  <c r="DS227" i="16" s="1"/>
  <c r="DT227" i="16" s="1"/>
  <c r="DU227" i="16" s="1"/>
  <c r="DV227" i="16" s="1"/>
  <c r="DW227" i="16" s="1"/>
  <c r="DK228" i="16" s="1"/>
  <c r="DL228" i="16" s="1"/>
  <c r="HJ220" i="16"/>
  <c r="HK220" i="16" s="1"/>
  <c r="HL220" i="16" s="1"/>
  <c r="HM220" i="16" s="1"/>
  <c r="HN220" i="16" s="1"/>
  <c r="HO220" i="16" s="1"/>
  <c r="HC221" i="16" s="1"/>
  <c r="HD221" i="16" s="1"/>
  <c r="EI223" i="16"/>
  <c r="EJ223" i="16" s="1"/>
  <c r="IM199" i="16"/>
  <c r="KK200" i="16"/>
  <c r="LG202" i="16" s="1"/>
  <c r="LG244" i="16" s="1"/>
  <c r="JQ200" i="16"/>
  <c r="KY244" i="16"/>
  <c r="JY202" i="16"/>
  <c r="GL213" i="16" l="1"/>
  <c r="GM213" i="16" s="1"/>
  <c r="GN213" i="16" s="1"/>
  <c r="GO213" i="16" s="1"/>
  <c r="GP213" i="16" s="1"/>
  <c r="GQ213" i="16" s="1"/>
  <c r="GE214" i="16" s="1"/>
  <c r="GF214" i="16" s="1"/>
  <c r="CT221" i="16"/>
  <c r="CU221" i="16" s="1"/>
  <c r="CV221" i="16" s="1"/>
  <c r="CW221" i="16" s="1"/>
  <c r="CX221" i="16" s="1"/>
  <c r="CY221" i="16" s="1"/>
  <c r="CM222" i="16" s="1"/>
  <c r="CN222" i="16" s="1"/>
  <c r="DR228" i="16"/>
  <c r="DS228" i="16" s="1"/>
  <c r="DT228" i="16" s="1"/>
  <c r="DU228" i="16" s="1"/>
  <c r="DV228" i="16" s="1"/>
  <c r="DW228" i="16" s="1"/>
  <c r="DK229" i="16" s="1"/>
  <c r="DL229" i="16" s="1"/>
  <c r="EP223" i="16"/>
  <c r="EQ223" i="16" s="1"/>
  <c r="ER223" i="16" s="1"/>
  <c r="ES223" i="16" s="1"/>
  <c r="ET223" i="16" s="1"/>
  <c r="EU223" i="16" s="1"/>
  <c r="EI224" i="16" s="1"/>
  <c r="EJ224" i="16" s="1"/>
  <c r="HJ221" i="16"/>
  <c r="HK221" i="16" s="1"/>
  <c r="HL221" i="16" s="1"/>
  <c r="HM221" i="16" s="1"/>
  <c r="HN221" i="16" s="1"/>
  <c r="HO221" i="16" s="1"/>
  <c r="HC222" i="16" s="1"/>
  <c r="HD222" i="16" s="1"/>
  <c r="FN211" i="16"/>
  <c r="FO211" i="16" s="1"/>
  <c r="FP211" i="16" s="1"/>
  <c r="FQ211" i="16" s="1"/>
  <c r="FR211" i="16" s="1"/>
  <c r="FS211" i="16" s="1"/>
  <c r="LH202" i="16"/>
  <c r="LH244" i="16" s="1"/>
  <c r="KO199" i="16"/>
  <c r="LI202" i="16" s="1"/>
  <c r="IA200" i="16"/>
  <c r="IB200" i="16" s="1"/>
  <c r="KC200" i="16"/>
  <c r="GL214" i="16" l="1"/>
  <c r="GM214" i="16" s="1"/>
  <c r="GN214" i="16" s="1"/>
  <c r="GO214" i="16" s="1"/>
  <c r="GP214" i="16" s="1"/>
  <c r="GQ214" i="16" s="1"/>
  <c r="GE215" i="16" s="1"/>
  <c r="GF215" i="16" s="1"/>
  <c r="EP224" i="16"/>
  <c r="EQ224" i="16" s="1"/>
  <c r="ER224" i="16" s="1"/>
  <c r="ES224" i="16" s="1"/>
  <c r="ET224" i="16" s="1"/>
  <c r="EU224" i="16" s="1"/>
  <c r="EI225" i="16" s="1"/>
  <c r="EJ225" i="16" s="1"/>
  <c r="CT222" i="16"/>
  <c r="CU222" i="16" s="1"/>
  <c r="CV222" i="16" s="1"/>
  <c r="CW222" i="16" s="1"/>
  <c r="CX222" i="16" s="1"/>
  <c r="CY222" i="16" s="1"/>
  <c r="CM223" i="16" s="1"/>
  <c r="CN223" i="16" s="1"/>
  <c r="DR229" i="16"/>
  <c r="DS229" i="16" s="1"/>
  <c r="DT229" i="16" s="1"/>
  <c r="DU229" i="16" s="1"/>
  <c r="DV229" i="16" s="1"/>
  <c r="DW229" i="16" s="1"/>
  <c r="FG212" i="16"/>
  <c r="FH212" i="16" s="1"/>
  <c r="HJ222" i="16"/>
  <c r="HK222" i="16" s="1"/>
  <c r="HL222" i="16" s="1"/>
  <c r="HM222" i="16" s="1"/>
  <c r="HN222" i="16" s="1"/>
  <c r="HO222" i="16" s="1"/>
  <c r="HC223" i="16" s="1"/>
  <c r="HD223" i="16" s="1"/>
  <c r="IH200" i="16"/>
  <c r="II200" i="16" s="1"/>
  <c r="IJ200" i="16" s="1"/>
  <c r="IK200" i="16" s="1"/>
  <c r="IL200" i="16" s="1"/>
  <c r="IM200" i="16" s="1"/>
  <c r="LI244" i="16"/>
  <c r="LJ202" i="16"/>
  <c r="LJ244" i="16" s="1"/>
  <c r="JU202" i="16"/>
  <c r="KG201" i="16"/>
  <c r="LE202" i="16" s="1"/>
  <c r="LF202" i="16" s="1"/>
  <c r="LF244" i="16" s="1"/>
  <c r="GL215" i="16" l="1"/>
  <c r="GM215" i="16" s="1"/>
  <c r="GN215" i="16" s="1"/>
  <c r="GO215" i="16" s="1"/>
  <c r="GP215" i="16" s="1"/>
  <c r="GQ215" i="16" s="1"/>
  <c r="EP225" i="16"/>
  <c r="EQ225" i="16" s="1"/>
  <c r="ER225" i="16" s="1"/>
  <c r="ES225" i="16" s="1"/>
  <c r="ET225" i="16" s="1"/>
  <c r="EU225" i="16" s="1"/>
  <c r="EI226" i="16" s="1"/>
  <c r="EJ226" i="16" s="1"/>
  <c r="CT223" i="16"/>
  <c r="CU223" i="16" s="1"/>
  <c r="CV223" i="16" s="1"/>
  <c r="CW223" i="16" s="1"/>
  <c r="CX223" i="16" s="1"/>
  <c r="CY223" i="16" s="1"/>
  <c r="CM224" i="16" s="1"/>
  <c r="CN224" i="16" s="1"/>
  <c r="FN212" i="16"/>
  <c r="FO212" i="16" s="1"/>
  <c r="FP212" i="16" s="1"/>
  <c r="FQ212" i="16" s="1"/>
  <c r="FR212" i="16" s="1"/>
  <c r="FS212" i="16" s="1"/>
  <c r="HJ223" i="16"/>
  <c r="HK223" i="16" s="1"/>
  <c r="HL223" i="16" s="1"/>
  <c r="HM223" i="16" s="1"/>
  <c r="HN223" i="16" s="1"/>
  <c r="HO223" i="16" s="1"/>
  <c r="HC224" i="16" s="1"/>
  <c r="HD224" i="16" s="1"/>
  <c r="LE244" i="16"/>
  <c r="JQ201" i="16"/>
  <c r="JY203" i="16"/>
  <c r="KO200" i="16"/>
  <c r="IA201" i="16"/>
  <c r="IB201" i="16" s="1"/>
  <c r="KK201" i="16"/>
  <c r="GE216" i="16" l="1"/>
  <c r="GF216" i="16" s="1"/>
  <c r="CT224" i="16"/>
  <c r="CU224" i="16" s="1"/>
  <c r="CV224" i="16" s="1"/>
  <c r="CW224" i="16" s="1"/>
  <c r="CX224" i="16" s="1"/>
  <c r="CY224" i="16" s="1"/>
  <c r="EP226" i="16"/>
  <c r="EQ226" i="16" s="1"/>
  <c r="ER226" i="16" s="1"/>
  <c r="ES226" i="16" s="1"/>
  <c r="ET226" i="16" s="1"/>
  <c r="EU226" i="16" s="1"/>
  <c r="FG213" i="16"/>
  <c r="FH213" i="16" s="1"/>
  <c r="HJ224" i="16"/>
  <c r="HK224" i="16" s="1"/>
  <c r="HL224" i="16" s="1"/>
  <c r="HM224" i="16" s="1"/>
  <c r="HN224" i="16" s="1"/>
  <c r="HO224" i="16" s="1"/>
  <c r="HC225" i="16" s="1"/>
  <c r="HD225" i="16" s="1"/>
  <c r="IH201" i="16"/>
  <c r="II201" i="16" s="1"/>
  <c r="IJ201" i="16" s="1"/>
  <c r="IK201" i="16" s="1"/>
  <c r="IL201" i="16" s="1"/>
  <c r="KC201" i="16"/>
  <c r="GL216" i="16" l="1"/>
  <c r="GM216" i="16" s="1"/>
  <c r="GN216" i="16" s="1"/>
  <c r="GO216" i="16" s="1"/>
  <c r="GP216" i="16" s="1"/>
  <c r="GQ216" i="16" s="1"/>
  <c r="GE217" i="16" s="1"/>
  <c r="GF217" i="16" s="1"/>
  <c r="CM225" i="16"/>
  <c r="CN225" i="16" s="1"/>
  <c r="EI227" i="16"/>
  <c r="EJ227" i="16" s="1"/>
  <c r="FN213" i="16"/>
  <c r="FO213" i="16" s="1"/>
  <c r="FP213" i="16" s="1"/>
  <c r="FQ213" i="16" s="1"/>
  <c r="FR213" i="16" s="1"/>
  <c r="FS213" i="16" s="1"/>
  <c r="HJ225" i="16"/>
  <c r="HK225" i="16" s="1"/>
  <c r="HL225" i="16" s="1"/>
  <c r="HM225" i="16" s="1"/>
  <c r="HN225" i="16" s="1"/>
  <c r="HO225" i="16" s="1"/>
  <c r="HC226" i="16" s="1"/>
  <c r="HD226" i="16" s="1"/>
  <c r="JU203" i="16"/>
  <c r="KG202" i="16"/>
  <c r="IM201" i="16"/>
  <c r="EP227" i="16" l="1"/>
  <c r="EQ227" i="16" s="1"/>
  <c r="ER227" i="16" s="1"/>
  <c r="ES227" i="16" s="1"/>
  <c r="ET227" i="16" s="1"/>
  <c r="EU227" i="16" s="1"/>
  <c r="EI228" i="16" s="1"/>
  <c r="EJ228" i="16" s="1"/>
  <c r="CT225" i="16"/>
  <c r="CU225" i="16" s="1"/>
  <c r="CV225" i="16" s="1"/>
  <c r="CW225" i="16" s="1"/>
  <c r="CX225" i="16" s="1"/>
  <c r="CY225" i="16" s="1"/>
  <c r="CM226" i="16" s="1"/>
  <c r="CN226" i="16" s="1"/>
  <c r="GL217" i="16"/>
  <c r="GM217" i="16" s="1"/>
  <c r="GN217" i="16" s="1"/>
  <c r="GO217" i="16" s="1"/>
  <c r="GP217" i="16" s="1"/>
  <c r="GQ217" i="16" s="1"/>
  <c r="GE218" i="16" s="1"/>
  <c r="GF218" i="16" s="1"/>
  <c r="FG214" i="16"/>
  <c r="FH214" i="16" s="1"/>
  <c r="HJ226" i="16"/>
  <c r="HK226" i="16" s="1"/>
  <c r="HL226" i="16" s="1"/>
  <c r="HM226" i="16" s="1"/>
  <c r="HN226" i="16" s="1"/>
  <c r="HO226" i="16" s="1"/>
  <c r="JQ202" i="16"/>
  <c r="JY204" i="16"/>
  <c r="KO201" i="16"/>
  <c r="IA202" i="16"/>
  <c r="IB202" i="16" s="1"/>
  <c r="EP228" i="16" l="1"/>
  <c r="EQ228" i="16" s="1"/>
  <c r="ER228" i="16" s="1"/>
  <c r="ES228" i="16" s="1"/>
  <c r="ET228" i="16" s="1"/>
  <c r="EU228" i="16" s="1"/>
  <c r="EI229" i="16" s="1"/>
  <c r="EJ229" i="16" s="1"/>
  <c r="CT226" i="16"/>
  <c r="CU226" i="16" s="1"/>
  <c r="CV226" i="16" s="1"/>
  <c r="CW226" i="16" s="1"/>
  <c r="CX226" i="16" s="1"/>
  <c r="CY226" i="16" s="1"/>
  <c r="CM227" i="16" s="1"/>
  <c r="CN227" i="16" s="1"/>
  <c r="GL218" i="16"/>
  <c r="GM218" i="16" s="1"/>
  <c r="GN218" i="16" s="1"/>
  <c r="GO218" i="16" s="1"/>
  <c r="GP218" i="16" s="1"/>
  <c r="GQ218" i="16" s="1"/>
  <c r="GE219" i="16" s="1"/>
  <c r="GF219" i="16" s="1"/>
  <c r="FN214" i="16"/>
  <c r="FO214" i="16" s="1"/>
  <c r="FP214" i="16" s="1"/>
  <c r="FQ214" i="16" s="1"/>
  <c r="FR214" i="16" s="1"/>
  <c r="FS214" i="16" s="1"/>
  <c r="HC227" i="16"/>
  <c r="HD227" i="16" s="1"/>
  <c r="IH202" i="16"/>
  <c r="II202" i="16" s="1"/>
  <c r="KK202" i="16"/>
  <c r="IJ202" i="16"/>
  <c r="IK202" i="16" s="1"/>
  <c r="IL202" i="16" s="1"/>
  <c r="KC202" i="16"/>
  <c r="LC202" i="16" s="1"/>
  <c r="LC244" i="16" s="1"/>
  <c r="CT227" i="16" l="1"/>
  <c r="CU227" i="16" s="1"/>
  <c r="CV227" i="16" s="1"/>
  <c r="CW227" i="16" s="1"/>
  <c r="CX227" i="16" s="1"/>
  <c r="CY227" i="16" s="1"/>
  <c r="CM228" i="16" s="1"/>
  <c r="CN228" i="16" s="1"/>
  <c r="GL219" i="16"/>
  <c r="GM219" i="16" s="1"/>
  <c r="GN219" i="16" s="1"/>
  <c r="GO219" i="16" s="1"/>
  <c r="GP219" i="16" s="1"/>
  <c r="GQ219" i="16" s="1"/>
  <c r="GE220" i="16" s="1"/>
  <c r="GF220" i="16" s="1"/>
  <c r="EP229" i="16"/>
  <c r="EQ229" i="16" s="1"/>
  <c r="ER229" i="16" s="1"/>
  <c r="ES229" i="16" s="1"/>
  <c r="ET229" i="16" s="1"/>
  <c r="EU229" i="16" s="1"/>
  <c r="FG215" i="16"/>
  <c r="FH215" i="16" s="1"/>
  <c r="HJ227" i="16"/>
  <c r="HK227" i="16" s="1"/>
  <c r="HL227" i="16" s="1"/>
  <c r="HM227" i="16" s="1"/>
  <c r="HN227" i="16" s="1"/>
  <c r="HO227" i="16" s="1"/>
  <c r="HC228" i="16" s="1"/>
  <c r="HD228" i="16" s="1"/>
  <c r="JU204" i="16"/>
  <c r="LD202" i="16"/>
  <c r="LD244" i="16" s="1"/>
  <c r="KG203" i="16"/>
  <c r="IM202" i="16"/>
  <c r="CT228" i="16" l="1"/>
  <c r="CU228" i="16" s="1"/>
  <c r="CV228" i="16" s="1"/>
  <c r="CW228" i="16" s="1"/>
  <c r="CX228" i="16" s="1"/>
  <c r="CY228" i="16" s="1"/>
  <c r="CM229" i="16" s="1"/>
  <c r="CN229" i="16" s="1"/>
  <c r="GL220" i="16"/>
  <c r="GM220" i="16" s="1"/>
  <c r="GN220" i="16" s="1"/>
  <c r="GO220" i="16" s="1"/>
  <c r="GP220" i="16" s="1"/>
  <c r="GQ220" i="16" s="1"/>
  <c r="FN215" i="16"/>
  <c r="FO215" i="16" s="1"/>
  <c r="FP215" i="16" s="1"/>
  <c r="FQ215" i="16" s="1"/>
  <c r="FR215" i="16" s="1"/>
  <c r="FS215" i="16" s="1"/>
  <c r="HJ228" i="16"/>
  <c r="HK228" i="16" s="1"/>
  <c r="HL228" i="16" s="1"/>
  <c r="HM228" i="16" s="1"/>
  <c r="HN228" i="16" s="1"/>
  <c r="HO228" i="16" s="1"/>
  <c r="HC229" i="16" s="1"/>
  <c r="HD229" i="16" s="1"/>
  <c r="JQ203" i="16"/>
  <c r="JY205" i="16"/>
  <c r="LA202" i="16" s="1"/>
  <c r="LA244" i="16" s="1"/>
  <c r="IA203" i="16"/>
  <c r="IB203" i="16" s="1"/>
  <c r="KO202" i="16"/>
  <c r="CT229" i="16" l="1"/>
  <c r="CU229" i="16" s="1"/>
  <c r="CV229" i="16" s="1"/>
  <c r="CW229" i="16" s="1"/>
  <c r="CX229" i="16" s="1"/>
  <c r="CY229" i="16" s="1"/>
  <c r="GE221" i="16"/>
  <c r="GF221" i="16" s="1"/>
  <c r="FG216" i="16"/>
  <c r="FH216" i="16" s="1"/>
  <c r="HJ229" i="16"/>
  <c r="HK229" i="16" s="1"/>
  <c r="HL229" i="16" s="1"/>
  <c r="HM229" i="16" s="1"/>
  <c r="HN229" i="16" s="1"/>
  <c r="HO229" i="16" s="1"/>
  <c r="IH203" i="16"/>
  <c r="II203" i="16" s="1"/>
  <c r="IJ203" i="16" s="1"/>
  <c r="IK203" i="16" s="1"/>
  <c r="IL203" i="16" s="1"/>
  <c r="KK203" i="16"/>
  <c r="LB202" i="16"/>
  <c r="LB244" i="16" s="1"/>
  <c r="KC203" i="16"/>
  <c r="FN216" i="16" l="1"/>
  <c r="FO216" i="16" s="1"/>
  <c r="FP216" i="16" s="1"/>
  <c r="FQ216" i="16" s="1"/>
  <c r="FR216" i="16" s="1"/>
  <c r="FS216" i="16" s="1"/>
  <c r="FG217" i="16" s="1"/>
  <c r="FH217" i="16" s="1"/>
  <c r="GL221" i="16"/>
  <c r="GM221" i="16" s="1"/>
  <c r="GN221" i="16" s="1"/>
  <c r="GO221" i="16" s="1"/>
  <c r="GP221" i="16" s="1"/>
  <c r="GQ221" i="16" s="1"/>
  <c r="JU205" i="16"/>
  <c r="KG204" i="16"/>
  <c r="IM203" i="16"/>
  <c r="FN217" i="16" l="1"/>
  <c r="FO217" i="16" s="1"/>
  <c r="FP217" i="16" s="1"/>
  <c r="FQ217" i="16" s="1"/>
  <c r="FR217" i="16" s="1"/>
  <c r="FS217" i="16" s="1"/>
  <c r="FG218" i="16" s="1"/>
  <c r="FH218" i="16" s="1"/>
  <c r="GE222" i="16"/>
  <c r="GF222" i="16" s="1"/>
  <c r="JQ204" i="16"/>
  <c r="JY206" i="16"/>
  <c r="IA204" i="16"/>
  <c r="IH204" i="16" s="1"/>
  <c r="KO203" i="16"/>
  <c r="FN218" i="16" l="1"/>
  <c r="FO218" i="16" s="1"/>
  <c r="FP218" i="16" s="1"/>
  <c r="FQ218" i="16" s="1"/>
  <c r="FR218" i="16" s="1"/>
  <c r="FS218" i="16" s="1"/>
  <c r="FG219" i="16" s="1"/>
  <c r="FH219" i="16" s="1"/>
  <c r="GL222" i="16"/>
  <c r="GM222" i="16" s="1"/>
  <c r="GN222" i="16" s="1"/>
  <c r="GO222" i="16" s="1"/>
  <c r="GP222" i="16" s="1"/>
  <c r="GQ222" i="16" s="1"/>
  <c r="KK204" i="16"/>
  <c r="KC204" i="16"/>
  <c r="IB204" i="16"/>
  <c r="II204" i="16"/>
  <c r="FN219" i="16" l="1"/>
  <c r="FO219" i="16" s="1"/>
  <c r="FP219" i="16" s="1"/>
  <c r="FQ219" i="16" s="1"/>
  <c r="FR219" i="16" s="1"/>
  <c r="FS219" i="16" s="1"/>
  <c r="FG220" i="16" s="1"/>
  <c r="FH220" i="16" s="1"/>
  <c r="GE223" i="16"/>
  <c r="GF223" i="16" s="1"/>
  <c r="JU206" i="16"/>
  <c r="KG205" i="16"/>
  <c r="IJ204" i="16"/>
  <c r="IK204" i="16" s="1"/>
  <c r="IL204" i="16" s="1"/>
  <c r="GL223" i="16" l="1"/>
  <c r="GM223" i="16" s="1"/>
  <c r="GN223" i="16" s="1"/>
  <c r="GO223" i="16" s="1"/>
  <c r="GP223" i="16" s="1"/>
  <c r="GQ223" i="16" s="1"/>
  <c r="GE224" i="16" s="1"/>
  <c r="GF224" i="16" s="1"/>
  <c r="FN220" i="16"/>
  <c r="FO220" i="16" s="1"/>
  <c r="FP220" i="16" s="1"/>
  <c r="FQ220" i="16" s="1"/>
  <c r="FR220" i="16" s="1"/>
  <c r="FS220" i="16" s="1"/>
  <c r="FG221" i="16" s="1"/>
  <c r="FH221" i="16" s="1"/>
  <c r="JQ205" i="16"/>
  <c r="JY207" i="16"/>
  <c r="IM204" i="16"/>
  <c r="FN221" i="16" l="1"/>
  <c r="FO221" i="16" s="1"/>
  <c r="FP221" i="16" s="1"/>
  <c r="FQ221" i="16" s="1"/>
  <c r="FR221" i="16" s="1"/>
  <c r="FS221" i="16" s="1"/>
  <c r="FG222" i="16" s="1"/>
  <c r="FH222" i="16" s="1"/>
  <c r="GL224" i="16"/>
  <c r="GM224" i="16" s="1"/>
  <c r="GN224" i="16" s="1"/>
  <c r="GO224" i="16" s="1"/>
  <c r="GP224" i="16" s="1"/>
  <c r="GQ224" i="16" s="1"/>
  <c r="KC205" i="16"/>
  <c r="KK205" i="16"/>
  <c r="IA205" i="16"/>
  <c r="IH205" i="16" s="1"/>
  <c r="KO204" i="16"/>
  <c r="GE225" i="16" l="1"/>
  <c r="GF225" i="16" s="1"/>
  <c r="FN222" i="16"/>
  <c r="FO222" i="16" s="1"/>
  <c r="FP222" i="16" s="1"/>
  <c r="FQ222" i="16" s="1"/>
  <c r="FR222" i="16" s="1"/>
  <c r="FS222" i="16" s="1"/>
  <c r="JU207" i="16"/>
  <c r="KG206" i="16"/>
  <c r="IB205" i="16"/>
  <c r="II205" i="16"/>
  <c r="GL225" i="16" l="1"/>
  <c r="GM225" i="16" s="1"/>
  <c r="GN225" i="16" s="1"/>
  <c r="GO225" i="16" s="1"/>
  <c r="GP225" i="16" s="1"/>
  <c r="GQ225" i="16" s="1"/>
  <c r="FG223" i="16"/>
  <c r="FH223" i="16" s="1"/>
  <c r="JQ206" i="16"/>
  <c r="JY208" i="16"/>
  <c r="IJ205" i="16"/>
  <c r="IK205" i="16" s="1"/>
  <c r="IL205" i="16" s="1"/>
  <c r="FN223" i="16" l="1"/>
  <c r="FO223" i="16" s="1"/>
  <c r="FP223" i="16" s="1"/>
  <c r="FQ223" i="16" s="1"/>
  <c r="FR223" i="16" s="1"/>
  <c r="FS223" i="16" s="1"/>
  <c r="FG224" i="16" s="1"/>
  <c r="FH224" i="16" s="1"/>
  <c r="GE226" i="16"/>
  <c r="GF226" i="16" s="1"/>
  <c r="KC206" i="16"/>
  <c r="IM205" i="16"/>
  <c r="FN224" i="16" l="1"/>
  <c r="FO224" i="16" s="1"/>
  <c r="FP224" i="16" s="1"/>
  <c r="FQ224" i="16" s="1"/>
  <c r="FR224" i="16" s="1"/>
  <c r="FS224" i="16" s="1"/>
  <c r="FG225" i="16" s="1"/>
  <c r="FH225" i="16" s="1"/>
  <c r="GL226" i="16"/>
  <c r="GM226" i="16" s="1"/>
  <c r="GN226" i="16" s="1"/>
  <c r="GO226" i="16" s="1"/>
  <c r="GP226" i="16" s="1"/>
  <c r="GQ226" i="16" s="1"/>
  <c r="GE227" i="16" s="1"/>
  <c r="GF227" i="16" s="1"/>
  <c r="JU208" i="16"/>
  <c r="KG207" i="16"/>
  <c r="KK206" i="16"/>
  <c r="IA206" i="16"/>
  <c r="IH206" i="16" s="1"/>
  <c r="KO205" i="16"/>
  <c r="FN225" i="16" l="1"/>
  <c r="FO225" i="16" s="1"/>
  <c r="FP225" i="16" s="1"/>
  <c r="FQ225" i="16" s="1"/>
  <c r="FR225" i="16" s="1"/>
  <c r="FS225" i="16" s="1"/>
  <c r="FG226" i="16" s="1"/>
  <c r="FH226" i="16" s="1"/>
  <c r="GL227" i="16"/>
  <c r="GM227" i="16" s="1"/>
  <c r="GN227" i="16" s="1"/>
  <c r="GO227" i="16" s="1"/>
  <c r="GP227" i="16" s="1"/>
  <c r="GQ227" i="16" s="1"/>
  <c r="JQ207" i="16"/>
  <c r="JY209" i="16"/>
  <c r="IB206" i="16"/>
  <c r="II206" i="16"/>
  <c r="FN226" i="16" l="1"/>
  <c r="FO226" i="16" s="1"/>
  <c r="FP226" i="16" s="1"/>
  <c r="FQ226" i="16" s="1"/>
  <c r="FR226" i="16" s="1"/>
  <c r="FS226" i="16" s="1"/>
  <c r="FG227" i="16" s="1"/>
  <c r="FH227" i="16" s="1"/>
  <c r="GE228" i="16"/>
  <c r="GF228" i="16" s="1"/>
  <c r="KC207" i="16"/>
  <c r="IJ206" i="16"/>
  <c r="IK206" i="16" s="1"/>
  <c r="IL206" i="16" s="1"/>
  <c r="FN227" i="16" l="1"/>
  <c r="FO227" i="16" s="1"/>
  <c r="FP227" i="16" s="1"/>
  <c r="FQ227" i="16" s="1"/>
  <c r="FR227" i="16" s="1"/>
  <c r="FS227" i="16" s="1"/>
  <c r="FG228" i="16" s="1"/>
  <c r="FH228" i="16" s="1"/>
  <c r="GL228" i="16"/>
  <c r="GM228" i="16" s="1"/>
  <c r="GN228" i="16" s="1"/>
  <c r="GO228" i="16" s="1"/>
  <c r="GP228" i="16" s="1"/>
  <c r="GQ228" i="16" s="1"/>
  <c r="JU209" i="16"/>
  <c r="KG208" i="16"/>
  <c r="IM206" i="16"/>
  <c r="FN228" i="16" l="1"/>
  <c r="FO228" i="16" s="1"/>
  <c r="FP228" i="16" s="1"/>
  <c r="FQ228" i="16" s="1"/>
  <c r="FR228" i="16" s="1"/>
  <c r="FS228" i="16" s="1"/>
  <c r="FG229" i="16" s="1"/>
  <c r="FH229" i="16" s="1"/>
  <c r="GE229" i="16"/>
  <c r="GF229" i="16" s="1"/>
  <c r="GL229" i="16"/>
  <c r="GM229" i="16" s="1"/>
  <c r="GN229" i="16" s="1"/>
  <c r="GO229" i="16" s="1"/>
  <c r="GP229" i="16" s="1"/>
  <c r="GQ229" i="16" s="1"/>
  <c r="KC208" i="16"/>
  <c r="JQ208" i="16"/>
  <c r="KW202" i="16" s="1"/>
  <c r="KX202" i="16" s="1"/>
  <c r="KX244" i="16" s="1"/>
  <c r="JY210" i="16"/>
  <c r="KK207" i="16"/>
  <c r="IA207" i="16"/>
  <c r="IH207" i="16" s="1"/>
  <c r="KO206" i="16"/>
  <c r="FN229" i="16" l="1"/>
  <c r="FO229" i="16" s="1"/>
  <c r="FP229" i="16" s="1"/>
  <c r="FQ229" i="16" s="1"/>
  <c r="FR229" i="16" s="1"/>
  <c r="FS229" i="16" s="1"/>
  <c r="KW244" i="16"/>
  <c r="IB207" i="16"/>
  <c r="II207" i="16"/>
  <c r="KG209" i="16" l="1"/>
  <c r="JU210" i="16"/>
  <c r="IJ207" i="16"/>
  <c r="IK207" i="16" s="1"/>
  <c r="IL207" i="16" s="1"/>
  <c r="KC209" i="16" l="1"/>
  <c r="JQ209" i="16"/>
  <c r="JY211" i="16"/>
  <c r="KK208" i="16"/>
  <c r="IM207" i="16"/>
  <c r="IA208" i="16" l="1"/>
  <c r="IH208" i="16" s="1"/>
  <c r="KO207" i="16"/>
  <c r="KG210" i="16" l="1"/>
  <c r="JU211" i="16"/>
  <c r="IB208" i="16"/>
  <c r="II208" i="16"/>
  <c r="KC210" i="16" l="1"/>
  <c r="JQ210" i="16"/>
  <c r="JY212" i="16"/>
  <c r="IJ208" i="16"/>
  <c r="IK208" i="16" s="1"/>
  <c r="IL208" i="16" s="1"/>
  <c r="KK209" i="16"/>
  <c r="KG211" i="16" l="1"/>
  <c r="IM208" i="16"/>
  <c r="JU212" i="16" l="1"/>
  <c r="IA209" i="16"/>
  <c r="IH209" i="16" s="1"/>
  <c r="KO208" i="16"/>
  <c r="KC211" i="16" l="1"/>
  <c r="JQ211" i="16"/>
  <c r="JY213" i="16"/>
  <c r="KK210" i="16"/>
  <c r="IB209" i="16"/>
  <c r="II209" i="16"/>
  <c r="KG212" i="16" l="1"/>
  <c r="IJ209" i="16"/>
  <c r="IK209" i="16" s="1"/>
  <c r="IL209" i="16" s="1"/>
  <c r="JU213" i="16" l="1"/>
  <c r="IM209" i="16"/>
  <c r="KC212" i="16" l="1"/>
  <c r="JQ212" i="16"/>
  <c r="JY214" i="16"/>
  <c r="KK211" i="16"/>
  <c r="IA210" i="16"/>
  <c r="IH210" i="16" s="1"/>
  <c r="KO209" i="16"/>
  <c r="KG213" i="16" l="1"/>
  <c r="IB210" i="16"/>
  <c r="II210" i="16"/>
  <c r="JU214" i="16" l="1"/>
  <c r="KY216" i="16" s="1"/>
  <c r="KY245" i="16" s="1"/>
  <c r="IJ210" i="16"/>
  <c r="IK210" i="16" s="1"/>
  <c r="IL210" i="16" s="1"/>
  <c r="KC213" i="16" l="1"/>
  <c r="JQ213" i="16"/>
  <c r="KZ216" i="16"/>
  <c r="KZ245" i="16" s="1"/>
  <c r="JY215" i="16"/>
  <c r="KK212" i="16"/>
  <c r="IM210" i="16"/>
  <c r="KG214" i="16" l="1"/>
  <c r="IA211" i="16"/>
  <c r="IB211" i="16" s="1"/>
  <c r="KO210" i="16"/>
  <c r="IH211" i="16" l="1"/>
  <c r="JU215" i="16"/>
  <c r="II211" i="16"/>
  <c r="IJ211" i="16" s="1"/>
  <c r="IK211" i="16" s="1"/>
  <c r="IL211" i="16" s="1"/>
  <c r="KC214" i="16" l="1"/>
  <c r="JQ214" i="16"/>
  <c r="JY216" i="16"/>
  <c r="IM211" i="16"/>
  <c r="KG215" i="16" l="1"/>
  <c r="LE216" i="16" s="1"/>
  <c r="LF216" i="16" s="1"/>
  <c r="LF245" i="16" s="1"/>
  <c r="KK213" i="16"/>
  <c r="IA212" i="16"/>
  <c r="IB212" i="16" s="1"/>
  <c r="KO211" i="16"/>
  <c r="IH212" i="16" l="1"/>
  <c r="LE245" i="16"/>
  <c r="JU216" i="16"/>
  <c r="II212" i="16"/>
  <c r="IJ212" i="16" s="1"/>
  <c r="IK212" i="16" s="1"/>
  <c r="IL212" i="16" s="1"/>
  <c r="KC215" i="16" l="1"/>
  <c r="JQ215" i="16"/>
  <c r="JY217" i="16"/>
  <c r="IM212" i="16"/>
  <c r="KG216" i="16" l="1"/>
  <c r="KO212" i="16"/>
  <c r="IA213" i="16"/>
  <c r="IB213" i="16" s="1"/>
  <c r="KK214" i="16"/>
  <c r="LG216" i="16" s="1"/>
  <c r="IH213" i="16" l="1"/>
  <c r="II213" i="16" s="1"/>
  <c r="KC216" i="16"/>
  <c r="LC216" i="16" s="1"/>
  <c r="JU217" i="16"/>
  <c r="IJ213" i="16"/>
  <c r="IK213" i="16" s="1"/>
  <c r="IL213" i="16" s="1"/>
  <c r="LG245" i="16"/>
  <c r="LH216" i="16"/>
  <c r="LH245" i="16" s="1"/>
  <c r="LC245" i="16" l="1"/>
  <c r="LD216" i="16"/>
  <c r="LD245" i="16" s="1"/>
  <c r="JQ216" i="16"/>
  <c r="JY218" i="16"/>
  <c r="IM213" i="16"/>
  <c r="IA214" i="16"/>
  <c r="KO213" i="16" l="1"/>
  <c r="LI216" i="16" s="1"/>
  <c r="IH214" i="16"/>
  <c r="KK215" i="16"/>
  <c r="KG217" i="16"/>
  <c r="IB214" i="16"/>
  <c r="II214" i="16"/>
  <c r="IJ214" i="16" s="1"/>
  <c r="LI245" i="16"/>
  <c r="LJ216" i="16"/>
  <c r="LJ245" i="16" s="1"/>
  <c r="KC217" i="16" l="1"/>
  <c r="JU218" i="16"/>
  <c r="IK214" i="16"/>
  <c r="IL214" i="16" s="1"/>
  <c r="KK216" i="16" l="1"/>
  <c r="JQ217" i="16"/>
  <c r="JY219" i="16"/>
  <c r="IM214" i="16"/>
  <c r="KG218" i="16" l="1"/>
  <c r="KO214" i="16"/>
  <c r="IA215" i="16"/>
  <c r="IB215" i="16" s="1"/>
  <c r="IH215" i="16" l="1"/>
  <c r="KC218" i="16"/>
  <c r="KK217" i="16"/>
  <c r="II215" i="16"/>
  <c r="IJ215" i="16" s="1"/>
  <c r="IK215" i="16" s="1"/>
  <c r="IL215" i="16" s="1"/>
  <c r="JU219" i="16"/>
  <c r="JQ218" i="16" l="1"/>
  <c r="JY220" i="16"/>
  <c r="IM215" i="16"/>
  <c r="KK218" i="16" l="1"/>
  <c r="KG219" i="16"/>
  <c r="KO215" i="16"/>
  <c r="IA216" i="16"/>
  <c r="IB216" i="16" s="1"/>
  <c r="IH216" i="16" l="1"/>
  <c r="KC219" i="16"/>
  <c r="II216" i="16"/>
  <c r="IJ216" i="16" s="1"/>
  <c r="IK216" i="16" s="1"/>
  <c r="IL216" i="16" s="1"/>
  <c r="JU220" i="16"/>
  <c r="JQ219" i="16" l="1"/>
  <c r="JY221" i="16"/>
  <c r="IM216" i="16"/>
  <c r="KK219" i="16" l="1"/>
  <c r="KG220" i="16"/>
  <c r="KO216" i="16"/>
  <c r="IA217" i="16"/>
  <c r="IB217" i="16" s="1"/>
  <c r="IH217" i="16" l="1"/>
  <c r="II217" i="16"/>
  <c r="IJ217" i="16" s="1"/>
  <c r="IK217" i="16" s="1"/>
  <c r="IL217" i="16" s="1"/>
  <c r="KC220" i="16"/>
  <c r="JU221" i="16"/>
  <c r="KK220" i="16" l="1"/>
  <c r="JQ220" i="16"/>
  <c r="JY222" i="16"/>
  <c r="EN240" i="16"/>
  <c r="IM217" i="16"/>
  <c r="KG221" i="16" l="1"/>
  <c r="KO217" i="16"/>
  <c r="IA218" i="16"/>
  <c r="IB218" i="16" s="1"/>
  <c r="IH218" i="16" l="1"/>
  <c r="II218" i="16" s="1"/>
  <c r="IJ218" i="16" s="1"/>
  <c r="IK218" i="16" s="1"/>
  <c r="IL218" i="16" s="1"/>
  <c r="KC221" i="16"/>
  <c r="JU222" i="16"/>
  <c r="DP239" i="16"/>
  <c r="JQ221" i="16" l="1"/>
  <c r="KW216" i="16" s="1"/>
  <c r="KW245" i="16" s="1"/>
  <c r="JY223" i="16"/>
  <c r="IM218" i="16"/>
  <c r="KK221" i="16"/>
  <c r="KX216" i="16" l="1"/>
  <c r="KX245" i="16" s="1"/>
  <c r="KC222" i="16"/>
  <c r="FL240" i="16"/>
  <c r="KG222" i="16"/>
  <c r="LE229" i="16" s="1"/>
  <c r="LE246" i="16" s="1"/>
  <c r="GJ240" i="16"/>
  <c r="IA219" i="16"/>
  <c r="IB219" i="16" s="1"/>
  <c r="KO218" i="16"/>
  <c r="IH219" i="16" l="1"/>
  <c r="II219" i="16" s="1"/>
  <c r="IJ219" i="16" s="1"/>
  <c r="IK219" i="16" s="1"/>
  <c r="IL219" i="16" s="1"/>
  <c r="LF229" i="16"/>
  <c r="LF246" i="16" s="1"/>
  <c r="JU223" i="16"/>
  <c r="JQ222" i="16" l="1"/>
  <c r="JY224" i="16"/>
  <c r="IM219" i="16"/>
  <c r="KK222" i="16"/>
  <c r="KC223" i="16" l="1"/>
  <c r="KG223" i="16"/>
  <c r="KO219" i="16"/>
  <c r="IA220" i="16"/>
  <c r="IB220" i="16" s="1"/>
  <c r="IH220" i="16" l="1"/>
  <c r="II220" i="16"/>
  <c r="IJ220" i="16" s="1"/>
  <c r="IK220" i="16" s="1"/>
  <c r="IL220" i="16" s="1"/>
  <c r="JU224" i="16"/>
  <c r="JQ223" i="16" l="1"/>
  <c r="CR241" i="16"/>
  <c r="JY225" i="16"/>
  <c r="IM220" i="16"/>
  <c r="KK223" i="16"/>
  <c r="KC224" i="16" l="1"/>
  <c r="KG224" i="16"/>
  <c r="KO220" i="16"/>
  <c r="IA221" i="16"/>
  <c r="IB221" i="16" s="1"/>
  <c r="IH221" i="16" l="1"/>
  <c r="II221" i="16" s="1"/>
  <c r="IJ221" i="16" s="1"/>
  <c r="IK221" i="16" s="1"/>
  <c r="IL221" i="16" s="1"/>
  <c r="JU225" i="16"/>
  <c r="JQ224" i="16" l="1"/>
  <c r="JY226" i="16"/>
  <c r="IM221" i="16"/>
  <c r="KK224" i="16"/>
  <c r="KC225" i="16" l="1"/>
  <c r="KG225" i="16"/>
  <c r="KO221" i="16"/>
  <c r="IA222" i="16"/>
  <c r="IB222" i="16" s="1"/>
  <c r="IH222" i="16" l="1"/>
  <c r="II222" i="16" s="1"/>
  <c r="IJ222" i="16" s="1"/>
  <c r="IK222" i="16" s="1"/>
  <c r="IL222" i="16" s="1"/>
  <c r="JU226" i="16"/>
  <c r="KC226" i="16"/>
  <c r="JQ225" i="16" l="1"/>
  <c r="JY227" i="16"/>
  <c r="IM222" i="16"/>
  <c r="KK225" i="16"/>
  <c r="KG226" i="16" l="1"/>
  <c r="KO222" i="16"/>
  <c r="IA223" i="16"/>
  <c r="IB223" i="16" s="1"/>
  <c r="IH223" i="16" l="1"/>
  <c r="II223" i="16" s="1"/>
  <c r="IJ223" i="16" s="1"/>
  <c r="IK223" i="16" s="1"/>
  <c r="IL223" i="16" s="1"/>
  <c r="JU227" i="16"/>
  <c r="KC227" i="16"/>
  <c r="JQ226" i="16" l="1"/>
  <c r="JY228" i="16"/>
  <c r="IM223" i="16"/>
  <c r="KK226" i="16"/>
  <c r="KG227" i="16" l="1"/>
  <c r="KO223" i="16"/>
  <c r="IA224" i="16"/>
  <c r="IB224" i="16" s="1"/>
  <c r="DP241" i="16"/>
  <c r="JU236" i="16" s="1"/>
  <c r="KD239" i="16" s="1"/>
  <c r="IH224" i="16" l="1"/>
  <c r="II224" i="16" s="1"/>
  <c r="IJ224" i="16" s="1"/>
  <c r="IK224" i="16" s="1"/>
  <c r="IL224" i="16" s="1"/>
  <c r="JU228" i="16"/>
  <c r="KC228" i="16"/>
  <c r="JQ227" i="16" l="1"/>
  <c r="JY229" i="16"/>
  <c r="EN242" i="16"/>
  <c r="JY236" i="16" s="1"/>
  <c r="KD240" i="16" s="1"/>
  <c r="IM224" i="16"/>
  <c r="KK227" i="16"/>
  <c r="JU229" i="16" l="1"/>
  <c r="KG228" i="16"/>
  <c r="KO224" i="16"/>
  <c r="IA225" i="16"/>
  <c r="IB225" i="16" s="1"/>
  <c r="IH225" i="16" l="1"/>
  <c r="II225" i="16" s="1"/>
  <c r="IJ225" i="16" s="1"/>
  <c r="IK225" i="16" s="1"/>
  <c r="IL225" i="16" s="1"/>
  <c r="KC229" i="16"/>
  <c r="FL242" i="16"/>
  <c r="KC236" i="16" s="1"/>
  <c r="KD241" i="16" s="1"/>
  <c r="KK228" i="16" l="1"/>
  <c r="LG229" i="16" s="1"/>
  <c r="LG246" i="16" s="1"/>
  <c r="JQ228" i="16"/>
  <c r="IM225" i="16"/>
  <c r="LH229" i="16" l="1"/>
  <c r="LH246" i="16" s="1"/>
  <c r="GJ242" i="16"/>
  <c r="KG236" i="16" s="1"/>
  <c r="KD242" i="16" s="1"/>
  <c r="KG229" i="16"/>
  <c r="IA226" i="16"/>
  <c r="IB226" i="16" s="1"/>
  <c r="KO225" i="16"/>
  <c r="IH226" i="16" l="1"/>
  <c r="II226" i="16" s="1"/>
  <c r="IJ226" i="16" s="1"/>
  <c r="IK226" i="16" s="1"/>
  <c r="IL226" i="16" s="1"/>
  <c r="KK229" i="16"/>
  <c r="HH240" i="16"/>
  <c r="HH242" i="16"/>
  <c r="KK236" i="16" s="1"/>
  <c r="KD243" i="16" s="1"/>
  <c r="CR243" i="16" l="1"/>
  <c r="JQ236" i="16" s="1"/>
  <c r="KD238" i="16" s="1"/>
  <c r="JQ229" i="16"/>
  <c r="IM226" i="16"/>
  <c r="IA227" i="16" l="1"/>
  <c r="IB227" i="16" s="1"/>
  <c r="KO226" i="16"/>
  <c r="IH227" i="16" l="1"/>
  <c r="II227" i="16" s="1"/>
  <c r="IJ227" i="16" s="1"/>
  <c r="IK227" i="16" s="1"/>
  <c r="IL227" i="16" s="1"/>
  <c r="IM227" i="16" l="1"/>
  <c r="KO227" i="16" l="1"/>
  <c r="LI229" i="16" s="1"/>
  <c r="LJ229" i="16" s="1"/>
  <c r="LJ246" i="16" s="1"/>
  <c r="IA228" i="16"/>
  <c r="IB228" i="16" s="1"/>
  <c r="IH228" i="16" l="1"/>
  <c r="II228" i="16" s="1"/>
  <c r="IJ228" i="16" s="1"/>
  <c r="IK228" i="16" s="1"/>
  <c r="IL228" i="16" s="1"/>
  <c r="LI246" i="16"/>
  <c r="IM228" i="16" l="1"/>
  <c r="KO228" i="16" l="1"/>
  <c r="IA229" i="16"/>
  <c r="IB229" i="16" s="1"/>
  <c r="IH229" i="16" l="1"/>
  <c r="II229" i="16"/>
  <c r="IJ229" i="16" s="1"/>
  <c r="IK229" i="16" s="1"/>
  <c r="IL229" i="16" s="1"/>
  <c r="IM229" i="16" l="1"/>
  <c r="KO229" i="16" l="1"/>
  <c r="IF240" i="16"/>
  <c r="IF242" i="16"/>
  <c r="KO236" i="16" s="1"/>
  <c r="KD244" i="16" l="1"/>
  <c r="IT45" i="16"/>
  <c r="IT44" i="16" s="1"/>
  <c r="IT43" i="16" s="1"/>
  <c r="IT42" i="16" s="1"/>
  <c r="IT41" i="16" s="1"/>
  <c r="IT40" i="16" s="1"/>
  <c r="IT39" i="16" s="1"/>
  <c r="IT38" i="16" s="1"/>
  <c r="IT37" i="16" s="1"/>
  <c r="IT36" i="16" s="1"/>
  <c r="IT35" i="16" s="1"/>
  <c r="IT34" i="16" s="1"/>
  <c r="IT33" i="16" s="1"/>
  <c r="IT32" i="16" s="1"/>
  <c r="IT31" i="16" s="1"/>
  <c r="IT30" i="16" s="1"/>
  <c r="IT29" i="16" s="1"/>
  <c r="IT28" i="16" s="1"/>
  <c r="IT27" i="16" s="1"/>
  <c r="IT26" i="16" s="1"/>
  <c r="JB26" i="16" s="1"/>
  <c r="JC26" i="16" l="1"/>
  <c r="JD26" i="16"/>
  <c r="JA26" i="16"/>
  <c r="JE26" i="16" l="1"/>
  <c r="JF26" i="16" s="1"/>
  <c r="JK26" i="16" s="1"/>
  <c r="IY27" i="16" l="1"/>
  <c r="KS26" i="16"/>
  <c r="IZ27" i="16" l="1"/>
  <c r="JB27" i="16"/>
  <c r="JA27" i="16"/>
  <c r="JC27" i="16"/>
  <c r="JD27" i="16"/>
  <c r="JE27" i="16" l="1"/>
  <c r="JF27" i="16" s="1"/>
  <c r="JK27" i="16" s="1"/>
  <c r="IY28" i="16"/>
  <c r="KS27" i="16"/>
  <c r="IZ28" i="16" l="1"/>
  <c r="JB28" i="16"/>
  <c r="JA28" i="16"/>
  <c r="JD28" i="16"/>
  <c r="JC28" i="16"/>
  <c r="JE28" i="16" l="1"/>
  <c r="IY29" i="16" s="1"/>
  <c r="JB29" i="16" s="1"/>
  <c r="JF28" i="16"/>
  <c r="JK28" i="16" s="1"/>
  <c r="KS28" i="16" s="1"/>
  <c r="JC29" i="16"/>
  <c r="JD29" i="16"/>
  <c r="IZ29" i="16"/>
  <c r="JA29" i="16"/>
  <c r="JE29" i="16" l="1"/>
  <c r="IY30" i="16" s="1"/>
  <c r="JB30" i="16" s="1"/>
  <c r="JF29" i="16" l="1"/>
  <c r="JK29" i="16" s="1"/>
  <c r="KS29" i="16" s="1"/>
  <c r="JD30" i="16"/>
  <c r="JC30" i="16"/>
  <c r="IZ30" i="16"/>
  <c r="JA30" i="16"/>
  <c r="JE30" i="16" l="1"/>
  <c r="IY31" i="16" s="1"/>
  <c r="JB31" i="16" s="1"/>
  <c r="JF30" i="16" l="1"/>
  <c r="JK30" i="16" s="1"/>
  <c r="KS30" i="16" s="1"/>
  <c r="IZ31" i="16"/>
  <c r="JD31" i="16"/>
  <c r="JC31" i="16"/>
  <c r="JA31" i="16"/>
  <c r="JE31" i="16" l="1"/>
  <c r="IY32" i="16" l="1"/>
  <c r="JB32" i="16" s="1"/>
  <c r="JF31" i="16"/>
  <c r="JK31" i="16" s="1"/>
  <c r="KS31" i="16" l="1"/>
  <c r="JD32" i="16"/>
  <c r="IZ32" i="16"/>
  <c r="JC32" i="16"/>
  <c r="JA32" i="16"/>
  <c r="JE32" i="16" l="1"/>
  <c r="IY33" i="16" l="1"/>
  <c r="JB33" i="16" s="1"/>
  <c r="JF32" i="16"/>
  <c r="JK32" i="16" s="1"/>
  <c r="KS32" i="16" l="1"/>
  <c r="JD33" i="16"/>
  <c r="IZ33" i="16"/>
  <c r="JC33" i="16"/>
  <c r="JA33" i="16"/>
  <c r="JE33" i="16" l="1"/>
  <c r="IY34" i="16" l="1"/>
  <c r="JB34" i="16" s="1"/>
  <c r="JF33" i="16"/>
  <c r="JK33" i="16" s="1"/>
  <c r="KS33" i="16" l="1"/>
  <c r="JD34" i="16"/>
  <c r="JC34" i="16"/>
  <c r="IZ34" i="16"/>
  <c r="JA34" i="16"/>
  <c r="JE34" i="16" s="1"/>
  <c r="IY35" i="16" l="1"/>
  <c r="JB35" i="16" s="1"/>
  <c r="JF34" i="16"/>
  <c r="JK34" i="16" s="1"/>
  <c r="KS34" i="16" l="1"/>
  <c r="JD35" i="16"/>
  <c r="IZ35" i="16"/>
  <c r="JC35" i="16"/>
  <c r="JA35" i="16"/>
  <c r="JE35" i="16" l="1"/>
  <c r="IY36" i="16"/>
  <c r="JB36" i="16" s="1"/>
  <c r="JF35" i="16"/>
  <c r="JK35" i="16" s="1"/>
  <c r="KS35" i="16" l="1"/>
  <c r="IZ36" i="16"/>
  <c r="JD36" i="16"/>
  <c r="JC36" i="16"/>
  <c r="JA36" i="16"/>
  <c r="JE36" i="16" l="1"/>
  <c r="IY37" i="16"/>
  <c r="JB37" i="16" s="1"/>
  <c r="JF36" i="16"/>
  <c r="JK36" i="16" s="1"/>
  <c r="KS36" i="16" l="1"/>
  <c r="IZ37" i="16"/>
  <c r="JD37" i="16"/>
  <c r="JC37" i="16"/>
  <c r="JA37" i="16"/>
  <c r="JE37" i="16" l="1"/>
  <c r="IY38" i="16" s="1"/>
  <c r="JB38" i="16" s="1"/>
  <c r="JF37" i="16" l="1"/>
  <c r="JK37" i="16" s="1"/>
  <c r="KS37" i="16" s="1"/>
  <c r="JC38" i="16"/>
  <c r="IZ38" i="16"/>
  <c r="JD38" i="16"/>
  <c r="JA38" i="16"/>
  <c r="JE38" i="16" l="1"/>
  <c r="IY39" i="16" s="1"/>
  <c r="JB39" i="16" s="1"/>
  <c r="JF38" i="16" l="1"/>
  <c r="JK38" i="16" s="1"/>
  <c r="KS38" i="16" s="1"/>
  <c r="JD39" i="16"/>
  <c r="JC39" i="16"/>
  <c r="IZ39" i="16"/>
  <c r="JA39" i="16"/>
  <c r="JE39" i="16" l="1"/>
  <c r="IY40" i="16" s="1"/>
  <c r="JB40" i="16" s="1"/>
  <c r="JF39" i="16" l="1"/>
  <c r="JK39" i="16" s="1"/>
  <c r="KS39" i="16" s="1"/>
  <c r="IZ40" i="16"/>
  <c r="JC40" i="16"/>
  <c r="JD40" i="16"/>
  <c r="JA40" i="16"/>
  <c r="JE40" i="16" l="1"/>
  <c r="IY41" i="16" s="1"/>
  <c r="JB41" i="16" s="1"/>
  <c r="JF40" i="16" l="1"/>
  <c r="JK40" i="16" s="1"/>
  <c r="KS40" i="16" s="1"/>
  <c r="JD41" i="16"/>
  <c r="IZ41" i="16"/>
  <c r="JC41" i="16"/>
  <c r="JA41" i="16"/>
  <c r="JE41" i="16" l="1"/>
  <c r="IY42" i="16" l="1"/>
  <c r="JB42" i="16" s="1"/>
  <c r="JF41" i="16"/>
  <c r="JK41" i="16" s="1"/>
  <c r="KS41" i="16" l="1"/>
  <c r="IZ42" i="16"/>
  <c r="JC42" i="16"/>
  <c r="JD42" i="16"/>
  <c r="JA42" i="16"/>
  <c r="JE42" i="16" l="1"/>
  <c r="IY43" i="16" l="1"/>
  <c r="JB43" i="16" s="1"/>
  <c r="JF42" i="16"/>
  <c r="JK42" i="16" s="1"/>
  <c r="IZ43" i="16" l="1"/>
  <c r="JC43" i="16"/>
  <c r="JD43" i="16"/>
  <c r="JA43" i="16"/>
  <c r="KS42" i="16"/>
  <c r="JE43" i="16" l="1"/>
  <c r="IY44" i="16" s="1"/>
  <c r="JB44" i="16" s="1"/>
  <c r="JF43" i="16" l="1"/>
  <c r="JK43" i="16" s="1"/>
  <c r="KS43" i="16" s="1"/>
  <c r="IZ44" i="16"/>
  <c r="JD44" i="16"/>
  <c r="JC44" i="16"/>
  <c r="JA44" i="16"/>
  <c r="JE44" i="16" l="1"/>
  <c r="IY45" i="16" l="1"/>
  <c r="JB45" i="16" s="1"/>
  <c r="JF44" i="16"/>
  <c r="JK44" i="16" s="1"/>
  <c r="KS44" i="16" l="1"/>
  <c r="IZ45" i="16"/>
  <c r="JD45" i="16"/>
  <c r="JC45" i="16"/>
  <c r="JA45" i="16"/>
  <c r="JE45" i="16" s="1"/>
  <c r="IY46" i="16" l="1"/>
  <c r="JB46" i="16" s="1"/>
  <c r="JF45" i="16"/>
  <c r="JK45" i="16" s="1"/>
  <c r="JC46" i="16" l="1"/>
  <c r="IZ46" i="16"/>
  <c r="JD46" i="16"/>
  <c r="JA46" i="16"/>
  <c r="KS45" i="16"/>
  <c r="JE46" i="16" l="1"/>
  <c r="IY47" i="16" s="1"/>
  <c r="JB47" i="16" s="1"/>
  <c r="JF46" i="16" l="1"/>
  <c r="JK46" i="16" s="1"/>
  <c r="KS46" i="16" s="1"/>
  <c r="JD47" i="16"/>
  <c r="JC47" i="16"/>
  <c r="IZ47" i="16"/>
  <c r="JA47" i="16"/>
  <c r="JE47" i="16" s="1"/>
  <c r="IY48" i="16" l="1"/>
  <c r="JB48" i="16" s="1"/>
  <c r="JF47" i="16"/>
  <c r="JK47" i="16" s="1"/>
  <c r="KS47" i="16" l="1"/>
  <c r="IZ48" i="16"/>
  <c r="JD48" i="16"/>
  <c r="JC48" i="16"/>
  <c r="JA48" i="16"/>
  <c r="JE48" i="16" s="1"/>
  <c r="IY49" i="16" l="1"/>
  <c r="JB49" i="16" s="1"/>
  <c r="JF48" i="16"/>
  <c r="JK48" i="16" s="1"/>
  <c r="KS48" i="16" l="1"/>
  <c r="IZ49" i="16"/>
  <c r="JD49" i="16"/>
  <c r="JC49" i="16"/>
  <c r="JA49" i="16"/>
  <c r="JE49" i="16" l="1"/>
  <c r="IY50" i="16" l="1"/>
  <c r="JB50" i="16" s="1"/>
  <c r="JF49" i="16"/>
  <c r="JK49" i="16" s="1"/>
  <c r="JD50" i="16" l="1"/>
  <c r="JC50" i="16"/>
  <c r="IZ50" i="16"/>
  <c r="JA50" i="16"/>
  <c r="JE50" i="16" s="1"/>
  <c r="KS49" i="16"/>
  <c r="IY51" i="16" l="1"/>
  <c r="JB51" i="16" s="1"/>
  <c r="JF50" i="16"/>
  <c r="JK50" i="16" s="1"/>
  <c r="IZ51" i="16" l="1"/>
  <c r="JD51" i="16"/>
  <c r="JC51" i="16"/>
  <c r="JA51" i="16"/>
  <c r="KS50" i="16"/>
  <c r="JE51" i="16" l="1"/>
  <c r="IY52" i="16" s="1"/>
  <c r="JB52" i="16" s="1"/>
  <c r="JF51" i="16" l="1"/>
  <c r="JK51" i="16" s="1"/>
  <c r="KS51" i="16" s="1"/>
  <c r="IZ52" i="16"/>
  <c r="JD52" i="16"/>
  <c r="JC52" i="16"/>
  <c r="JA52" i="16"/>
  <c r="JE52" i="16" l="1"/>
  <c r="IY53" i="16" s="1"/>
  <c r="JB53" i="16" s="1"/>
  <c r="JF52" i="16" l="1"/>
  <c r="JK52" i="16" s="1"/>
  <c r="KS52" i="16" s="1"/>
  <c r="IZ53" i="16"/>
  <c r="JD53" i="16"/>
  <c r="JC53" i="16"/>
  <c r="JA53" i="16"/>
  <c r="JE53" i="16" l="1"/>
  <c r="IY54" i="16" s="1"/>
  <c r="JB54" i="16" s="1"/>
  <c r="JF53" i="16" l="1"/>
  <c r="JK53" i="16" s="1"/>
  <c r="KS53" i="16" s="1"/>
  <c r="IZ54" i="16"/>
  <c r="JC54" i="16"/>
  <c r="JD54" i="16"/>
  <c r="JA54" i="16"/>
  <c r="JE54" i="16" l="1"/>
  <c r="IY55" i="16" s="1"/>
  <c r="JB55" i="16" s="1"/>
  <c r="JF54" i="16" l="1"/>
  <c r="JK54" i="16" s="1"/>
  <c r="KS54" i="16" s="1"/>
  <c r="JC55" i="16"/>
  <c r="IZ55" i="16"/>
  <c r="JD55" i="16"/>
  <c r="JA55" i="16"/>
  <c r="JE55" i="16" l="1"/>
  <c r="IY56" i="16" l="1"/>
  <c r="JB56" i="16" s="1"/>
  <c r="JF55" i="16"/>
  <c r="JK55" i="16" s="1"/>
  <c r="KS55" i="16" l="1"/>
  <c r="JD56" i="16"/>
  <c r="JC56" i="16"/>
  <c r="IZ56" i="16"/>
  <c r="JA56" i="16"/>
  <c r="JE56" i="16" l="1"/>
  <c r="IY57" i="16" l="1"/>
  <c r="JB57" i="16" s="1"/>
  <c r="JF56" i="16"/>
  <c r="JG56" i="16" s="1"/>
  <c r="JH56" i="16" s="1"/>
  <c r="JK56" i="16" s="1"/>
  <c r="KS56" i="16" l="1"/>
  <c r="JD57" i="16"/>
  <c r="IZ57" i="16"/>
  <c r="JC57" i="16"/>
  <c r="JA57" i="16"/>
  <c r="JE57" i="16" l="1"/>
  <c r="JF57" i="16" s="1"/>
  <c r="JG57" i="16" s="1"/>
  <c r="JH57" i="16" s="1"/>
  <c r="JK57" i="16" s="1"/>
  <c r="IY58" i="16" l="1"/>
  <c r="JB58" i="16" s="1"/>
  <c r="KS57" i="16"/>
  <c r="IZ58" i="16"/>
  <c r="JA58" i="16"/>
  <c r="JD58" i="16" l="1"/>
  <c r="JC58" i="16"/>
  <c r="JE58" i="16" s="1"/>
  <c r="IY59" i="16" l="1"/>
  <c r="JB59" i="16" s="1"/>
  <c r="JF58" i="16"/>
  <c r="JG58" i="16" s="1"/>
  <c r="JH58" i="16" s="1"/>
  <c r="JK58" i="16" s="1"/>
  <c r="KS58" i="16" s="1"/>
  <c r="IZ59" i="16"/>
  <c r="JD59" i="16"/>
  <c r="JC59" i="16"/>
  <c r="JA59" i="16"/>
  <c r="JE59" i="16" l="1"/>
  <c r="IY60" i="16" s="1"/>
  <c r="JB60" i="16" s="1"/>
  <c r="JF59" i="16" l="1"/>
  <c r="JG59" i="16" s="1"/>
  <c r="JH59" i="16" s="1"/>
  <c r="JK59" i="16" s="1"/>
  <c r="KS59" i="16" s="1"/>
  <c r="LK61" i="16" s="1"/>
  <c r="JD60" i="16"/>
  <c r="JC60" i="16"/>
  <c r="IZ60" i="16"/>
  <c r="JA60" i="16"/>
  <c r="JE60" i="16" l="1"/>
  <c r="IY61" i="16" s="1"/>
  <c r="JB61" i="16" s="1"/>
  <c r="LL61" i="16"/>
  <c r="LL234" i="16" s="1"/>
  <c r="LK234" i="16"/>
  <c r="JF60" i="16" l="1"/>
  <c r="JG60" i="16" s="1"/>
  <c r="JH60" i="16" s="1"/>
  <c r="JK60" i="16" s="1"/>
  <c r="KS60" i="16" s="1"/>
  <c r="JD61" i="16"/>
  <c r="IZ61" i="16"/>
  <c r="JC61" i="16"/>
  <c r="JA61" i="16"/>
  <c r="JE61" i="16" s="1"/>
  <c r="IY62" i="16" l="1"/>
  <c r="JB62" i="16" s="1"/>
  <c r="JF61" i="16"/>
  <c r="JG61" i="16" s="1"/>
  <c r="JH61" i="16" s="1"/>
  <c r="JK61" i="16" s="1"/>
  <c r="KS61" i="16" l="1"/>
  <c r="JC62" i="16"/>
  <c r="IZ62" i="16"/>
  <c r="JD62" i="16"/>
  <c r="JA62" i="16"/>
  <c r="JE62" i="16" l="1"/>
  <c r="IY63" i="16"/>
  <c r="JB63" i="16" s="1"/>
  <c r="JF62" i="16"/>
  <c r="JG62" i="16" s="1"/>
  <c r="JH62" i="16" s="1"/>
  <c r="JK62" i="16" s="1"/>
  <c r="KS62" i="16" l="1"/>
  <c r="IZ63" i="16"/>
  <c r="JD63" i="16"/>
  <c r="JC63" i="16"/>
  <c r="JA63" i="16"/>
  <c r="JE63" i="16" l="1"/>
  <c r="IY64" i="16" s="1"/>
  <c r="JB64" i="16" s="1"/>
  <c r="JF63" i="16" l="1"/>
  <c r="JG63" i="16" s="1"/>
  <c r="JH63" i="16" s="1"/>
  <c r="JK63" i="16" s="1"/>
  <c r="KS63" i="16" s="1"/>
  <c r="JD64" i="16"/>
  <c r="JC64" i="16"/>
  <c r="IZ64" i="16"/>
  <c r="JA64" i="16"/>
  <c r="JE64" i="16" l="1"/>
  <c r="IY65" i="16" l="1"/>
  <c r="JB65" i="16" s="1"/>
  <c r="JF64" i="16"/>
  <c r="JG64" i="16" s="1"/>
  <c r="JH64" i="16" s="1"/>
  <c r="JK64" i="16" s="1"/>
  <c r="KS64" i="16" l="1"/>
  <c r="JC65" i="16"/>
  <c r="JD65" i="16"/>
  <c r="IZ65" i="16"/>
  <c r="JA65" i="16"/>
  <c r="JE65" i="16" l="1"/>
  <c r="IY66" i="16" s="1"/>
  <c r="JB66" i="16" s="1"/>
  <c r="JF65" i="16"/>
  <c r="JG65" i="16" s="1"/>
  <c r="JH65" i="16" s="1"/>
  <c r="JK65" i="16" s="1"/>
  <c r="KS65" i="16" l="1"/>
  <c r="JD66" i="16"/>
  <c r="IZ66" i="16"/>
  <c r="JC66" i="16"/>
  <c r="JA66" i="16"/>
  <c r="JE66" i="16" l="1"/>
  <c r="IY67" i="16" l="1"/>
  <c r="JB67" i="16" s="1"/>
  <c r="JF66" i="16"/>
  <c r="JG66" i="16" s="1"/>
  <c r="JH66" i="16" s="1"/>
  <c r="JK66" i="16" s="1"/>
  <c r="KS66" i="16" l="1"/>
  <c r="JD67" i="16"/>
  <c r="IZ67" i="16"/>
  <c r="JC67" i="16"/>
  <c r="JA67" i="16"/>
  <c r="JE67" i="16" l="1"/>
  <c r="IY68" i="16" l="1"/>
  <c r="JB68" i="16" s="1"/>
  <c r="JF67" i="16"/>
  <c r="JG67" i="16" s="1"/>
  <c r="JH67" i="16" s="1"/>
  <c r="JK67" i="16" s="1"/>
  <c r="KS67" i="16" l="1"/>
  <c r="IZ68" i="16"/>
  <c r="JD68" i="16"/>
  <c r="JC68" i="16"/>
  <c r="JA68" i="16"/>
  <c r="JE68" i="16" l="1"/>
  <c r="IY69" i="16" l="1"/>
  <c r="JB69" i="16" s="1"/>
  <c r="JF68" i="16"/>
  <c r="JG68" i="16" s="1"/>
  <c r="JH68" i="16" s="1"/>
  <c r="JK68" i="16" s="1"/>
  <c r="KS68" i="16" l="1"/>
  <c r="IZ69" i="16"/>
  <c r="JD69" i="16"/>
  <c r="JC69" i="16"/>
  <c r="JA69" i="16"/>
  <c r="JE69" i="16" l="1"/>
  <c r="IY70" i="16"/>
  <c r="JB70" i="16" s="1"/>
  <c r="JF69" i="16"/>
  <c r="JG69" i="16" s="1"/>
  <c r="JH69" i="16" s="1"/>
  <c r="JK69" i="16" s="1"/>
  <c r="KS69" i="16" l="1"/>
  <c r="IZ70" i="16"/>
  <c r="JD70" i="16"/>
  <c r="JC70" i="16"/>
  <c r="JA70" i="16"/>
  <c r="JE70" i="16" l="1"/>
  <c r="IY71" i="16" l="1"/>
  <c r="JB71" i="16" s="1"/>
  <c r="JF70" i="16"/>
  <c r="JG70" i="16" s="1"/>
  <c r="JH70" i="16" s="1"/>
  <c r="JK70" i="16" s="1"/>
  <c r="KS70" i="16" l="1"/>
  <c r="JD71" i="16"/>
  <c r="JC71" i="16"/>
  <c r="IZ71" i="16"/>
  <c r="JA71" i="16"/>
  <c r="JE71" i="16" l="1"/>
  <c r="IY72" i="16" l="1"/>
  <c r="JB72" i="16" s="1"/>
  <c r="JF71" i="16"/>
  <c r="JG71" i="16" s="1"/>
  <c r="JH71" i="16" s="1"/>
  <c r="JK71" i="16" s="1"/>
  <c r="KS71" i="16" l="1"/>
  <c r="JD72" i="16"/>
  <c r="IZ72" i="16"/>
  <c r="JC72" i="16"/>
  <c r="JA72" i="16"/>
  <c r="JE72" i="16" l="1"/>
  <c r="IY73" i="16"/>
  <c r="JB73" i="16" s="1"/>
  <c r="JF72" i="16"/>
  <c r="JG72" i="16" s="1"/>
  <c r="JH72" i="16" s="1"/>
  <c r="JK72" i="16" s="1"/>
  <c r="KS72" i="16" l="1"/>
  <c r="JD73" i="16"/>
  <c r="IZ73" i="16"/>
  <c r="JC73" i="16"/>
  <c r="JA73" i="16"/>
  <c r="JE73" i="16" l="1"/>
  <c r="IY74" i="16"/>
  <c r="JB74" i="16" s="1"/>
  <c r="JF73" i="16"/>
  <c r="JG73" i="16" s="1"/>
  <c r="JH73" i="16" s="1"/>
  <c r="JK73" i="16" s="1"/>
  <c r="KS73" i="16" l="1"/>
  <c r="LK75" i="16" s="1"/>
  <c r="JC74" i="16"/>
  <c r="IZ74" i="16"/>
  <c r="JD74" i="16"/>
  <c r="JA74" i="16"/>
  <c r="JE74" i="16" l="1"/>
  <c r="IY75" i="16" s="1"/>
  <c r="JF74" i="16"/>
  <c r="JG74" i="16" s="1"/>
  <c r="JH74" i="16" s="1"/>
  <c r="JK74" i="16" s="1"/>
  <c r="LL75" i="16"/>
  <c r="LL235" i="16" s="1"/>
  <c r="LK235" i="16"/>
  <c r="KS74" i="16" l="1"/>
  <c r="JD75" i="16"/>
  <c r="IZ75" i="16"/>
  <c r="JB75" i="16" s="1"/>
  <c r="JC75" i="16"/>
  <c r="JA75" i="16"/>
  <c r="JE75" i="16" l="1"/>
  <c r="IY76" i="16"/>
  <c r="JF75" i="16"/>
  <c r="JG75" i="16" s="1"/>
  <c r="JH75" i="16" s="1"/>
  <c r="JK75" i="16" s="1"/>
  <c r="KS75" i="16" l="1"/>
  <c r="JD76" i="16"/>
  <c r="JC76" i="16"/>
  <c r="IZ76" i="16"/>
  <c r="JB76" i="16" s="1"/>
  <c r="JA76" i="16"/>
  <c r="JE76" i="16" l="1"/>
  <c r="IY77" i="16"/>
  <c r="JF76" i="16"/>
  <c r="JG76" i="16" s="1"/>
  <c r="JH76" i="16" s="1"/>
  <c r="JK76" i="16" s="1"/>
  <c r="KS76" i="16" l="1"/>
  <c r="IZ77" i="16"/>
  <c r="JB77" i="16" s="1"/>
  <c r="JD77" i="16"/>
  <c r="JC77" i="16"/>
  <c r="JA77" i="16"/>
  <c r="JE77" i="16" l="1"/>
  <c r="IY78" i="16" l="1"/>
  <c r="JB78" i="16" s="1"/>
  <c r="JF77" i="16"/>
  <c r="JG77" i="16" s="1"/>
  <c r="JH77" i="16" s="1"/>
  <c r="JK77" i="16" s="1"/>
  <c r="KS77" i="16" l="1"/>
  <c r="IZ78" i="16"/>
  <c r="JD78" i="16"/>
  <c r="JC78" i="16"/>
  <c r="JA78" i="16"/>
  <c r="JE78" i="16" l="1"/>
  <c r="IY79" i="16" l="1"/>
  <c r="JB79" i="16" s="1"/>
  <c r="JF78" i="16"/>
  <c r="JG78" i="16" s="1"/>
  <c r="JH78" i="16" s="1"/>
  <c r="JK78" i="16" s="1"/>
  <c r="KS78" i="16" l="1"/>
  <c r="IZ79" i="16"/>
  <c r="JC79" i="16"/>
  <c r="JD79" i="16"/>
  <c r="JA79" i="16"/>
  <c r="JE79" i="16" l="1"/>
  <c r="IY80" i="16" s="1"/>
  <c r="JB80" i="16" s="1"/>
  <c r="JF79" i="16" l="1"/>
  <c r="JG79" i="16" s="1"/>
  <c r="JH79" i="16" s="1"/>
  <c r="JK79" i="16" s="1"/>
  <c r="KS79" i="16" s="1"/>
  <c r="JD80" i="16"/>
  <c r="IZ80" i="16"/>
  <c r="JC80" i="16"/>
  <c r="JA80" i="16"/>
  <c r="JE80" i="16" l="1"/>
  <c r="IY81" i="16"/>
  <c r="JF80" i="16"/>
  <c r="JG80" i="16" s="1"/>
  <c r="JH80" i="16" s="1"/>
  <c r="JK80" i="16" s="1"/>
  <c r="KS80" i="16" l="1"/>
  <c r="JC81" i="16"/>
  <c r="IZ81" i="16"/>
  <c r="JB81" i="16" s="1"/>
  <c r="JD81" i="16"/>
  <c r="JA81" i="16"/>
  <c r="JE81" i="16" l="1"/>
  <c r="IY82" i="16"/>
  <c r="JF81" i="16"/>
  <c r="JG81" i="16" s="1"/>
  <c r="JH81" i="16" s="1"/>
  <c r="JK81" i="16" s="1"/>
  <c r="KS81" i="16" l="1"/>
  <c r="JD82" i="16"/>
  <c r="JC82" i="16"/>
  <c r="IZ82" i="16"/>
  <c r="JB82" i="16" s="1"/>
  <c r="JA82" i="16"/>
  <c r="JE82" i="16" l="1"/>
  <c r="IY83" i="16" l="1"/>
  <c r="JF82" i="16"/>
  <c r="JG82" i="16" s="1"/>
  <c r="JH82" i="16" s="1"/>
  <c r="JK82" i="16" s="1"/>
  <c r="KS82" i="16" l="1"/>
  <c r="JC83" i="16"/>
  <c r="JD83" i="16"/>
  <c r="IZ83" i="16"/>
  <c r="JB83" i="16" s="1"/>
  <c r="JA83" i="16"/>
  <c r="JE83" i="16" l="1"/>
  <c r="IY84" i="16" l="1"/>
  <c r="JF83" i="16"/>
  <c r="JG83" i="16" s="1"/>
  <c r="JH83" i="16" s="1"/>
  <c r="JK83" i="16" s="1"/>
  <c r="KS83" i="16" l="1"/>
  <c r="JC84" i="16"/>
  <c r="IZ84" i="16"/>
  <c r="JB84" i="16" s="1"/>
  <c r="JD84" i="16"/>
  <c r="JA84" i="16"/>
  <c r="JE84" i="16" l="1"/>
  <c r="IY85" i="16" l="1"/>
  <c r="JF84" i="16"/>
  <c r="JG84" i="16" s="1"/>
  <c r="JH84" i="16" s="1"/>
  <c r="JK84" i="16" s="1"/>
  <c r="KS84" i="16" l="1"/>
  <c r="IZ85" i="16"/>
  <c r="JB85" i="16" s="1"/>
  <c r="JD85" i="16"/>
  <c r="JC85" i="16"/>
  <c r="JA85" i="16"/>
  <c r="JE85" i="16" l="1"/>
  <c r="IY86" i="16" l="1"/>
  <c r="JF85" i="16"/>
  <c r="JG85" i="16" s="1"/>
  <c r="JH85" i="16" s="1"/>
  <c r="JK85" i="16" s="1"/>
  <c r="KS85" i="16" l="1"/>
  <c r="IZ86" i="16"/>
  <c r="JB86" i="16" s="1"/>
  <c r="JC86" i="16"/>
  <c r="JD86" i="16"/>
  <c r="JA86" i="16"/>
  <c r="JE86" i="16" l="1"/>
  <c r="IY87" i="16" l="1"/>
  <c r="JB87" i="16" s="1"/>
  <c r="JF86" i="16"/>
  <c r="JG86" i="16" s="1"/>
  <c r="JH86" i="16" s="1"/>
  <c r="JK86" i="16" s="1"/>
  <c r="KS86" i="16" l="1"/>
  <c r="IZ87" i="16"/>
  <c r="JD87" i="16"/>
  <c r="JC87" i="16"/>
  <c r="JA87" i="16"/>
  <c r="JE87" i="16" s="1"/>
  <c r="IY88" i="16" l="1"/>
  <c r="JB88" i="16" s="1"/>
  <c r="JF87" i="16"/>
  <c r="JG87" i="16" s="1"/>
  <c r="JH87" i="16" s="1"/>
  <c r="JK87" i="16" s="1"/>
  <c r="KS87" i="16" l="1"/>
  <c r="LK89" i="16" s="1"/>
  <c r="IZ88" i="16"/>
  <c r="JD88" i="16"/>
  <c r="JC88" i="16"/>
  <c r="JA88" i="16"/>
  <c r="JE88" i="16" l="1"/>
  <c r="IY89" i="16"/>
  <c r="JF88" i="16"/>
  <c r="JG88" i="16" s="1"/>
  <c r="JH88" i="16" s="1"/>
  <c r="JK88" i="16" s="1"/>
  <c r="LK236" i="16"/>
  <c r="LL89" i="16"/>
  <c r="LL236" i="16" s="1"/>
  <c r="KS88" i="16" l="1"/>
  <c r="JD89" i="16"/>
  <c r="JC89" i="16"/>
  <c r="IZ89" i="16"/>
  <c r="JB89" i="16" s="1"/>
  <c r="JA89" i="16"/>
  <c r="JE89" i="16" l="1"/>
  <c r="IY90" i="16" l="1"/>
  <c r="JF89" i="16"/>
  <c r="JG89" i="16" s="1"/>
  <c r="JH89" i="16" s="1"/>
  <c r="JK89" i="16" s="1"/>
  <c r="KS89" i="16" l="1"/>
  <c r="IZ90" i="16"/>
  <c r="JB90" i="16" s="1"/>
  <c r="JD90" i="16"/>
  <c r="JC90" i="16"/>
  <c r="JA90" i="16"/>
  <c r="JE90" i="16" l="1"/>
  <c r="IY91" i="16" l="1"/>
  <c r="JF90" i="16"/>
  <c r="JG90" i="16" s="1"/>
  <c r="JH90" i="16" s="1"/>
  <c r="JK90" i="16" s="1"/>
  <c r="KS90" i="16" l="1"/>
  <c r="JD91" i="16"/>
  <c r="JC91" i="16"/>
  <c r="IZ91" i="16"/>
  <c r="JB91" i="16" s="1"/>
  <c r="JA91" i="16"/>
  <c r="JE91" i="16" l="1"/>
  <c r="IY92" i="16" s="1"/>
  <c r="JB92" i="16" s="1"/>
  <c r="JF91" i="16" l="1"/>
  <c r="JG91" i="16" s="1"/>
  <c r="JH91" i="16" s="1"/>
  <c r="JK91" i="16" s="1"/>
  <c r="KS91" i="16" s="1"/>
  <c r="JC92" i="16"/>
  <c r="IZ92" i="16"/>
  <c r="JD92" i="16"/>
  <c r="JA92" i="16"/>
  <c r="JE92" i="16" l="1"/>
  <c r="IY93" i="16" l="1"/>
  <c r="JB93" i="16" s="1"/>
  <c r="JF92" i="16"/>
  <c r="JG92" i="16" s="1"/>
  <c r="JH92" i="16" s="1"/>
  <c r="JK92" i="16" s="1"/>
  <c r="KS92" i="16" l="1"/>
  <c r="JC93" i="16"/>
  <c r="IZ93" i="16"/>
  <c r="JD93" i="16"/>
  <c r="JA93" i="16"/>
  <c r="JE93" i="16" l="1"/>
  <c r="IY94" i="16"/>
  <c r="JB94" i="16" s="1"/>
  <c r="JF93" i="16"/>
  <c r="JG93" i="16" s="1"/>
  <c r="JH93" i="16" s="1"/>
  <c r="JK93" i="16" s="1"/>
  <c r="KS93" i="16" l="1"/>
  <c r="IZ94" i="16"/>
  <c r="JC94" i="16"/>
  <c r="JD94" i="16"/>
  <c r="JA94" i="16"/>
  <c r="JE94" i="16" l="1"/>
  <c r="IY95" i="16" l="1"/>
  <c r="JB95" i="16" s="1"/>
  <c r="JF94" i="16"/>
  <c r="JG94" i="16" s="1"/>
  <c r="JH94" i="16" s="1"/>
  <c r="JK94" i="16" s="1"/>
  <c r="KS94" i="16" l="1"/>
  <c r="JC95" i="16"/>
  <c r="IZ95" i="16"/>
  <c r="JD95" i="16"/>
  <c r="JA95" i="16"/>
  <c r="JE95" i="16" l="1"/>
  <c r="IY96" i="16" l="1"/>
  <c r="JB96" i="16" s="1"/>
  <c r="JF95" i="16"/>
  <c r="JG95" i="16" s="1"/>
  <c r="JH95" i="16" s="1"/>
  <c r="JK95" i="16" s="1"/>
  <c r="KS95" i="16" l="1"/>
  <c r="JD96" i="16"/>
  <c r="IZ96" i="16"/>
  <c r="JC96" i="16"/>
  <c r="JA96" i="16"/>
  <c r="JE96" i="16" l="1"/>
  <c r="IY97" i="16" s="1"/>
  <c r="JB97" i="16" s="1"/>
  <c r="JF96" i="16" l="1"/>
  <c r="JG96" i="16" s="1"/>
  <c r="JH96" i="16" s="1"/>
  <c r="JK96" i="16" s="1"/>
  <c r="KS96" i="16" s="1"/>
  <c r="JC97" i="16"/>
  <c r="JD97" i="16"/>
  <c r="IZ97" i="16"/>
  <c r="JA97" i="16"/>
  <c r="JE97" i="16" l="1"/>
  <c r="IY98" i="16" l="1"/>
  <c r="JB98" i="16" s="1"/>
  <c r="JF97" i="16"/>
  <c r="JG97" i="16" s="1"/>
  <c r="JH97" i="16" s="1"/>
  <c r="JK97" i="16" s="1"/>
  <c r="KS97" i="16" l="1"/>
  <c r="IZ98" i="16"/>
  <c r="JD98" i="16"/>
  <c r="JC98" i="16"/>
  <c r="JA98" i="16"/>
  <c r="JE98" i="16" l="1"/>
  <c r="IY99" i="16" l="1"/>
  <c r="JF98" i="16"/>
  <c r="JG98" i="16" s="1"/>
  <c r="JH98" i="16" s="1"/>
  <c r="JK98" i="16" s="1"/>
  <c r="KS98" i="16" l="1"/>
  <c r="JD99" i="16"/>
  <c r="JC99" i="16"/>
  <c r="IZ99" i="16"/>
  <c r="JB99" i="16" s="1"/>
  <c r="JA99" i="16"/>
  <c r="JE99" i="16" l="1"/>
  <c r="IY100" i="16" l="1"/>
  <c r="JF99" i="16"/>
  <c r="JG99" i="16" s="1"/>
  <c r="JH99" i="16" s="1"/>
  <c r="JK99" i="16" s="1"/>
  <c r="KS99" i="16" l="1"/>
  <c r="IZ100" i="16"/>
  <c r="JB100" i="16" s="1"/>
  <c r="JD100" i="16"/>
  <c r="JC100" i="16"/>
  <c r="JA100" i="16"/>
  <c r="JE100" i="16" l="1"/>
  <c r="JF100" i="16" l="1"/>
  <c r="JG100" i="16" s="1"/>
  <c r="JH100" i="16" s="1"/>
  <c r="JK100" i="16" s="1"/>
  <c r="KS100" i="16" l="1"/>
  <c r="JD101" i="16"/>
  <c r="JC101" i="16"/>
  <c r="IZ101" i="16"/>
  <c r="JB101" i="16" s="1"/>
  <c r="JA101" i="16"/>
  <c r="JE101" i="16" l="1"/>
  <c r="IY102" i="16"/>
  <c r="JF101" i="16"/>
  <c r="JG101" i="16" s="1"/>
  <c r="JH101" i="16" s="1"/>
  <c r="JK101" i="16" s="1"/>
  <c r="KS101" i="16" l="1"/>
  <c r="LK103" i="16" s="1"/>
  <c r="JC102" i="16"/>
  <c r="JD102" i="16"/>
  <c r="IZ102" i="16"/>
  <c r="JB102" i="16" s="1"/>
  <c r="JA102" i="16"/>
  <c r="LL103" i="16" l="1"/>
  <c r="LL237" i="16" s="1"/>
  <c r="LK237" i="16"/>
  <c r="JE102" i="16"/>
  <c r="IY103" i="16" l="1"/>
  <c r="JF102" i="16"/>
  <c r="JG102" i="16" s="1"/>
  <c r="JH102" i="16" s="1"/>
  <c r="JK102" i="16" s="1"/>
  <c r="JD103" i="16" l="1"/>
  <c r="JA103" i="16"/>
  <c r="JC103" i="16"/>
  <c r="IZ103" i="16"/>
  <c r="IZ104" i="16" s="1"/>
  <c r="KS102" i="16"/>
  <c r="JB103" i="16" l="1"/>
  <c r="JD104" i="16"/>
  <c r="JC104" i="16"/>
  <c r="JA104" i="16"/>
  <c r="JB104" i="16"/>
  <c r="IY105" i="16"/>
  <c r="JE103" i="16"/>
  <c r="JF103" i="16" l="1"/>
  <c r="JG103" i="16" s="1"/>
  <c r="JH103" i="16" s="1"/>
  <c r="JK103" i="16" s="1"/>
  <c r="JD105" i="16"/>
  <c r="IZ105" i="16"/>
  <c r="JB105" i="16"/>
  <c r="JC105" i="16"/>
  <c r="JA105" i="16"/>
  <c r="IY106" i="16"/>
  <c r="JE104" i="16"/>
  <c r="JF104" i="16" s="1"/>
  <c r="JG104" i="16" s="1"/>
  <c r="JE105" i="16" l="1"/>
  <c r="JH104" i="16"/>
  <c r="KS103" i="16"/>
  <c r="JK104" i="16"/>
  <c r="JF105" i="16"/>
  <c r="JG105" i="16" s="1"/>
  <c r="IZ106" i="16"/>
  <c r="JC106" i="16"/>
  <c r="JD106" i="16"/>
  <c r="JB106" i="16"/>
  <c r="JA106" i="16"/>
  <c r="IY107" i="16"/>
  <c r="JB107" i="16" l="1"/>
  <c r="IZ107" i="16"/>
  <c r="JD107" i="16"/>
  <c r="JC107" i="16"/>
  <c r="JA107" i="16"/>
  <c r="IY108" i="16"/>
  <c r="KS104" i="16"/>
  <c r="JH105" i="16"/>
  <c r="JK105" i="16" s="1"/>
  <c r="JE106" i="16"/>
  <c r="JE107" i="16" l="1"/>
  <c r="KS105" i="16"/>
  <c r="JF107" i="16"/>
  <c r="JG107" i="16" s="1"/>
  <c r="JF106" i="16"/>
  <c r="JG106" i="16" s="1"/>
  <c r="JH106" i="16" s="1"/>
  <c r="JK106" i="16" s="1"/>
  <c r="JD108" i="16"/>
  <c r="JC108" i="16"/>
  <c r="IZ108" i="16"/>
  <c r="JB108" i="16"/>
  <c r="JA108" i="16"/>
  <c r="IY109" i="16"/>
  <c r="JE108" i="16" l="1"/>
  <c r="JF108" i="16" s="1"/>
  <c r="JG108" i="16" s="1"/>
  <c r="KS106" i="16"/>
  <c r="JH107" i="16"/>
  <c r="JK107" i="16" s="1"/>
  <c r="JC109" i="16"/>
  <c r="IZ109" i="16"/>
  <c r="JD109" i="16"/>
  <c r="JB109" i="16"/>
  <c r="JA109" i="16"/>
  <c r="IY110" i="16"/>
  <c r="JE109" i="16" l="1"/>
  <c r="JH108" i="16"/>
  <c r="JK108" i="16" s="1"/>
  <c r="KS107" i="16"/>
  <c r="JF109" i="16"/>
  <c r="JG109" i="16" s="1"/>
  <c r="IZ110" i="16"/>
  <c r="JC110" i="16"/>
  <c r="JB110" i="16"/>
  <c r="JD110" i="16"/>
  <c r="JA110" i="16"/>
  <c r="IY111" i="16"/>
  <c r="KS108" i="16" l="1"/>
  <c r="JH109" i="16"/>
  <c r="JK109" i="16" s="1"/>
  <c r="JD111" i="16"/>
  <c r="JB111" i="16"/>
  <c r="JA111" i="16"/>
  <c r="IZ111" i="16"/>
  <c r="JC111" i="16"/>
  <c r="IY112" i="16"/>
  <c r="JE110" i="16"/>
  <c r="KS109" i="16" l="1"/>
  <c r="JE111" i="16"/>
  <c r="JF111" i="16"/>
  <c r="JG111" i="16" s="1"/>
  <c r="JF110" i="16"/>
  <c r="JG110" i="16" s="1"/>
  <c r="JH110" i="16" s="1"/>
  <c r="JK110" i="16" s="1"/>
  <c r="IZ112" i="16"/>
  <c r="JB112" i="16"/>
  <c r="JD112" i="16"/>
  <c r="JC112" i="16"/>
  <c r="JA112" i="16"/>
  <c r="IY113" i="16"/>
  <c r="KS110" i="16" l="1"/>
  <c r="JH111" i="16"/>
  <c r="JK111" i="16" s="1"/>
  <c r="IZ113" i="16"/>
  <c r="JC113" i="16"/>
  <c r="JD113" i="16"/>
  <c r="JB113" i="16"/>
  <c r="JA113" i="16"/>
  <c r="IY114" i="16"/>
  <c r="JE112" i="16"/>
  <c r="JE113" i="16" l="1"/>
  <c r="KS111" i="16"/>
  <c r="JF113" i="16"/>
  <c r="JG113" i="16" s="1"/>
  <c r="JF112" i="16"/>
  <c r="JG112" i="16" s="1"/>
  <c r="JH112" i="16" s="1"/>
  <c r="JK112" i="16" s="1"/>
  <c r="JD114" i="16"/>
  <c r="IZ114" i="16"/>
  <c r="JC114" i="16"/>
  <c r="JB114" i="16"/>
  <c r="JA114" i="16"/>
  <c r="IY115" i="16"/>
  <c r="JE114" i="16" l="1"/>
  <c r="KS112" i="16"/>
  <c r="JH113" i="16"/>
  <c r="JK113" i="16" s="1"/>
  <c r="IZ115" i="16"/>
  <c r="JD115" i="16"/>
  <c r="JB115" i="16"/>
  <c r="JC115" i="16"/>
  <c r="JA115" i="16"/>
  <c r="IY116" i="16"/>
  <c r="JF114" i="16"/>
  <c r="JG114" i="16" s="1"/>
  <c r="JH114" i="16" l="1"/>
  <c r="KS113" i="16"/>
  <c r="JK114" i="16"/>
  <c r="JE115" i="16"/>
  <c r="JB116" i="16"/>
  <c r="JD116" i="16"/>
  <c r="JC116" i="16"/>
  <c r="IZ116" i="16"/>
  <c r="JA116" i="16"/>
  <c r="IY117" i="16"/>
  <c r="KS114" i="16" l="1"/>
  <c r="JB117" i="16"/>
  <c r="IZ117" i="16"/>
  <c r="JD117" i="16"/>
  <c r="JC117" i="16"/>
  <c r="JA117" i="16"/>
  <c r="IY118" i="16"/>
  <c r="JF115" i="16"/>
  <c r="JG115" i="16" s="1"/>
  <c r="JH115" i="16" s="1"/>
  <c r="JK115" i="16" s="1"/>
  <c r="JE116" i="16"/>
  <c r="KS115" i="16" l="1"/>
  <c r="LK117" i="16" s="1"/>
  <c r="JE117" i="16"/>
  <c r="JF117" i="16"/>
  <c r="JG117" i="16" s="1"/>
  <c r="JF116" i="16"/>
  <c r="JG116" i="16" s="1"/>
  <c r="JH116" i="16" s="1"/>
  <c r="JK116" i="16" s="1"/>
  <c r="JB118" i="16"/>
  <c r="JC118" i="16"/>
  <c r="IZ118" i="16"/>
  <c r="JD118" i="16"/>
  <c r="JA118" i="16"/>
  <c r="IY119" i="16"/>
  <c r="JH117" i="16" l="1"/>
  <c r="KS116" i="16"/>
  <c r="JK117" i="16"/>
  <c r="LL117" i="16"/>
  <c r="LL238" i="16" s="1"/>
  <c r="LK238" i="16"/>
  <c r="IZ119" i="16"/>
  <c r="JC119" i="16"/>
  <c r="JD119" i="16"/>
  <c r="JB119" i="16"/>
  <c r="JA119" i="16"/>
  <c r="IY120" i="16"/>
  <c r="JE118" i="16"/>
  <c r="KS117" i="16" l="1"/>
  <c r="JE119" i="16"/>
  <c r="JD120" i="16"/>
  <c r="JA120" i="16"/>
  <c r="JB120" i="16"/>
  <c r="IZ120" i="16"/>
  <c r="JC120" i="16"/>
  <c r="IY121" i="16"/>
  <c r="JF118" i="16"/>
  <c r="JG118" i="16" s="1"/>
  <c r="JH118" i="16" s="1"/>
  <c r="JK118" i="16" s="1"/>
  <c r="JE120" i="16" l="1"/>
  <c r="KS118" i="16"/>
  <c r="IZ121" i="16"/>
  <c r="JB121" i="16"/>
  <c r="JA121" i="16"/>
  <c r="JC121" i="16"/>
  <c r="JD121" i="16"/>
  <c r="IY122" i="16"/>
  <c r="JF120" i="16"/>
  <c r="JG120" i="16" s="1"/>
  <c r="JF119" i="16"/>
  <c r="JG119" i="16" s="1"/>
  <c r="JH119" i="16" s="1"/>
  <c r="JK119" i="16" s="1"/>
  <c r="JE121" i="16" l="1"/>
  <c r="KS119" i="16"/>
  <c r="JH120" i="16"/>
  <c r="JK120" i="16" s="1"/>
  <c r="JF121" i="16"/>
  <c r="JG121" i="16" s="1"/>
  <c r="JC122" i="16"/>
  <c r="JB122" i="16"/>
  <c r="JA122" i="16"/>
  <c r="JD122" i="16"/>
  <c r="IZ122" i="16"/>
  <c r="IY123" i="16"/>
  <c r="JH121" i="16" l="1"/>
  <c r="KS120" i="16"/>
  <c r="JK121" i="16"/>
  <c r="JD123" i="16"/>
  <c r="JA123" i="16"/>
  <c r="JB123" i="16"/>
  <c r="JC123" i="16"/>
  <c r="IZ123" i="16"/>
  <c r="IY124" i="16"/>
  <c r="JE122" i="16"/>
  <c r="JE123" i="16" l="1"/>
  <c r="KS121" i="16"/>
  <c r="JF123" i="16"/>
  <c r="JG123" i="16" s="1"/>
  <c r="JF122" i="16"/>
  <c r="JG122" i="16" s="1"/>
  <c r="JH122" i="16" s="1"/>
  <c r="JK122" i="16" s="1"/>
  <c r="JB124" i="16"/>
  <c r="JA124" i="16"/>
  <c r="IZ124" i="16"/>
  <c r="JC124" i="16"/>
  <c r="JD124" i="16"/>
  <c r="IY125" i="16"/>
  <c r="KS122" i="16" l="1"/>
  <c r="JH123" i="16"/>
  <c r="JK123" i="16" s="1"/>
  <c r="JC125" i="16"/>
  <c r="JB125" i="16"/>
  <c r="JD125" i="16"/>
  <c r="JA125" i="16"/>
  <c r="IZ125" i="16"/>
  <c r="IY126" i="16"/>
  <c r="JE124" i="16"/>
  <c r="JF124" i="16"/>
  <c r="JG124" i="16"/>
  <c r="JE125" i="16" l="1"/>
  <c r="KS123" i="16"/>
  <c r="JH124" i="16"/>
  <c r="JK124" i="16" s="1"/>
  <c r="JF125" i="16"/>
  <c r="JG125" i="16" s="1"/>
  <c r="IZ126" i="16"/>
  <c r="JB126" i="16"/>
  <c r="JD126" i="16"/>
  <c r="JC126" i="16"/>
  <c r="JA126" i="16"/>
  <c r="IY127" i="16"/>
  <c r="JE126" i="16" l="1"/>
  <c r="KS124" i="16"/>
  <c r="JH125" i="16"/>
  <c r="JK125" i="16" s="1"/>
  <c r="JC127" i="16"/>
  <c r="JA127" i="16"/>
  <c r="JB127" i="16"/>
  <c r="IZ127" i="16"/>
  <c r="JD127" i="16"/>
  <c r="IY128" i="16"/>
  <c r="KS125" i="16" l="1"/>
  <c r="JE127" i="16"/>
  <c r="JF127" i="16" s="1"/>
  <c r="JG127" i="16" s="1"/>
  <c r="JA128" i="16"/>
  <c r="JD128" i="16"/>
  <c r="IZ128" i="16"/>
  <c r="JB128" i="16"/>
  <c r="JC128" i="16"/>
  <c r="IY129" i="16"/>
  <c r="JF126" i="16"/>
  <c r="JG126" i="16" s="1"/>
  <c r="JH126" i="16" s="1"/>
  <c r="JK126" i="16" s="1"/>
  <c r="KS126" i="16" l="1"/>
  <c r="JH127" i="16"/>
  <c r="JK127" i="16" s="1"/>
  <c r="JE128" i="16"/>
  <c r="JF128" i="16" s="1"/>
  <c r="JG128" i="16" s="1"/>
  <c r="IZ129" i="16"/>
  <c r="JD129" i="16"/>
  <c r="JC129" i="16"/>
  <c r="JB129" i="16"/>
  <c r="JA129" i="16"/>
  <c r="IY130" i="16"/>
  <c r="JH128" i="16" l="1"/>
  <c r="KS127" i="16"/>
  <c r="JK128" i="16"/>
  <c r="JC130" i="16"/>
  <c r="JD130" i="16"/>
  <c r="IZ130" i="16"/>
  <c r="JB130" i="16"/>
  <c r="JA130" i="16"/>
  <c r="IY131" i="16"/>
  <c r="JE129" i="16"/>
  <c r="JF129" i="16" s="1"/>
  <c r="JG129" i="16" s="1"/>
  <c r="JH129" i="16" l="1"/>
  <c r="KS128" i="16"/>
  <c r="JK129" i="16"/>
  <c r="JE130" i="16"/>
  <c r="JF130" i="16" s="1"/>
  <c r="JG130" i="16" s="1"/>
  <c r="JA131" i="16"/>
  <c r="IZ131" i="16"/>
  <c r="JB131" i="16"/>
  <c r="JD131" i="16"/>
  <c r="JC131" i="16"/>
  <c r="IY132" i="16"/>
  <c r="JE131" i="16" l="1"/>
  <c r="JF131" i="16"/>
  <c r="JG131" i="16" s="1"/>
  <c r="KS129" i="16"/>
  <c r="JH130" i="16"/>
  <c r="JK130" i="16" s="1"/>
  <c r="IZ132" i="16"/>
  <c r="JB132" i="16"/>
  <c r="JD132" i="16"/>
  <c r="JC132" i="16"/>
  <c r="JA132" i="16"/>
  <c r="IY133" i="16"/>
  <c r="KS130" i="16" l="1"/>
  <c r="JH131" i="16"/>
  <c r="JK131" i="16" s="1"/>
  <c r="JD133" i="16"/>
  <c r="JC133" i="16"/>
  <c r="IZ133" i="16"/>
  <c r="JB133" i="16"/>
  <c r="JA133" i="16"/>
  <c r="IY134" i="16"/>
  <c r="JB134" i="16" s="1"/>
  <c r="JE132" i="16"/>
  <c r="KS131" i="16" l="1"/>
  <c r="JE133" i="16"/>
  <c r="JF133" i="16"/>
  <c r="JG133" i="16" s="1"/>
  <c r="JF132" i="16"/>
  <c r="JG132" i="16" s="1"/>
  <c r="JH132" i="16" s="1"/>
  <c r="JK132" i="16" s="1"/>
  <c r="IZ134" i="16"/>
  <c r="JC134" i="16"/>
  <c r="JD134" i="16"/>
  <c r="JA134" i="16"/>
  <c r="IY135" i="16"/>
  <c r="JB135" i="16" s="1"/>
  <c r="KS132" i="16" l="1"/>
  <c r="JH133" i="16"/>
  <c r="JK133" i="16" s="1"/>
  <c r="JC135" i="16"/>
  <c r="IZ135" i="16"/>
  <c r="JD135" i="16"/>
  <c r="JA135" i="16"/>
  <c r="IY136" i="16"/>
  <c r="JB136" i="16" s="1"/>
  <c r="JE134" i="16"/>
  <c r="KS133" i="16" l="1"/>
  <c r="JE135" i="16"/>
  <c r="JF135" i="16" s="1"/>
  <c r="JG135" i="16" s="1"/>
  <c r="JF134" i="16"/>
  <c r="JG134" i="16" s="1"/>
  <c r="JH134" i="16" s="1"/>
  <c r="JI134" i="16" s="1"/>
  <c r="JJ134" i="16" s="1"/>
  <c r="JK134" i="16" s="1"/>
  <c r="JA136" i="16"/>
  <c r="JC136" i="16"/>
  <c r="JD136" i="16"/>
  <c r="IZ136" i="16"/>
  <c r="IY137" i="16"/>
  <c r="JB137" i="16" s="1"/>
  <c r="JH135" i="16" l="1"/>
  <c r="JI135" i="16" s="1"/>
  <c r="JJ135" i="16" s="1"/>
  <c r="JK135" i="16" s="1"/>
  <c r="KS134" i="16"/>
  <c r="LK131" i="16" s="1"/>
  <c r="JC137" i="16"/>
  <c r="IZ137" i="16"/>
  <c r="JD137" i="16"/>
  <c r="JA137" i="16"/>
  <c r="IY138" i="16"/>
  <c r="JB138" i="16" s="1"/>
  <c r="JE136" i="16"/>
  <c r="KS135" i="16" l="1"/>
  <c r="JF136" i="16"/>
  <c r="JG136" i="16" s="1"/>
  <c r="JH136" i="16" s="1"/>
  <c r="JI136" i="16" s="1"/>
  <c r="JJ136" i="16" s="1"/>
  <c r="JK136" i="16" s="1"/>
  <c r="JC138" i="16"/>
  <c r="IZ138" i="16"/>
  <c r="JD138" i="16"/>
  <c r="JA138" i="16"/>
  <c r="IY139" i="16"/>
  <c r="JB139" i="16" s="1"/>
  <c r="LL131" i="16"/>
  <c r="LL239" i="16" s="1"/>
  <c r="LK239" i="16"/>
  <c r="JE137" i="16"/>
  <c r="JF137" i="16" s="1"/>
  <c r="JG137" i="16" s="1"/>
  <c r="JH137" i="16" l="1"/>
  <c r="JI137" i="16" s="1"/>
  <c r="JJ137" i="16" s="1"/>
  <c r="JK137" i="16" s="1"/>
  <c r="KS136" i="16"/>
  <c r="IZ139" i="16"/>
  <c r="JD139" i="16"/>
  <c r="JC139" i="16"/>
  <c r="JA139" i="16"/>
  <c r="IY140" i="16"/>
  <c r="JB140" i="16" s="1"/>
  <c r="JE138" i="16"/>
  <c r="JF138" i="16" s="1"/>
  <c r="JG138" i="16" s="1"/>
  <c r="KS137" i="16" l="1"/>
  <c r="JH138" i="16"/>
  <c r="JI138" i="16" s="1"/>
  <c r="JJ138" i="16" s="1"/>
  <c r="JK138" i="16" s="1"/>
  <c r="JD140" i="16"/>
  <c r="JA140" i="16"/>
  <c r="IZ140" i="16"/>
  <c r="JC140" i="16"/>
  <c r="IY141" i="16"/>
  <c r="JB141" i="16" s="1"/>
  <c r="JE139" i="16"/>
  <c r="JF139" i="16" s="1"/>
  <c r="JG139" i="16" s="1"/>
  <c r="JE140" i="16" l="1"/>
  <c r="KS138" i="16"/>
  <c r="JH139" i="16"/>
  <c r="JI139" i="16" s="1"/>
  <c r="JJ139" i="16" s="1"/>
  <c r="JK139" i="16" s="1"/>
  <c r="JA141" i="16"/>
  <c r="JD141" i="16"/>
  <c r="IZ141" i="16"/>
  <c r="JC141" i="16"/>
  <c r="IY142" i="16"/>
  <c r="JB142" i="16" s="1"/>
  <c r="JF140" i="16"/>
  <c r="JG140" i="16" s="1"/>
  <c r="JE141" i="16" l="1"/>
  <c r="KS139" i="16"/>
  <c r="JH140" i="16"/>
  <c r="JI140" i="16" s="1"/>
  <c r="JJ140" i="16" s="1"/>
  <c r="JK140" i="16" s="1"/>
  <c r="JF141" i="16"/>
  <c r="JG141" i="16" s="1"/>
  <c r="JD142" i="16"/>
  <c r="IZ142" i="16"/>
  <c r="JA142" i="16"/>
  <c r="JC142" i="16"/>
  <c r="IY143" i="16"/>
  <c r="JB143" i="16" s="1"/>
  <c r="JE142" i="16" l="1"/>
  <c r="JH141" i="16"/>
  <c r="JI141" i="16" s="1"/>
  <c r="JJ141" i="16" s="1"/>
  <c r="JK141" i="16" s="1"/>
  <c r="KS140" i="16"/>
  <c r="IZ143" i="16"/>
  <c r="JA143" i="16"/>
  <c r="JC143" i="16"/>
  <c r="JD143" i="16"/>
  <c r="IY144" i="16"/>
  <c r="JB144" i="16" s="1"/>
  <c r="JF142" i="16"/>
  <c r="JG142" i="16" s="1"/>
  <c r="JH142" i="16" l="1"/>
  <c r="KS141" i="16"/>
  <c r="JI142" i="16"/>
  <c r="JJ142" i="16" s="1"/>
  <c r="JK142" i="16" s="1"/>
  <c r="JD144" i="16"/>
  <c r="JA144" i="16"/>
  <c r="IZ144" i="16"/>
  <c r="JC144" i="16"/>
  <c r="IY145" i="16"/>
  <c r="JB145" i="16" s="1"/>
  <c r="JE143" i="16"/>
  <c r="KS142" i="16" l="1"/>
  <c r="JE144" i="16"/>
  <c r="JF144" i="16"/>
  <c r="JG144" i="16" s="1"/>
  <c r="JF143" i="16"/>
  <c r="JG143" i="16" s="1"/>
  <c r="JH143" i="16" s="1"/>
  <c r="JI143" i="16" s="1"/>
  <c r="JJ143" i="16" s="1"/>
  <c r="JK143" i="16" s="1"/>
  <c r="JC145" i="16"/>
  <c r="JD145" i="16"/>
  <c r="IZ145" i="16"/>
  <c r="JA145" i="16"/>
  <c r="IY146" i="16"/>
  <c r="JB146" i="16" s="1"/>
  <c r="JE145" i="16" l="1"/>
  <c r="JH144" i="16"/>
  <c r="KS143" i="16"/>
  <c r="JI144" i="16"/>
  <c r="JJ144" i="16" s="1"/>
  <c r="JK144" i="16" s="1"/>
  <c r="JF145" i="16"/>
  <c r="JG145" i="16" s="1"/>
  <c r="JA146" i="16"/>
  <c r="JC146" i="16"/>
  <c r="JD146" i="16"/>
  <c r="IZ146" i="16"/>
  <c r="IY147" i="16"/>
  <c r="JB147" i="16" s="1"/>
  <c r="JH145" i="16" l="1"/>
  <c r="JI145" i="16" s="1"/>
  <c r="JJ145" i="16" s="1"/>
  <c r="JK145" i="16" s="1"/>
  <c r="KS144" i="16"/>
  <c r="LK145" i="16" s="1"/>
  <c r="JA147" i="16"/>
  <c r="JD147" i="16"/>
  <c r="JC147" i="16"/>
  <c r="IZ147" i="16"/>
  <c r="IY148" i="16"/>
  <c r="JB148" i="16" s="1"/>
  <c r="JE146" i="16"/>
  <c r="JE147" i="16" l="1"/>
  <c r="KS145" i="16"/>
  <c r="LK240" i="16"/>
  <c r="LL145" i="16"/>
  <c r="LL240" i="16" s="1"/>
  <c r="JF147" i="16"/>
  <c r="JG147" i="16" s="1"/>
  <c r="JF146" i="16"/>
  <c r="JG146" i="16" s="1"/>
  <c r="JH146" i="16" s="1"/>
  <c r="JI146" i="16" s="1"/>
  <c r="JJ146" i="16" s="1"/>
  <c r="JK146" i="16" s="1"/>
  <c r="JD148" i="16"/>
  <c r="IZ148" i="16"/>
  <c r="JC148" i="16"/>
  <c r="JA148" i="16"/>
  <c r="IY149" i="16"/>
  <c r="JB149" i="16" s="1"/>
  <c r="KS146" i="16" l="1"/>
  <c r="JH147" i="16"/>
  <c r="JI147" i="16" s="1"/>
  <c r="JJ147" i="16" s="1"/>
  <c r="JK147" i="16" s="1"/>
  <c r="JE148" i="16"/>
  <c r="JC149" i="16"/>
  <c r="JA149" i="16"/>
  <c r="JD149" i="16"/>
  <c r="IZ149" i="16"/>
  <c r="IY150" i="16"/>
  <c r="JB150" i="16" s="1"/>
  <c r="KS147" i="16" l="1"/>
  <c r="JF148" i="16"/>
  <c r="JG148" i="16" s="1"/>
  <c r="JH148" i="16" s="1"/>
  <c r="JI148" i="16" s="1"/>
  <c r="JJ148" i="16" s="1"/>
  <c r="JK148" i="16" s="1"/>
  <c r="JD150" i="16"/>
  <c r="JA150" i="16"/>
  <c r="JC150" i="16"/>
  <c r="IZ150" i="16"/>
  <c r="IY151" i="16"/>
  <c r="JB151" i="16" s="1"/>
  <c r="JE149" i="16"/>
  <c r="KS148" i="16" l="1"/>
  <c r="JA151" i="16"/>
  <c r="JD151" i="16"/>
  <c r="JC151" i="16"/>
  <c r="IZ151" i="16"/>
  <c r="IY152" i="16"/>
  <c r="JB152" i="16" s="1"/>
  <c r="JF149" i="16"/>
  <c r="JG149" i="16" s="1"/>
  <c r="JH149" i="16" s="1"/>
  <c r="JI149" i="16" s="1"/>
  <c r="JJ149" i="16" s="1"/>
  <c r="JK149" i="16" s="1"/>
  <c r="JE150" i="16"/>
  <c r="JE151" i="16" l="1"/>
  <c r="KS149" i="16"/>
  <c r="JD152" i="16"/>
  <c r="IZ152" i="16"/>
  <c r="JC152" i="16"/>
  <c r="JA152" i="16"/>
  <c r="IY153" i="16"/>
  <c r="JB153" i="16" s="1"/>
  <c r="JF151" i="16"/>
  <c r="JG151" i="16" s="1"/>
  <c r="JF150" i="16"/>
  <c r="JG150" i="16" s="1"/>
  <c r="JH150" i="16" s="1"/>
  <c r="JI150" i="16" s="1"/>
  <c r="JJ150" i="16" s="1"/>
  <c r="JK150" i="16" s="1"/>
  <c r="KS150" i="16" l="1"/>
  <c r="JH151" i="16"/>
  <c r="JI151" i="16" s="1"/>
  <c r="JJ151" i="16" s="1"/>
  <c r="JK151" i="16" s="1"/>
  <c r="IZ153" i="16"/>
  <c r="JC153" i="16"/>
  <c r="JA153" i="16"/>
  <c r="JD153" i="16"/>
  <c r="IY154" i="16"/>
  <c r="JB154" i="16" s="1"/>
  <c r="JE152" i="16"/>
  <c r="JE153" i="16" l="1"/>
  <c r="JF153" i="16" s="1"/>
  <c r="JG153" i="16" s="1"/>
  <c r="KS151" i="16"/>
  <c r="JF152" i="16"/>
  <c r="JG152" i="16" s="1"/>
  <c r="JH152" i="16" s="1"/>
  <c r="JI152" i="16" s="1"/>
  <c r="JJ152" i="16" s="1"/>
  <c r="JK152" i="16" s="1"/>
  <c r="JD154" i="16"/>
  <c r="IZ154" i="16"/>
  <c r="JC154" i="16"/>
  <c r="JA154" i="16"/>
  <c r="IY155" i="16"/>
  <c r="JB155" i="16" s="1"/>
  <c r="JH153" i="16" l="1"/>
  <c r="JI153" i="16" s="1"/>
  <c r="JJ153" i="16" s="1"/>
  <c r="JK153" i="16" s="1"/>
  <c r="KS152" i="16"/>
  <c r="IZ155" i="16"/>
  <c r="JA155" i="16"/>
  <c r="JC155" i="16"/>
  <c r="JD155" i="16"/>
  <c r="IY156" i="16"/>
  <c r="JB156" i="16" s="1"/>
  <c r="JE154" i="16"/>
  <c r="KS153" i="16" l="1"/>
  <c r="JF154" i="16"/>
  <c r="JG154" i="16" s="1"/>
  <c r="JH154" i="16" s="1"/>
  <c r="JI154" i="16" s="1"/>
  <c r="JJ154" i="16" s="1"/>
  <c r="JK154" i="16" s="1"/>
  <c r="IZ156" i="16"/>
  <c r="JA156" i="16"/>
  <c r="JD156" i="16"/>
  <c r="JC156" i="16"/>
  <c r="IY157" i="16"/>
  <c r="JB157" i="16" s="1"/>
  <c r="JE155" i="16"/>
  <c r="JF155" i="16" s="1"/>
  <c r="JG155" i="16" s="1"/>
  <c r="JH155" i="16" l="1"/>
  <c r="JI155" i="16" s="1"/>
  <c r="JJ155" i="16" s="1"/>
  <c r="JK155" i="16" s="1"/>
  <c r="KS154" i="16"/>
  <c r="JE156" i="16"/>
  <c r="JF156" i="16" s="1"/>
  <c r="JG156" i="16" s="1"/>
  <c r="JD157" i="16"/>
  <c r="IZ157" i="16"/>
  <c r="JA157" i="16"/>
  <c r="JC157" i="16"/>
  <c r="IY158" i="16"/>
  <c r="JB158" i="16" s="1"/>
  <c r="JH156" i="16" l="1"/>
  <c r="JI156" i="16" s="1"/>
  <c r="JJ156" i="16" s="1"/>
  <c r="JK156" i="16" s="1"/>
  <c r="KS155" i="16"/>
  <c r="JC158" i="16"/>
  <c r="JA158" i="16"/>
  <c r="JD158" i="16"/>
  <c r="IZ158" i="16"/>
  <c r="IY159" i="16"/>
  <c r="JB159" i="16" s="1"/>
  <c r="JE157" i="16"/>
  <c r="JF157" i="16" s="1"/>
  <c r="JG157" i="16" s="1"/>
  <c r="KS156" i="16" l="1"/>
  <c r="JH157" i="16"/>
  <c r="JI157" i="16" s="1"/>
  <c r="JJ157" i="16" s="1"/>
  <c r="JK157" i="16" s="1"/>
  <c r="IZ159" i="16"/>
  <c r="JC159" i="16"/>
  <c r="JA159" i="16"/>
  <c r="JD159" i="16"/>
  <c r="IY160" i="16"/>
  <c r="JB160" i="16" s="1"/>
  <c r="JE158" i="16"/>
  <c r="KS157" i="16" l="1"/>
  <c r="LK159" i="16" s="1"/>
  <c r="JF158" i="16"/>
  <c r="JG158" i="16" s="1"/>
  <c r="JH158" i="16" s="1"/>
  <c r="JI158" i="16" s="1"/>
  <c r="JJ158" i="16" s="1"/>
  <c r="JK158" i="16" s="1"/>
  <c r="JC160" i="16"/>
  <c r="JD160" i="16"/>
  <c r="JA160" i="16"/>
  <c r="IZ160" i="16"/>
  <c r="IY161" i="16"/>
  <c r="JB161" i="16" s="1"/>
  <c r="JE159" i="16"/>
  <c r="JF159" i="16" s="1"/>
  <c r="JG159" i="16" s="1"/>
  <c r="JH159" i="16" l="1"/>
  <c r="JI159" i="16" s="1"/>
  <c r="JJ159" i="16" s="1"/>
  <c r="JK159" i="16" s="1"/>
  <c r="KS158" i="16"/>
  <c r="JC161" i="16"/>
  <c r="JD161" i="16"/>
  <c r="IZ161" i="16"/>
  <c r="JA161" i="16"/>
  <c r="IY162" i="16"/>
  <c r="JB162" i="16" s="1"/>
  <c r="JE160" i="16"/>
  <c r="LL159" i="16"/>
  <c r="LL241" i="16" s="1"/>
  <c r="LK241" i="16"/>
  <c r="KS159" i="16" l="1"/>
  <c r="JE161" i="16"/>
  <c r="JF161" i="16" s="1"/>
  <c r="JG161" i="16" s="1"/>
  <c r="JF160" i="16"/>
  <c r="JG160" i="16" s="1"/>
  <c r="JH160" i="16" s="1"/>
  <c r="JI160" i="16" s="1"/>
  <c r="JJ160" i="16" s="1"/>
  <c r="JK160" i="16" s="1"/>
  <c r="JC162" i="16"/>
  <c r="JD162" i="16"/>
  <c r="IZ162" i="16"/>
  <c r="JA162" i="16"/>
  <c r="IY163" i="16"/>
  <c r="JB163" i="16" s="1"/>
  <c r="JE162" i="16" l="1"/>
  <c r="JH161" i="16"/>
  <c r="JI161" i="16" s="1"/>
  <c r="JJ161" i="16" s="1"/>
  <c r="JK161" i="16" s="1"/>
  <c r="KS160" i="16"/>
  <c r="JF162" i="16"/>
  <c r="JG162" i="16" s="1"/>
  <c r="IZ163" i="16"/>
  <c r="JD163" i="16"/>
  <c r="JC163" i="16"/>
  <c r="JA163" i="16"/>
  <c r="IY164" i="16"/>
  <c r="JB164" i="16" s="1"/>
  <c r="JE163" i="16" l="1"/>
  <c r="JF163" i="16" s="1"/>
  <c r="JG163" i="16" s="1"/>
  <c r="JH162" i="16"/>
  <c r="JI162" i="16" s="1"/>
  <c r="JJ162" i="16" s="1"/>
  <c r="JK162" i="16" s="1"/>
  <c r="KS161" i="16"/>
  <c r="IZ164" i="16"/>
  <c r="JA164" i="16"/>
  <c r="JC164" i="16"/>
  <c r="JD164" i="16"/>
  <c r="IY165" i="16"/>
  <c r="KS162" i="16" l="1"/>
  <c r="JH163" i="16"/>
  <c r="JI163" i="16" s="1"/>
  <c r="JJ163" i="16" s="1"/>
  <c r="JK163" i="16" s="1"/>
  <c r="IZ165" i="16"/>
  <c r="JD165" i="16"/>
  <c r="JC165" i="16"/>
  <c r="JB165" i="16"/>
  <c r="JA165" i="16"/>
  <c r="IY166" i="16"/>
  <c r="JE164" i="16"/>
  <c r="KS163" i="16" l="1"/>
  <c r="JF164" i="16"/>
  <c r="JG164" i="16" s="1"/>
  <c r="JH164" i="16" s="1"/>
  <c r="JI164" i="16" s="1"/>
  <c r="JJ164" i="16" s="1"/>
  <c r="JK164" i="16" s="1"/>
  <c r="IZ166" i="16"/>
  <c r="JC166" i="16"/>
  <c r="JB166" i="16"/>
  <c r="JD166" i="16"/>
  <c r="JA166" i="16"/>
  <c r="IY167" i="16"/>
  <c r="JE165" i="16"/>
  <c r="JF165" i="16" s="1"/>
  <c r="JG165" i="16" s="1"/>
  <c r="JH165" i="16" s="1"/>
  <c r="JE166" i="16" l="1"/>
  <c r="KS164" i="16"/>
  <c r="JK165" i="16"/>
  <c r="JB167" i="16"/>
  <c r="IZ167" i="16"/>
  <c r="JD167" i="16"/>
  <c r="JC167" i="16"/>
  <c r="JA167" i="16"/>
  <c r="IY168" i="16"/>
  <c r="JF166" i="16"/>
  <c r="JG166" i="16" s="1"/>
  <c r="JH166" i="16" s="1"/>
  <c r="JE167" i="16" l="1"/>
  <c r="JK166" i="16"/>
  <c r="KS165" i="16"/>
  <c r="JF167" i="16"/>
  <c r="JG167" i="16" s="1"/>
  <c r="JH167" i="16" s="1"/>
  <c r="IZ168" i="16"/>
  <c r="JD168" i="16"/>
  <c r="JB168" i="16"/>
  <c r="JC168" i="16"/>
  <c r="JA168" i="16"/>
  <c r="IY169" i="16"/>
  <c r="JC169" i="16" l="1"/>
  <c r="JA169" i="16"/>
  <c r="JB169" i="16"/>
  <c r="JD169" i="16"/>
  <c r="IZ169" i="16"/>
  <c r="IY170" i="16"/>
  <c r="KS166" i="16"/>
  <c r="JK167" i="16"/>
  <c r="JE168" i="16"/>
  <c r="JE169" i="16" l="1"/>
  <c r="JC170" i="16"/>
  <c r="JD170" i="16"/>
  <c r="JB170" i="16"/>
  <c r="IZ170" i="16"/>
  <c r="JA170" i="16"/>
  <c r="IY171" i="16"/>
  <c r="JF169" i="16"/>
  <c r="JG169" i="16" s="1"/>
  <c r="JH169" i="16" s="1"/>
  <c r="JF168" i="16"/>
  <c r="JG168" i="16" s="1"/>
  <c r="JH168" i="16" s="1"/>
  <c r="JK168" i="16" s="1"/>
  <c r="KS167" i="16"/>
  <c r="JE170" i="16" l="1"/>
  <c r="JB171" i="16"/>
  <c r="JD171" i="16"/>
  <c r="JC171" i="16"/>
  <c r="IZ171" i="16"/>
  <c r="JA171" i="16"/>
  <c r="IY172" i="16"/>
  <c r="KS168" i="16"/>
  <c r="JK169" i="16"/>
  <c r="JF170" i="16"/>
  <c r="JG170" i="16" s="1"/>
  <c r="JH170" i="16" s="1"/>
  <c r="JE171" i="16" l="1"/>
  <c r="JF171" i="16" s="1"/>
  <c r="JG171" i="16" s="1"/>
  <c r="JH171" i="16" s="1"/>
  <c r="JD172" i="16"/>
  <c r="JC172" i="16"/>
  <c r="JA172" i="16"/>
  <c r="JB172" i="16"/>
  <c r="IZ172" i="16"/>
  <c r="IY173" i="16"/>
  <c r="KS169" i="16"/>
  <c r="JK170" i="16"/>
  <c r="JC173" i="16" l="1"/>
  <c r="IZ173" i="16"/>
  <c r="JB173" i="16"/>
  <c r="JD173" i="16"/>
  <c r="JA173" i="16"/>
  <c r="IY174" i="16"/>
  <c r="JE172" i="16"/>
  <c r="KS170" i="16"/>
  <c r="JK171" i="16"/>
  <c r="JE173" i="16" l="1"/>
  <c r="KS171" i="16"/>
  <c r="LK173" i="16" s="1"/>
  <c r="JF173" i="16"/>
  <c r="JG173" i="16" s="1"/>
  <c r="JH173" i="16" s="1"/>
  <c r="JF172" i="16"/>
  <c r="JG172" i="16" s="1"/>
  <c r="JH172" i="16" s="1"/>
  <c r="JK172" i="16" s="1"/>
  <c r="JD174" i="16"/>
  <c r="IZ174" i="16"/>
  <c r="JB174" i="16"/>
  <c r="JC174" i="16"/>
  <c r="IY175" i="16"/>
  <c r="JA174" i="16"/>
  <c r="JE174" i="16" l="1"/>
  <c r="KS172" i="16"/>
  <c r="JK173" i="16"/>
  <c r="JC175" i="16"/>
  <c r="JB175" i="16"/>
  <c r="IZ175" i="16"/>
  <c r="JD175" i="16"/>
  <c r="IY176" i="16"/>
  <c r="JA175" i="16"/>
  <c r="LL173" i="16"/>
  <c r="LL242" i="16" s="1"/>
  <c r="LK242" i="16"/>
  <c r="JF174" i="16"/>
  <c r="JG174" i="16" s="1"/>
  <c r="JH174" i="16" s="1"/>
  <c r="KS173" i="16" l="1"/>
  <c r="JK174" i="16"/>
  <c r="JE175" i="16"/>
  <c r="IZ176" i="16"/>
  <c r="JA176" i="16"/>
  <c r="IY177" i="16"/>
  <c r="JB176" i="16"/>
  <c r="JC176" i="16"/>
  <c r="JD176" i="16"/>
  <c r="IZ177" i="16" l="1"/>
  <c r="JC177" i="16"/>
  <c r="JB177" i="16"/>
  <c r="JD177" i="16"/>
  <c r="IY178" i="16"/>
  <c r="JA177" i="16"/>
  <c r="JE177" i="16" s="1"/>
  <c r="JF176" i="16"/>
  <c r="JG176" i="16" s="1"/>
  <c r="JH176" i="16" s="1"/>
  <c r="JF175" i="16"/>
  <c r="JG175" i="16" s="1"/>
  <c r="JH175" i="16" s="1"/>
  <c r="JK175" i="16" s="1"/>
  <c r="JE176" i="16"/>
  <c r="KS174" i="16"/>
  <c r="KS175" i="16" l="1"/>
  <c r="JK176" i="16"/>
  <c r="JD178" i="16"/>
  <c r="IZ178" i="16"/>
  <c r="JC178" i="16"/>
  <c r="JB178" i="16"/>
  <c r="IY179" i="16"/>
  <c r="JA178" i="16"/>
  <c r="JF177" i="16"/>
  <c r="JG177" i="16" s="1"/>
  <c r="JH177" i="16" s="1"/>
  <c r="KS176" i="16" l="1"/>
  <c r="JK177" i="16"/>
  <c r="JC179" i="16"/>
  <c r="JB179" i="16"/>
  <c r="JD179" i="16"/>
  <c r="IZ179" i="16"/>
  <c r="JA179" i="16"/>
  <c r="IY180" i="16"/>
  <c r="JE178" i="16"/>
  <c r="JE179" i="16" l="1"/>
  <c r="KS177" i="16"/>
  <c r="JF179" i="16"/>
  <c r="JG179" i="16" s="1"/>
  <c r="JH179" i="16" s="1"/>
  <c r="JF178" i="16"/>
  <c r="JG178" i="16" s="1"/>
  <c r="JH178" i="16" s="1"/>
  <c r="JK178" i="16" s="1"/>
  <c r="JB180" i="16"/>
  <c r="JC180" i="16"/>
  <c r="JA180" i="16"/>
  <c r="IZ180" i="16"/>
  <c r="JD180" i="16"/>
  <c r="IY181" i="16"/>
  <c r="JK179" i="16" l="1"/>
  <c r="KS178" i="16"/>
  <c r="IZ181" i="16"/>
  <c r="JB181" i="16"/>
  <c r="JC181" i="16"/>
  <c r="JD181" i="16"/>
  <c r="JA181" i="16"/>
  <c r="IY182" i="16"/>
  <c r="JE180" i="16"/>
  <c r="JE181" i="16" l="1"/>
  <c r="JF181" i="16"/>
  <c r="JF180" i="16"/>
  <c r="JG180" i="16" s="1"/>
  <c r="JH180" i="16" s="1"/>
  <c r="JK180" i="16" s="1"/>
  <c r="JC182" i="16"/>
  <c r="JD182" i="16"/>
  <c r="JA182" i="16"/>
  <c r="JB182" i="16"/>
  <c r="IZ182" i="16"/>
  <c r="IY183" i="16"/>
  <c r="KS179" i="16"/>
  <c r="JG181" i="16"/>
  <c r="JH181" i="16" s="1"/>
  <c r="JE182" i="16" l="1"/>
  <c r="KS180" i="16"/>
  <c r="JK181" i="16"/>
  <c r="JF182" i="16"/>
  <c r="JG182" i="16" s="1"/>
  <c r="JH182" i="16" s="1"/>
  <c r="IY184" i="16"/>
  <c r="JA183" i="16"/>
  <c r="IZ183" i="16"/>
  <c r="JB183" i="16"/>
  <c r="JD183" i="16"/>
  <c r="JC183" i="16"/>
  <c r="JE183" i="16" l="1"/>
  <c r="JF183" i="16" s="1"/>
  <c r="JD184" i="16"/>
  <c r="JC184" i="16"/>
  <c r="JB184" i="16"/>
  <c r="IY185" i="16"/>
  <c r="IZ184" i="16"/>
  <c r="JA184" i="16"/>
  <c r="KS181" i="16"/>
  <c r="JG183" i="16"/>
  <c r="JH183" i="16" s="1"/>
  <c r="JK182" i="16"/>
  <c r="JE184" i="16" l="1"/>
  <c r="JF184" i="16" s="1"/>
  <c r="IZ185" i="16"/>
  <c r="IY186" i="16"/>
  <c r="JA185" i="16"/>
  <c r="JB185" i="16"/>
  <c r="JD185" i="16"/>
  <c r="JC185" i="16"/>
  <c r="KS182" i="16"/>
  <c r="JG184" i="16"/>
  <c r="JH184" i="16" s="1"/>
  <c r="JK183" i="16"/>
  <c r="KS183" i="16" l="1"/>
  <c r="JK184" i="16"/>
  <c r="JE185" i="16"/>
  <c r="JD186" i="16"/>
  <c r="JC186" i="16"/>
  <c r="IZ186" i="16"/>
  <c r="JB186" i="16"/>
  <c r="IY187" i="16"/>
  <c r="JA186" i="16"/>
  <c r="KS184" i="16" l="1"/>
  <c r="JF185" i="16"/>
  <c r="JG185" i="16" s="1"/>
  <c r="JH185" i="16" s="1"/>
  <c r="JK185" i="16" s="1"/>
  <c r="JE186" i="16"/>
  <c r="IZ187" i="16"/>
  <c r="JD187" i="16"/>
  <c r="JC187" i="16"/>
  <c r="JB187" i="16"/>
  <c r="JA187" i="16"/>
  <c r="KS185" i="16" l="1"/>
  <c r="LK187" i="16" s="1"/>
  <c r="JE187" i="16"/>
  <c r="JF187" i="16" s="1"/>
  <c r="JG187" i="16" s="1"/>
  <c r="JH187" i="16" s="1"/>
  <c r="JF186" i="16"/>
  <c r="JG186" i="16" s="1"/>
  <c r="JH186" i="16" s="1"/>
  <c r="JK186" i="16" s="1"/>
  <c r="LL187" i="16" l="1"/>
  <c r="LL243" i="16" s="1"/>
  <c r="LK243" i="16"/>
  <c r="KS186" i="16"/>
  <c r="JK187" i="16"/>
  <c r="IY188" i="16" l="1"/>
  <c r="KS187" i="16"/>
  <c r="IZ188" i="16" l="1"/>
  <c r="JF188" i="16"/>
  <c r="JG188" i="16" s="1"/>
  <c r="JH188" i="16" s="1"/>
  <c r="JI188" i="16" s="1"/>
  <c r="JJ188" i="16" l="1"/>
  <c r="JK188" i="16" s="1"/>
  <c r="IY189" i="16" l="1"/>
  <c r="KS188" i="16"/>
  <c r="IZ189" i="16" l="1"/>
  <c r="JF189" i="16"/>
  <c r="JG189" i="16" s="1"/>
  <c r="JH189" i="16" s="1"/>
  <c r="JI189" i="16" s="1"/>
  <c r="JJ189" i="16" l="1"/>
  <c r="JK189" i="16" s="1"/>
  <c r="KS189" i="16" l="1"/>
  <c r="IY190" i="16"/>
  <c r="IZ190" i="16" l="1"/>
  <c r="JF190" i="16"/>
  <c r="JG190" i="16" s="1"/>
  <c r="JH190" i="16" s="1"/>
  <c r="JI190" i="16" s="1"/>
  <c r="JJ190" i="16" l="1"/>
  <c r="JK190" i="16" s="1"/>
  <c r="KS190" i="16" l="1"/>
  <c r="IY191" i="16"/>
  <c r="IZ191" i="16" l="1"/>
  <c r="JF191" i="16"/>
  <c r="JG191" i="16" s="1"/>
  <c r="JH191" i="16" s="1"/>
  <c r="JI191" i="16" s="1"/>
  <c r="JJ191" i="16" l="1"/>
  <c r="JK191" i="16" s="1"/>
  <c r="IY192" i="16" l="1"/>
  <c r="KS191" i="16"/>
  <c r="IZ192" i="16" l="1"/>
  <c r="JF192" i="16"/>
  <c r="JG192" i="16" s="1"/>
  <c r="JH192" i="16" s="1"/>
  <c r="JI192" i="16" s="1"/>
  <c r="JJ192" i="16" l="1"/>
  <c r="JK192" i="16" s="1"/>
  <c r="KS192" i="16" l="1"/>
  <c r="IY193" i="16"/>
  <c r="IZ193" i="16" l="1"/>
  <c r="JF193" i="16"/>
  <c r="JG193" i="16" s="1"/>
  <c r="JH193" i="16" s="1"/>
  <c r="JI193" i="16" s="1"/>
  <c r="JJ193" i="16" l="1"/>
  <c r="JK193" i="16" s="1"/>
  <c r="KS193" i="16" l="1"/>
  <c r="IY194" i="16"/>
  <c r="IZ194" i="16" l="1"/>
  <c r="JF194" i="16"/>
  <c r="JG194" i="16" s="1"/>
  <c r="JH194" i="16" s="1"/>
  <c r="JI194" i="16" s="1"/>
  <c r="JJ194" i="16" l="1"/>
  <c r="JK194" i="16" s="1"/>
  <c r="KS194" i="16" l="1"/>
  <c r="IY195" i="16"/>
  <c r="IZ195" i="16" l="1"/>
  <c r="JF195" i="16"/>
  <c r="JG195" i="16" s="1"/>
  <c r="JH195" i="16" s="1"/>
  <c r="JI195" i="16" s="1"/>
  <c r="JJ195" i="16" l="1"/>
  <c r="JK195" i="16" s="1"/>
  <c r="KS195" i="16" l="1"/>
  <c r="IY196" i="16"/>
  <c r="IZ196" i="16" l="1"/>
  <c r="JF196" i="16"/>
  <c r="JG196" i="16" s="1"/>
  <c r="JH196" i="16" s="1"/>
  <c r="JI196" i="16" s="1"/>
  <c r="JJ196" i="16" l="1"/>
  <c r="JK196" i="16" s="1"/>
  <c r="IY197" i="16" l="1"/>
  <c r="KS196" i="16"/>
  <c r="IZ197" i="16" l="1"/>
  <c r="JF197" i="16"/>
  <c r="JG197" i="16" s="1"/>
  <c r="JH197" i="16" s="1"/>
  <c r="JI197" i="16" s="1"/>
  <c r="JJ197" i="16" l="1"/>
  <c r="JK197" i="16" s="1"/>
  <c r="IY198" i="16" l="1"/>
  <c r="KS197" i="16"/>
  <c r="IZ198" i="16" l="1"/>
  <c r="JF198" i="16"/>
  <c r="JG198" i="16" s="1"/>
  <c r="JH198" i="16" s="1"/>
  <c r="JI198" i="16" s="1"/>
  <c r="JJ198" i="16" l="1"/>
  <c r="JK198" i="16" s="1"/>
  <c r="IY199" i="16" l="1"/>
  <c r="KS198" i="16"/>
  <c r="IZ199" i="16" l="1"/>
  <c r="JF199" i="16"/>
  <c r="JG199" i="16" s="1"/>
  <c r="JH199" i="16" s="1"/>
  <c r="JI199" i="16" s="1"/>
  <c r="JJ199" i="16" l="1"/>
  <c r="JK199" i="16" s="1"/>
  <c r="KS199" i="16" l="1"/>
  <c r="LK202" i="16" s="1"/>
  <c r="IY200" i="16"/>
  <c r="LK244" i="16" l="1"/>
  <c r="LL202" i="16"/>
  <c r="LL244" i="16" s="1"/>
  <c r="IZ200" i="16"/>
  <c r="JF200" i="16"/>
  <c r="JG200" i="16" s="1"/>
  <c r="JH200" i="16" s="1"/>
  <c r="JI200" i="16" s="1"/>
  <c r="JJ200" i="16" l="1"/>
  <c r="JK200" i="16" s="1"/>
  <c r="IY201" i="16" l="1"/>
  <c r="KS200" i="16"/>
  <c r="IZ201" i="16" l="1"/>
  <c r="JF201" i="16"/>
  <c r="JG201" i="16" s="1"/>
  <c r="JH201" i="16" s="1"/>
  <c r="JI201" i="16" s="1"/>
  <c r="JJ201" i="16" l="1"/>
  <c r="JK201" i="16" s="1"/>
  <c r="KS201" i="16" l="1"/>
  <c r="IY202" i="16"/>
  <c r="IZ202" i="16" l="1"/>
  <c r="JF202" i="16"/>
  <c r="JG202" i="16" s="1"/>
  <c r="JH202" i="16" s="1"/>
  <c r="JI202" i="16" s="1"/>
  <c r="JJ202" i="16" l="1"/>
  <c r="JK202" i="16" s="1"/>
  <c r="KS202" i="16" l="1"/>
  <c r="IY203" i="16"/>
  <c r="IZ203" i="16" l="1"/>
  <c r="JF203" i="16"/>
  <c r="JG203" i="16" s="1"/>
  <c r="JH203" i="16" s="1"/>
  <c r="JI203" i="16" s="1"/>
  <c r="JJ203" i="16" l="1"/>
  <c r="JK203" i="16" s="1"/>
  <c r="IY204" i="16" l="1"/>
  <c r="KS203" i="16"/>
  <c r="IZ204" i="16" l="1"/>
  <c r="JF204" i="16"/>
  <c r="JG204" i="16" s="1"/>
  <c r="JH204" i="16" s="1"/>
  <c r="JI204" i="16" s="1"/>
  <c r="JJ204" i="16" l="1"/>
  <c r="JK204" i="16" s="1"/>
  <c r="KS204" i="16" l="1"/>
  <c r="IY205" i="16"/>
  <c r="IZ205" i="16" l="1"/>
  <c r="JF205" i="16"/>
  <c r="JG205" i="16" s="1"/>
  <c r="JH205" i="16" s="1"/>
  <c r="JI205" i="16" s="1"/>
  <c r="JJ205" i="16" l="1"/>
  <c r="JK205" i="16" s="1"/>
  <c r="IY206" i="16" l="1"/>
  <c r="KS205" i="16"/>
  <c r="IZ206" i="16" l="1"/>
  <c r="JF206" i="16"/>
  <c r="JG206" i="16" s="1"/>
  <c r="JH206" i="16" s="1"/>
  <c r="JI206" i="16" s="1"/>
  <c r="JJ206" i="16" l="1"/>
  <c r="JK206" i="16" s="1"/>
  <c r="KS206" i="16" l="1"/>
  <c r="IY207" i="16"/>
  <c r="IZ207" i="16" l="1"/>
  <c r="JF207" i="16"/>
  <c r="JG207" i="16" s="1"/>
  <c r="JH207" i="16" l="1"/>
  <c r="JI207" i="16" s="1"/>
  <c r="JJ207" i="16" s="1"/>
  <c r="JK207" i="16" s="1"/>
  <c r="KS207" i="16" l="1"/>
  <c r="IY208" i="16"/>
  <c r="IZ208" i="16" l="1"/>
  <c r="JF208" i="16"/>
  <c r="JG208" i="16" s="1"/>
  <c r="JH208" i="16" s="1"/>
  <c r="JI208" i="16" s="1"/>
  <c r="JJ208" i="16" l="1"/>
  <c r="JK208" i="16" s="1"/>
  <c r="IY209" i="16" l="1"/>
  <c r="KS208" i="16"/>
  <c r="IZ209" i="16" l="1"/>
  <c r="JF209" i="16"/>
  <c r="JG209" i="16" s="1"/>
  <c r="JH209" i="16" s="1"/>
  <c r="JI209" i="16" s="1"/>
  <c r="JJ209" i="16" l="1"/>
  <c r="JK209" i="16" s="1"/>
  <c r="KS209" i="16" l="1"/>
  <c r="IY210" i="16"/>
  <c r="IZ210" i="16" l="1"/>
  <c r="JF210" i="16"/>
  <c r="JG210" i="16" s="1"/>
  <c r="JH210" i="16" l="1"/>
  <c r="JI210" i="16" s="1"/>
  <c r="JJ210" i="16" s="1"/>
  <c r="JK210" i="16" s="1"/>
  <c r="IY211" i="16" l="1"/>
  <c r="KS210" i="16"/>
  <c r="IZ211" i="16" l="1"/>
  <c r="JF211" i="16"/>
  <c r="JG211" i="16" s="1"/>
  <c r="JH211" i="16" s="1"/>
  <c r="JI211" i="16" s="1"/>
  <c r="JJ211" i="16" l="1"/>
  <c r="JK211" i="16" s="1"/>
  <c r="KS211" i="16" l="1"/>
  <c r="IY212" i="16"/>
  <c r="IZ212" i="16" l="1"/>
  <c r="JF212" i="16"/>
  <c r="JG212" i="16" s="1"/>
  <c r="JH212" i="16" s="1"/>
  <c r="JI212" i="16" s="1"/>
  <c r="JJ212" i="16" l="1"/>
  <c r="JK212" i="16" s="1"/>
  <c r="KS212" i="16" l="1"/>
  <c r="IY213" i="16"/>
  <c r="IZ213" i="16" l="1"/>
  <c r="JF213" i="16"/>
  <c r="JG213" i="16" s="1"/>
  <c r="JH213" i="16" s="1"/>
  <c r="JI213" i="16" s="1"/>
  <c r="JJ213" i="16" l="1"/>
  <c r="JK213" i="16" s="1"/>
  <c r="IY214" i="16" l="1"/>
  <c r="KS213" i="16"/>
  <c r="LK216" i="16" s="1"/>
  <c r="LL216" i="16" s="1"/>
  <c r="LL245" i="16" l="1"/>
  <c r="IZ214" i="16"/>
  <c r="JF214" i="16"/>
  <c r="JG214" i="16" s="1"/>
  <c r="JH214" i="16" s="1"/>
  <c r="JI214" i="16" s="1"/>
  <c r="JJ214" i="16" l="1"/>
  <c r="JK214" i="16" s="1"/>
  <c r="KS214" i="16" l="1"/>
  <c r="IY215" i="16"/>
  <c r="IZ215" i="16" l="1"/>
  <c r="JF215" i="16"/>
  <c r="JG215" i="16" s="1"/>
  <c r="JH215" i="16" s="1"/>
  <c r="JI215" i="16" s="1"/>
  <c r="JJ215" i="16" l="1"/>
  <c r="JK215" i="16" s="1"/>
  <c r="IY216" i="16" l="1"/>
  <c r="KS215" i="16"/>
  <c r="IZ216" i="16" l="1"/>
  <c r="JF216" i="16"/>
  <c r="JG216" i="16" s="1"/>
  <c r="JH216" i="16" s="1"/>
  <c r="JI216" i="16" s="1"/>
  <c r="JJ216" i="16" l="1"/>
  <c r="JK216" i="16" s="1"/>
  <c r="KS216" i="16" l="1"/>
  <c r="IY217" i="16"/>
  <c r="IZ217" i="16" l="1"/>
  <c r="JF217" i="16"/>
  <c r="JG217" i="16" s="1"/>
  <c r="JH217" i="16" s="1"/>
  <c r="JI217" i="16" s="1"/>
  <c r="JJ217" i="16" l="1"/>
  <c r="JK217" i="16" s="1"/>
  <c r="IY218" i="16" l="1"/>
  <c r="KS217" i="16"/>
  <c r="IZ218" i="16" l="1"/>
  <c r="JF218" i="16"/>
  <c r="JG218" i="16" s="1"/>
  <c r="JH218" i="16" s="1"/>
  <c r="JI218" i="16" s="1"/>
  <c r="JJ218" i="16" l="1"/>
  <c r="JK218" i="16" s="1"/>
  <c r="IY219" i="16" l="1"/>
  <c r="KS218" i="16"/>
  <c r="IZ219" i="16" l="1"/>
  <c r="JF219" i="16"/>
  <c r="JG219" i="16" s="1"/>
  <c r="JH219" i="16" s="1"/>
  <c r="JI219" i="16" s="1"/>
  <c r="JJ219" i="16" l="1"/>
  <c r="JK219" i="16" s="1"/>
  <c r="KS219" i="16" l="1"/>
  <c r="IY220" i="16"/>
  <c r="IZ220" i="16" l="1"/>
  <c r="JF220" i="16"/>
  <c r="JG220" i="16" s="1"/>
  <c r="JH220" i="16" s="1"/>
  <c r="JI220" i="16" s="1"/>
  <c r="JJ220" i="16" l="1"/>
  <c r="JK220" i="16" s="1"/>
  <c r="KS220" i="16" l="1"/>
  <c r="IY221" i="16"/>
  <c r="IZ221" i="16" l="1"/>
  <c r="JF221" i="16"/>
  <c r="JG221" i="16" s="1"/>
  <c r="JH221" i="16" s="1"/>
  <c r="JI221" i="16" s="1"/>
  <c r="JJ221" i="16" l="1"/>
  <c r="JK221" i="16" s="1"/>
  <c r="IY222" i="16" l="1"/>
  <c r="KS221" i="16"/>
  <c r="IZ222" i="16" l="1"/>
  <c r="JF222" i="16"/>
  <c r="JG222" i="16" s="1"/>
  <c r="JH222" i="16" s="1"/>
  <c r="JI222" i="16" s="1"/>
  <c r="JJ222" i="16" l="1"/>
  <c r="JK222" i="16" s="1"/>
  <c r="KS222" i="16" l="1"/>
  <c r="IY223" i="16"/>
  <c r="IZ223" i="16" l="1"/>
  <c r="JF223" i="16"/>
  <c r="JG223" i="16" s="1"/>
  <c r="JH223" i="16" s="1"/>
  <c r="JI223" i="16" s="1"/>
  <c r="JJ223" i="16" l="1"/>
  <c r="JK223" i="16" s="1"/>
  <c r="IY224" i="16" l="1"/>
  <c r="KS223" i="16"/>
  <c r="IZ224" i="16" l="1"/>
  <c r="JF224" i="16"/>
  <c r="JG224" i="16" s="1"/>
  <c r="JH224" i="16" s="1"/>
  <c r="JI224" i="16" s="1"/>
  <c r="JJ224" i="16" l="1"/>
  <c r="JK224" i="16" s="1"/>
  <c r="KS224" i="16" l="1"/>
  <c r="IY225" i="16"/>
  <c r="IZ225" i="16" l="1"/>
  <c r="JF225" i="16"/>
  <c r="JG225" i="16" s="1"/>
  <c r="JH225" i="16" s="1"/>
  <c r="JI225" i="16" s="1"/>
  <c r="JJ225" i="16" l="1"/>
  <c r="JK225" i="16" s="1"/>
  <c r="IY226" i="16" l="1"/>
  <c r="KS225" i="16"/>
  <c r="IZ226" i="16" l="1"/>
  <c r="JF226" i="16"/>
  <c r="JG226" i="16" s="1"/>
  <c r="JH226" i="16" s="1"/>
  <c r="JI226" i="16" s="1"/>
  <c r="JJ226" i="16" l="1"/>
  <c r="JK226" i="16" s="1"/>
  <c r="IY227" i="16" l="1"/>
  <c r="KS226" i="16"/>
  <c r="IZ227" i="16" l="1"/>
  <c r="JF227" i="16"/>
  <c r="JG227" i="16" s="1"/>
  <c r="JH227" i="16" s="1"/>
  <c r="JI227" i="16" s="1"/>
  <c r="JJ227" i="16" l="1"/>
  <c r="JK227" i="16" s="1"/>
  <c r="KS227" i="16" l="1"/>
  <c r="IY228" i="16"/>
  <c r="IZ228" i="16" l="1"/>
  <c r="JF228" i="16"/>
  <c r="JG228" i="16" s="1"/>
  <c r="JH228" i="16" s="1"/>
  <c r="JI228" i="16" s="1"/>
  <c r="JJ228" i="16" l="1"/>
  <c r="JK228" i="16" s="1"/>
  <c r="KS228" i="16" l="1"/>
  <c r="IY229" i="16"/>
  <c r="IZ229" i="16" l="1"/>
  <c r="JF229" i="16"/>
  <c r="JG229" i="16" s="1"/>
  <c r="JH229" i="16" l="1"/>
  <c r="JI229" i="16" s="1"/>
  <c r="JJ229" i="16" s="1"/>
  <c r="JK229" i="16" s="1"/>
  <c r="KS229" i="16" l="1"/>
  <c r="JD242" i="16"/>
  <c r="KS236" i="16" s="1"/>
  <c r="KD245" i="16" s="1"/>
  <c r="JD240" i="16"/>
</calcChain>
</file>

<file path=xl/comments1.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S5" authorId="0" shapeId="0">
      <text>
        <r>
          <rPr>
            <b/>
            <sz val="9"/>
            <color indexed="81"/>
            <rFont val="Tahoma"/>
            <family val="2"/>
          </rPr>
          <t>Bogdanoff, Carl:</t>
        </r>
        <r>
          <rPr>
            <sz val="9"/>
            <color indexed="81"/>
            <rFont val="Tahoma"/>
            <family val="2"/>
          </rPr>
          <t xml:space="preserve">
Difference between 2012-2913 data &amp; Historical data</t>
        </r>
      </text>
    </comment>
    <comment ref="CG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CH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DE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DF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EC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ED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FA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FB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FY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FZ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GW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GX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HU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HV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IS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IT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BW9" authorId="0" shapeId="0">
      <text>
        <r>
          <rPr>
            <b/>
            <sz val="12"/>
            <color indexed="81"/>
            <rFont val="Tahoma"/>
            <family val="2"/>
          </rPr>
          <t>Bogdanoff, Carl:</t>
        </r>
        <r>
          <rPr>
            <sz val="12"/>
            <color indexed="81"/>
            <rFont val="Tahoma"/>
            <family val="2"/>
          </rPr>
          <t xml:space="preserve">
cool seasons - diff in GDD is multiplied by -0.005     warm seasons - diff in GDD is multiplied by 0.01</t>
        </r>
      </text>
    </comment>
    <comment ref="CJ18" authorId="0" shapeId="0">
      <text>
        <r>
          <rPr>
            <b/>
            <sz val="9"/>
            <color indexed="81"/>
            <rFont val="Tahoma"/>
            <family val="2"/>
          </rPr>
          <t>Bogdanoff, Carl:</t>
        </r>
        <r>
          <rPr>
            <sz val="9"/>
            <color indexed="81"/>
            <rFont val="Tahoma"/>
            <family val="2"/>
          </rPr>
          <t xml:space="preserve">
Difference between 2012-2013 data &amp; Historical data</t>
        </r>
      </text>
    </comment>
    <comment ref="DH18" authorId="0" shapeId="0">
      <text>
        <r>
          <rPr>
            <b/>
            <sz val="9"/>
            <color indexed="81"/>
            <rFont val="Tahoma"/>
            <family val="2"/>
          </rPr>
          <t>Bogdanoff, Carl:</t>
        </r>
        <r>
          <rPr>
            <sz val="9"/>
            <color indexed="81"/>
            <rFont val="Tahoma"/>
            <family val="2"/>
          </rPr>
          <t xml:space="preserve">
Difference between 2013-2014 data &amp; Historical data</t>
        </r>
      </text>
    </comment>
    <comment ref="EF18" authorId="0" shapeId="0">
      <text>
        <r>
          <rPr>
            <b/>
            <sz val="9"/>
            <color indexed="81"/>
            <rFont val="Tahoma"/>
            <family val="2"/>
          </rPr>
          <t>Bogdanoff, Carl:</t>
        </r>
        <r>
          <rPr>
            <sz val="9"/>
            <color indexed="81"/>
            <rFont val="Tahoma"/>
            <family val="2"/>
          </rPr>
          <t xml:space="preserve">
Difference between 2014 - 2015 data &amp; Historical data</t>
        </r>
      </text>
    </comment>
    <comment ref="FD18" authorId="0" shapeId="0">
      <text>
        <r>
          <rPr>
            <b/>
            <sz val="9"/>
            <color indexed="81"/>
            <rFont val="Tahoma"/>
            <family val="2"/>
          </rPr>
          <t>Bogdanoff, Carl:</t>
        </r>
        <r>
          <rPr>
            <sz val="9"/>
            <color indexed="81"/>
            <rFont val="Tahoma"/>
            <family val="2"/>
          </rPr>
          <t xml:space="preserve">
Difference between 2015-2016 data &amp; Historical data</t>
        </r>
      </text>
    </comment>
    <comment ref="GB18" authorId="0" shapeId="0">
      <text>
        <r>
          <rPr>
            <b/>
            <sz val="9"/>
            <color indexed="81"/>
            <rFont val="Tahoma"/>
            <family val="2"/>
          </rPr>
          <t>Bogdanoff, Carl:</t>
        </r>
        <r>
          <rPr>
            <sz val="9"/>
            <color indexed="81"/>
            <rFont val="Tahoma"/>
            <family val="2"/>
          </rPr>
          <t xml:space="preserve">
Difference between 2016-2017 data &amp; Historical data</t>
        </r>
      </text>
    </comment>
    <comment ref="GZ18" authorId="0" shapeId="0">
      <text>
        <r>
          <rPr>
            <b/>
            <sz val="9"/>
            <color indexed="81"/>
            <rFont val="Tahoma"/>
            <family val="2"/>
          </rPr>
          <t>Bogdanoff, Carl:</t>
        </r>
        <r>
          <rPr>
            <sz val="9"/>
            <color indexed="81"/>
            <rFont val="Tahoma"/>
            <family val="2"/>
          </rPr>
          <t xml:space="preserve">
Difference between 2017-2018 data &amp; Historical data</t>
        </r>
      </text>
    </comment>
    <comment ref="HX18" authorId="0" shapeId="0">
      <text>
        <r>
          <rPr>
            <b/>
            <sz val="9"/>
            <color indexed="81"/>
            <rFont val="Tahoma"/>
            <family val="2"/>
          </rPr>
          <t>Bogdanoff, Carl:</t>
        </r>
        <r>
          <rPr>
            <sz val="9"/>
            <color indexed="81"/>
            <rFont val="Tahoma"/>
            <family val="2"/>
          </rPr>
          <t xml:space="preserve">
Difference between 2018-2019 data &amp; Historical data</t>
        </r>
      </text>
    </comment>
    <comment ref="IV18" authorId="0" shapeId="0">
      <text>
        <r>
          <rPr>
            <b/>
            <sz val="9"/>
            <color indexed="81"/>
            <rFont val="Tahoma"/>
            <family val="2"/>
          </rPr>
          <t>Bogdanoff, Carl:</t>
        </r>
        <r>
          <rPr>
            <sz val="9"/>
            <color indexed="81"/>
            <rFont val="Tahoma"/>
            <family val="2"/>
          </rPr>
          <t xml:space="preserve">
Difference between 2018-2019 data &amp; Historical data</t>
        </r>
      </text>
    </comment>
    <comment ref="CK22" authorId="0" shapeId="0">
      <text>
        <r>
          <rPr>
            <b/>
            <sz val="9"/>
            <color indexed="81"/>
            <rFont val="Tahoma"/>
            <family val="2"/>
          </rPr>
          <t>Bogdanoff, Carl:</t>
        </r>
        <r>
          <rPr>
            <sz val="9"/>
            <color indexed="81"/>
            <rFont val="Tahoma"/>
            <family val="2"/>
          </rPr>
          <t xml:space="preserve">
A</t>
        </r>
        <r>
          <rPr>
            <sz val="12"/>
            <color indexed="81"/>
            <rFont val="Tahoma"/>
            <family val="2"/>
          </rPr>
          <t xml:space="preserve"> chain of IF statements for each period when average T diff is &lt;0. </t>
        </r>
      </text>
    </comment>
    <comment ref="CL22" authorId="0" shapeId="0">
      <text>
        <r>
          <rPr>
            <b/>
            <sz val="9"/>
            <color indexed="81"/>
            <rFont val="Tahoma"/>
            <family val="2"/>
          </rPr>
          <t>Bogdanoff, Carl:</t>
        </r>
        <r>
          <rPr>
            <sz val="9"/>
            <color indexed="81"/>
            <rFont val="Tahoma"/>
            <family val="2"/>
          </rPr>
          <t xml:space="preserve">
A</t>
        </r>
        <r>
          <rPr>
            <sz val="12"/>
            <color indexed="81"/>
            <rFont val="Tahoma"/>
            <family val="2"/>
          </rPr>
          <t xml:space="preserve"> chain of IF statements for each period when average T diff is &gt;0</t>
        </r>
      </text>
    </comment>
    <comment ref="CM22" authorId="0" shapeId="0">
      <text>
        <r>
          <rPr>
            <b/>
            <sz val="9"/>
            <color indexed="81"/>
            <rFont val="Tahoma"/>
            <family val="2"/>
          </rPr>
          <t>Bogdanoff, Carl:</t>
        </r>
        <r>
          <rPr>
            <sz val="9"/>
            <color indexed="81"/>
            <rFont val="Tahoma"/>
            <family val="2"/>
          </rPr>
          <t xml:space="preserve">
</t>
        </r>
        <r>
          <rPr>
            <sz val="12"/>
            <color indexed="81"/>
            <rFont val="Tahoma"/>
            <family val="2"/>
          </rPr>
          <t>An If statement that sums the the change in hardiness for the period of Sep 21 - Dec 7.  This statement includes a limit at -23.5C</t>
        </r>
      </text>
    </comment>
    <comment ref="CN22" authorId="0" shapeId="0">
      <text>
        <r>
          <rPr>
            <b/>
            <sz val="9"/>
            <color indexed="81"/>
            <rFont val="Tahoma"/>
            <family val="2"/>
          </rPr>
          <t>Bogdanoff, Carl:</t>
        </r>
        <r>
          <rPr>
            <sz val="9"/>
            <color indexed="81"/>
            <rFont val="Tahoma"/>
            <family val="2"/>
          </rPr>
          <t xml:space="preserve">
</t>
        </r>
        <r>
          <rPr>
            <sz val="12"/>
            <color indexed="81"/>
            <rFont val="Tahoma"/>
            <family val="2"/>
          </rPr>
          <t>This is the daily change in hardiness</t>
        </r>
      </text>
    </comment>
    <comment ref="CO22" authorId="0" shapeId="0">
      <text>
        <r>
          <rPr>
            <b/>
            <sz val="9"/>
            <color indexed="81"/>
            <rFont val="Tahoma"/>
            <family val="2"/>
          </rPr>
          <t>Bogdanoff, Carl:</t>
        </r>
        <r>
          <rPr>
            <sz val="9"/>
            <color indexed="81"/>
            <rFont val="Tahoma"/>
            <family val="2"/>
          </rPr>
          <t xml:space="preserve">
</t>
        </r>
        <r>
          <rPr>
            <sz val="12"/>
            <color indexed="81"/>
            <rFont val="Tahoma"/>
            <family val="2"/>
          </rPr>
          <t>If initial calculated hardiness (CK) is too cold (by 1, 2, 3, or 4C depending on period) and average T diff (CH) is &lt;1 then the change in daily hardiness is decreased</t>
        </r>
      </text>
    </comment>
    <comment ref="CP22" authorId="0" shapeId="0">
      <text>
        <r>
          <rPr>
            <b/>
            <sz val="9"/>
            <color indexed="81"/>
            <rFont val="Tahoma"/>
            <family val="2"/>
          </rPr>
          <t>Bogdanoff, Carl:</t>
        </r>
        <r>
          <rPr>
            <sz val="9"/>
            <color indexed="81"/>
            <rFont val="Tahoma"/>
            <family val="2"/>
          </rPr>
          <t xml:space="preserve">
</t>
        </r>
        <r>
          <rPr>
            <sz val="12"/>
            <color indexed="81"/>
            <rFont val="Tahoma"/>
            <family val="2"/>
          </rPr>
          <t>If initial calculated hardiness (CK) is too cold (by 1, 2, 3, or 4C depending on period) and average T diff (CH) is &gt;1 then the change in daily hardiness is increased</t>
        </r>
      </text>
    </comment>
    <comment ref="CQ22" authorId="0" shapeId="0">
      <text>
        <r>
          <rPr>
            <b/>
            <sz val="9"/>
            <color indexed="81"/>
            <rFont val="Tahoma"/>
            <family val="2"/>
          </rPr>
          <t>Bogdanoff, Carl:</t>
        </r>
        <r>
          <rPr>
            <sz val="9"/>
            <color indexed="81"/>
            <rFont val="Tahoma"/>
            <family val="2"/>
          </rPr>
          <t xml:space="preserve">
</t>
        </r>
        <r>
          <rPr>
            <sz val="12"/>
            <color indexed="81"/>
            <rFont val="Tahoma"/>
            <family val="2"/>
          </rPr>
          <t>If initial calculated hardiness (CK) is too warm (by 1, or 2C depending on period) and average T diff (CH) is &gt;1 then the change in daily hardiness is decreased</t>
        </r>
      </text>
    </comment>
    <comment ref="CR22" authorId="0" shapeId="0">
      <text>
        <r>
          <rPr>
            <b/>
            <sz val="9"/>
            <color indexed="81"/>
            <rFont val="Tahoma"/>
            <family val="2"/>
          </rPr>
          <t>Bogdanoff, Carl:</t>
        </r>
        <r>
          <rPr>
            <sz val="9"/>
            <color indexed="81"/>
            <rFont val="Tahoma"/>
            <family val="2"/>
          </rPr>
          <t xml:space="preserve">
</t>
        </r>
        <r>
          <rPr>
            <sz val="12"/>
            <color indexed="81"/>
            <rFont val="Tahoma"/>
            <family val="2"/>
          </rPr>
          <t>If initial calculated hardiness (CK) is too warm (by 1, or 2C depending on period) and average T diff (CH) is &lt;1 then the change in daily hardiness is increased</t>
        </r>
      </text>
    </comment>
    <comment ref="CS22" authorId="0" shapeId="0">
      <text>
        <r>
          <rPr>
            <b/>
            <sz val="9"/>
            <color indexed="81"/>
            <rFont val="Tahoma"/>
            <family val="2"/>
          </rPr>
          <t>Bogdanoff, Carl:</t>
        </r>
        <r>
          <rPr>
            <sz val="9"/>
            <color indexed="81"/>
            <rFont val="Tahoma"/>
            <family val="2"/>
          </rPr>
          <t xml:space="preserve">
</t>
        </r>
        <r>
          <rPr>
            <sz val="12"/>
            <color indexed="81"/>
            <rFont val="Tahoma"/>
            <family val="2"/>
          </rPr>
          <t>Summed daily changes in hardiness (from CL, CM, CN, CO, CP) that are added culumatively (CQ)</t>
        </r>
      </text>
    </comment>
    <comment ref="CT22" authorId="0" shapeId="0">
      <text>
        <r>
          <rPr>
            <b/>
            <sz val="9"/>
            <color indexed="81"/>
            <rFont val="Tahoma"/>
            <family val="2"/>
          </rPr>
          <t>Bogdanoff, Carl:</t>
        </r>
        <r>
          <rPr>
            <sz val="9"/>
            <color indexed="81"/>
            <rFont val="Tahoma"/>
            <family val="2"/>
          </rPr>
          <t xml:space="preserve">
A</t>
        </r>
        <r>
          <rPr>
            <sz val="12"/>
            <color indexed="81"/>
            <rFont val="Tahoma"/>
            <family val="2"/>
          </rPr>
          <t xml:space="preserve"> limit to maximum hardiness that depends on period</t>
        </r>
        <r>
          <rPr>
            <sz val="9"/>
            <color indexed="81"/>
            <rFont val="Tahoma"/>
            <family val="2"/>
          </rPr>
          <t xml:space="preserve">
</t>
        </r>
      </text>
    </comment>
    <comment ref="CU22" authorId="0" shapeId="0">
      <text>
        <r>
          <rPr>
            <b/>
            <sz val="9"/>
            <color indexed="81"/>
            <rFont val="Tahoma"/>
            <family val="2"/>
          </rPr>
          <t>Bogdanoff, Carl:</t>
        </r>
        <r>
          <rPr>
            <sz val="9"/>
            <color indexed="81"/>
            <rFont val="Tahoma"/>
            <family val="2"/>
          </rPr>
          <t xml:space="preserve">
</t>
        </r>
        <r>
          <rPr>
            <sz val="12"/>
            <color indexed="81"/>
            <rFont val="Tahoma"/>
            <family val="2"/>
          </rPr>
          <t>An additional limit to maximum hardiness that depends on period</t>
        </r>
      </text>
    </comment>
    <comment ref="CV22" authorId="0" shapeId="0">
      <text>
        <r>
          <rPr>
            <b/>
            <sz val="9"/>
            <color indexed="81"/>
            <rFont val="Tahoma"/>
            <family val="2"/>
          </rPr>
          <t>Bogdanoff, Carl:</t>
        </r>
        <r>
          <rPr>
            <sz val="9"/>
            <color indexed="81"/>
            <rFont val="Tahoma"/>
            <family val="2"/>
          </rPr>
          <t xml:space="preserve">
</t>
        </r>
        <r>
          <rPr>
            <sz val="12"/>
            <color indexed="81"/>
            <rFont val="Tahoma"/>
            <family val="2"/>
          </rPr>
          <t>From Oct 21 to Feb 6 if predicted hardiness is &gt;(estimated LTE +1C) and estimated daily LTE &gt; -0.15 then  -0.1 is added to daily change in hardiness.</t>
        </r>
      </text>
    </comment>
    <comment ref="CW22" authorId="0" shapeId="0">
      <text>
        <r>
          <rPr>
            <b/>
            <sz val="9"/>
            <color indexed="81"/>
            <rFont val="Tahoma"/>
            <family val="2"/>
          </rPr>
          <t>Bogdanoff, Carl:</t>
        </r>
        <r>
          <rPr>
            <sz val="9"/>
            <color indexed="81"/>
            <rFont val="Tahoma"/>
            <family val="2"/>
          </rPr>
          <t xml:space="preserve">
</t>
        </r>
        <r>
          <rPr>
            <sz val="12"/>
            <color indexed="81"/>
            <rFont val="Tahoma"/>
            <family val="2"/>
          </rPr>
          <t xml:space="preserve">Jan 7 to Feb 6 If avg T diff is between -8C to 0C and predicted LTE is &lt; -23.5C, then add 0.1 to estimated daily LTE (CV).
</t>
        </r>
      </text>
    </comment>
    <comment ref="CX22" authorId="0" shapeId="0">
      <text>
        <r>
          <rPr>
            <b/>
            <sz val="9"/>
            <color indexed="81"/>
            <rFont val="Tahoma"/>
            <family val="2"/>
          </rPr>
          <t>Bogdanoff, Carl:</t>
        </r>
        <r>
          <rPr>
            <sz val="9"/>
            <color indexed="81"/>
            <rFont val="Tahoma"/>
            <family val="2"/>
          </rPr>
          <t xml:space="preserve">
</t>
        </r>
        <r>
          <rPr>
            <sz val="12"/>
            <color indexed="81"/>
            <rFont val="Tahoma"/>
            <family val="2"/>
          </rPr>
          <t xml:space="preserve">Jan 7 to Feb 6 If predicted hariness is &lt;-23.5C and avg T diff is &gt;3C then multiply estimated LTE (CW) by 2.  
</t>
        </r>
        <r>
          <rPr>
            <sz val="9"/>
            <color indexed="81"/>
            <rFont val="Tahoma"/>
            <family val="2"/>
          </rPr>
          <t xml:space="preserve">
</t>
        </r>
      </text>
    </comment>
    <comment ref="CY22" authorId="0" shapeId="0">
      <text>
        <r>
          <rPr>
            <b/>
            <sz val="9"/>
            <color indexed="81"/>
            <rFont val="Tahoma"/>
            <family val="2"/>
          </rPr>
          <t>Bogdanoff, Carl:</t>
        </r>
        <r>
          <rPr>
            <sz val="9"/>
            <color indexed="81"/>
            <rFont val="Tahoma"/>
            <family val="2"/>
          </rPr>
          <t xml:space="preserve">
F</t>
        </r>
        <r>
          <rPr>
            <sz val="12"/>
            <color indexed="81"/>
            <rFont val="Tahoma"/>
            <family val="2"/>
          </rPr>
          <t>inal predicted bud hardiness</t>
        </r>
      </text>
    </comment>
    <comment ref="CM23" authorId="0" shapeId="0">
      <text>
        <r>
          <rPr>
            <b/>
            <sz val="9"/>
            <color indexed="81"/>
            <rFont val="Tahoma"/>
            <family val="2"/>
          </rPr>
          <t>Bogdanoff, Carl:</t>
        </r>
        <r>
          <rPr>
            <sz val="9"/>
            <color indexed="81"/>
            <rFont val="Tahoma"/>
            <family val="2"/>
          </rPr>
          <t xml:space="preserve">
</t>
        </r>
        <r>
          <rPr>
            <sz val="12"/>
            <color indexed="81"/>
            <rFont val="Tahoma"/>
            <family val="2"/>
          </rPr>
          <t>For Dec 8, An If statement that sums the the change in hardiness if cumulative hardiness is &gt;-23C, otherwise it is reset to -23C.</t>
        </r>
      </text>
    </comment>
    <comment ref="CV23" authorId="0" shapeId="0">
      <text>
        <r>
          <rPr>
            <b/>
            <sz val="12"/>
            <color indexed="81"/>
            <rFont val="Tahoma"/>
            <family val="2"/>
          </rPr>
          <t>Bogdanoff, Carl:</t>
        </r>
        <r>
          <rPr>
            <sz val="12"/>
            <color indexed="81"/>
            <rFont val="Tahoma"/>
            <family val="2"/>
          </rPr>
          <t xml:space="preserve">
Feb 7 to Feb 29 If estimated LTE is &lt;-23 and avg T diff is &gt;-2.0, then estimated change in daily hardiness (CU) is multiplied by 1.7</t>
        </r>
      </text>
    </comment>
    <comment ref="CW23" authorId="0" shapeId="0">
      <text>
        <r>
          <rPr>
            <b/>
            <sz val="12"/>
            <color indexed="81"/>
            <rFont val="Tahoma"/>
            <family val="2"/>
          </rPr>
          <t>Bogdanoff, Carl:</t>
        </r>
        <r>
          <rPr>
            <sz val="12"/>
            <color indexed="81"/>
            <rFont val="Tahoma"/>
            <family val="2"/>
          </rPr>
          <t xml:space="preserve">
Mar 1 to Apr 11 If predicted LTE is &gt; -16C and avg T diff is &gt; 1C then multiply estimated daily LTE b (CV) by 1.8.</t>
        </r>
        <r>
          <rPr>
            <sz val="9"/>
            <color indexed="81"/>
            <rFont val="Tahoma"/>
            <family val="2"/>
          </rPr>
          <t xml:space="preserve">
</t>
        </r>
      </text>
    </comment>
    <comment ref="CX23" authorId="0" shapeId="0">
      <text>
        <r>
          <rPr>
            <b/>
            <sz val="12"/>
            <color indexed="81"/>
            <rFont val="Tahoma"/>
            <family val="2"/>
          </rPr>
          <t>Bogdanoff, Carl:</t>
        </r>
        <r>
          <rPr>
            <sz val="12"/>
            <color indexed="81"/>
            <rFont val="Tahoma"/>
            <family val="2"/>
          </rPr>
          <t xml:space="preserve">
Mar 1 to Apr 11 If predicted LTE is &lt;-20C and initial daily change in estimated LTE (CN) is &lt; 0.12 then add 0.1 to estimated daily LTE (CW).
</t>
        </r>
      </text>
    </comment>
    <comment ref="CM24" authorId="0" shapeId="0">
      <text>
        <r>
          <rPr>
            <b/>
            <sz val="9"/>
            <color indexed="81"/>
            <rFont val="Tahoma"/>
            <family val="2"/>
          </rPr>
          <t>Bogdanoff, Carl:</t>
        </r>
        <r>
          <rPr>
            <sz val="9"/>
            <color indexed="81"/>
            <rFont val="Tahoma"/>
            <family val="2"/>
          </rPr>
          <t xml:space="preserve">
</t>
        </r>
        <r>
          <rPr>
            <sz val="12"/>
            <color indexed="81"/>
            <rFont val="Tahoma"/>
            <family val="2"/>
          </rPr>
          <t>An If statement that sums the the change in hardiness for the period of Dec 9 - Apr 11. This statement includes a limit at -23C</t>
        </r>
      </text>
    </comment>
    <comment ref="CV24" authorId="0" shapeId="0">
      <text>
        <r>
          <rPr>
            <b/>
            <sz val="12"/>
            <color indexed="81"/>
            <rFont val="Tahoma"/>
            <family val="2"/>
          </rPr>
          <t>Bogdanoff, Carl:</t>
        </r>
        <r>
          <rPr>
            <sz val="12"/>
            <color indexed="81"/>
            <rFont val="Tahoma"/>
            <family val="2"/>
          </rPr>
          <t xml:space="preserve">
Mar 1 to Apr 11 If estimated LTE is &gt; (predicted LTE + 1.5C) and avg T diff is &gt;-.2 then multiply daily LTE change (CU) by 2</t>
        </r>
      </text>
    </comment>
    <comment ref="BB63" authorId="0" shapeId="0">
      <text>
        <r>
          <rPr>
            <b/>
            <sz val="9"/>
            <color indexed="81"/>
            <rFont val="Tahoma"/>
            <family val="2"/>
          </rPr>
          <t>Bogdanoff, Carl:</t>
        </r>
        <r>
          <rPr>
            <sz val="9"/>
            <color indexed="81"/>
            <rFont val="Tahoma"/>
            <family val="2"/>
          </rPr>
          <t xml:space="preserve">
red values are best guess LTEs using cloest actual LTE</t>
        </r>
      </text>
    </comment>
    <comment ref="JL227" authorId="0" shapeId="0">
      <text>
        <r>
          <rPr>
            <b/>
            <sz val="9"/>
            <color indexed="81"/>
            <rFont val="Tahoma"/>
            <family val="2"/>
          </rPr>
          <t>Bogdanoff, Carl:</t>
        </r>
        <r>
          <rPr>
            <sz val="9"/>
            <color indexed="81"/>
            <rFont val="Tahoma"/>
            <family val="2"/>
          </rPr>
          <t xml:space="preserve">
</t>
        </r>
        <r>
          <rPr>
            <sz val="12"/>
            <color indexed="81"/>
            <rFont val="Tahoma"/>
            <family val="2"/>
          </rPr>
          <t>SuRDC closed due to COVID-19.  No bud hardiness measurements made.  This is not an actual hardiness value but the predicted value.  The model was not tested from Mar 26 to Apr 9.</t>
        </r>
      </text>
    </comment>
    <comment ref="KT227" authorId="0" shapeId="0">
      <text>
        <r>
          <rPr>
            <b/>
            <sz val="9"/>
            <color indexed="81"/>
            <rFont val="Tahoma"/>
            <family val="2"/>
          </rPr>
          <t>Bogdanoff, Carl:</t>
        </r>
        <r>
          <rPr>
            <sz val="9"/>
            <color indexed="81"/>
            <rFont val="Tahoma"/>
            <family val="2"/>
          </rPr>
          <t xml:space="preserve">
</t>
        </r>
        <r>
          <rPr>
            <sz val="12"/>
            <color indexed="81"/>
            <rFont val="Tahoma"/>
            <family val="2"/>
          </rPr>
          <t>SuRDC closed due to COVID-19.  No bud hardiness measurements made.  This is not an actual hardiness value but the predicted value.  The model was not tested from Mar 26 to Apr 9.</t>
        </r>
      </text>
    </comment>
    <comment ref="CG243" authorId="0" shapeId="0">
      <text>
        <r>
          <rPr>
            <b/>
            <sz val="9"/>
            <color indexed="81"/>
            <rFont val="Tahoma"/>
            <family val="2"/>
          </rPr>
          <t>Bogdanoff, Carl:</t>
        </r>
        <r>
          <rPr>
            <sz val="9"/>
            <color indexed="81"/>
            <rFont val="Tahoma"/>
            <family val="2"/>
          </rPr>
          <t xml:space="preserve">
Estimated LTE by actual LTE50.  Initial R-square </t>
        </r>
      </text>
    </comment>
    <comment ref="DE243" authorId="0" shapeId="0">
      <text>
        <r>
          <rPr>
            <b/>
            <sz val="9"/>
            <color indexed="81"/>
            <rFont val="Tahoma"/>
            <family val="2"/>
          </rPr>
          <t>Bogdanoff, Carl:</t>
        </r>
        <r>
          <rPr>
            <sz val="9"/>
            <color indexed="81"/>
            <rFont val="Tahoma"/>
            <family val="2"/>
          </rPr>
          <t xml:space="preserve">
Estimated LTE by actual LTE50.  Initial R-square </t>
        </r>
      </text>
    </comment>
    <comment ref="EC243" authorId="0" shapeId="0">
      <text>
        <r>
          <rPr>
            <b/>
            <sz val="9"/>
            <color indexed="81"/>
            <rFont val="Tahoma"/>
            <family val="2"/>
          </rPr>
          <t>Bogdanoff, Carl:</t>
        </r>
        <r>
          <rPr>
            <sz val="9"/>
            <color indexed="81"/>
            <rFont val="Tahoma"/>
            <family val="2"/>
          </rPr>
          <t xml:space="preserve">
Estimated LTE by actual LTE50.  Initial R-square </t>
        </r>
      </text>
    </comment>
    <comment ref="FA243" authorId="0" shapeId="0">
      <text>
        <r>
          <rPr>
            <b/>
            <sz val="9"/>
            <color indexed="81"/>
            <rFont val="Tahoma"/>
            <family val="2"/>
          </rPr>
          <t>Bogdanoff, Carl:</t>
        </r>
        <r>
          <rPr>
            <sz val="9"/>
            <color indexed="81"/>
            <rFont val="Tahoma"/>
            <family val="2"/>
          </rPr>
          <t xml:space="preserve">
Estimated LTE by actual LTE50.  Initial R-square </t>
        </r>
      </text>
    </comment>
    <comment ref="FY243" authorId="0" shapeId="0">
      <text>
        <r>
          <rPr>
            <b/>
            <sz val="9"/>
            <color indexed="81"/>
            <rFont val="Tahoma"/>
            <family val="2"/>
          </rPr>
          <t>Bogdanoff, Carl:</t>
        </r>
        <r>
          <rPr>
            <sz val="9"/>
            <color indexed="81"/>
            <rFont val="Tahoma"/>
            <family val="2"/>
          </rPr>
          <t xml:space="preserve">
Estimated LTE by actual LTE50.  Initial R-square </t>
        </r>
      </text>
    </comment>
    <comment ref="GW243" authorId="0" shapeId="0">
      <text>
        <r>
          <rPr>
            <b/>
            <sz val="9"/>
            <color indexed="81"/>
            <rFont val="Tahoma"/>
            <family val="2"/>
          </rPr>
          <t>Bogdanoff, Carl:</t>
        </r>
        <r>
          <rPr>
            <sz val="9"/>
            <color indexed="81"/>
            <rFont val="Tahoma"/>
            <family val="2"/>
          </rPr>
          <t xml:space="preserve">
Estimated LTE by actual LTE50.  Initial R-square </t>
        </r>
      </text>
    </comment>
    <comment ref="HU243" authorId="0" shapeId="0">
      <text>
        <r>
          <rPr>
            <b/>
            <sz val="9"/>
            <color indexed="81"/>
            <rFont val="Tahoma"/>
            <family val="2"/>
          </rPr>
          <t>Bogdanoff, Carl:</t>
        </r>
        <r>
          <rPr>
            <sz val="9"/>
            <color indexed="81"/>
            <rFont val="Tahoma"/>
            <family val="2"/>
          </rPr>
          <t xml:space="preserve">
Estimated LTE by actual LTE50.  Initial R-square </t>
        </r>
      </text>
    </comment>
    <comment ref="IS243" authorId="0" shapeId="0">
      <text>
        <r>
          <rPr>
            <b/>
            <sz val="9"/>
            <color indexed="81"/>
            <rFont val="Tahoma"/>
            <family val="2"/>
          </rPr>
          <t>Bogdanoff, Carl:</t>
        </r>
        <r>
          <rPr>
            <sz val="9"/>
            <color indexed="81"/>
            <rFont val="Tahoma"/>
            <family val="2"/>
          </rPr>
          <t xml:space="preserve">
Estimated LTE by actual LTE50.  Initial R-square </t>
        </r>
      </text>
    </comment>
  </commentList>
</comments>
</file>

<file path=xl/comments2.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R5" authorId="0" shapeId="0">
      <text>
        <r>
          <rPr>
            <b/>
            <sz val="9"/>
            <color indexed="81"/>
            <rFont val="Tahoma"/>
            <family val="2"/>
          </rPr>
          <t>Bogdanoff, Carl:</t>
        </r>
        <r>
          <rPr>
            <sz val="9"/>
            <color indexed="81"/>
            <rFont val="Tahoma"/>
            <family val="2"/>
          </rPr>
          <t xml:space="preserve">
Difference between 2012-2913 data &amp; Historical data</t>
        </r>
      </text>
    </comment>
  </commentList>
</comments>
</file>

<file path=xl/sharedStrings.xml><?xml version="1.0" encoding="utf-8"?>
<sst xmlns="http://schemas.openxmlformats.org/spreadsheetml/2006/main" count="1539" uniqueCount="260">
  <si>
    <t>Variety</t>
  </si>
  <si>
    <t>Chardonnay</t>
  </si>
  <si>
    <t>Shiraz</t>
  </si>
  <si>
    <t>Pinot noir</t>
  </si>
  <si>
    <t>Pinot blanc</t>
  </si>
  <si>
    <t>Pinot gris</t>
  </si>
  <si>
    <t>Riesling</t>
  </si>
  <si>
    <t>Merlot</t>
  </si>
  <si>
    <t>Gewurztraminer</t>
  </si>
  <si>
    <t>Cabernet Franc</t>
  </si>
  <si>
    <t xml:space="preserve">Osoyoos, southeast </t>
  </si>
  <si>
    <t>Black Sage</t>
  </si>
  <si>
    <t>Kelowna</t>
  </si>
  <si>
    <t>West Kelowna</t>
  </si>
  <si>
    <t>OK Falls, west</t>
  </si>
  <si>
    <t>OK Falls, east</t>
  </si>
  <si>
    <t>Naramata Bench</t>
  </si>
  <si>
    <t>Oliver, west</t>
  </si>
  <si>
    <t>Osoyoos, northeast</t>
  </si>
  <si>
    <t>Oliver, east</t>
  </si>
  <si>
    <t>Cabernet Sauvignon</t>
  </si>
  <si>
    <t>Sauvignon blanc</t>
  </si>
  <si>
    <t>Average Bud Hardiness (all sites, all varieties)</t>
  </si>
  <si>
    <t>2012 - 2013 Winter Grape Bud Hardiness Okanagan Valley BC</t>
  </si>
  <si>
    <t>Avg LTE</t>
  </si>
  <si>
    <t>Viognier</t>
  </si>
  <si>
    <t>Oliver east</t>
  </si>
  <si>
    <t>Osoyoos northeast</t>
  </si>
  <si>
    <t>Naramata bench</t>
  </si>
  <si>
    <t>Osoyoos west</t>
  </si>
  <si>
    <t>2015 - 2016</t>
  </si>
  <si>
    <t>2014 - 2015</t>
  </si>
  <si>
    <t>2013 - 2014</t>
  </si>
  <si>
    <t>2012 - 2013</t>
  </si>
  <si>
    <t>12-13</t>
  </si>
  <si>
    <t>13-14</t>
  </si>
  <si>
    <t>14-15</t>
  </si>
  <si>
    <t>15-16</t>
  </si>
  <si>
    <t>12-13LTE</t>
  </si>
  <si>
    <t>13-14LTE</t>
  </si>
  <si>
    <t>14-15LTE</t>
  </si>
  <si>
    <t>15-16LTE</t>
  </si>
  <si>
    <t>note:  estimation of hardiness is based on separate curves for acclimation dormancy and deacclimation</t>
  </si>
  <si>
    <t>GDD</t>
  </si>
  <si>
    <t>16-17</t>
  </si>
  <si>
    <t>16-17LTE</t>
  </si>
  <si>
    <t>LTE</t>
  </si>
  <si>
    <t xml:space="preserve">Slope = </t>
  </si>
  <si>
    <t>LTE actual</t>
  </si>
  <si>
    <t>Estimate LTE</t>
  </si>
  <si>
    <t>Estimate LTE/day</t>
  </si>
  <si>
    <t>date</t>
  </si>
  <si>
    <t>Daily avg Tmean</t>
  </si>
  <si>
    <t>1981-2010 data</t>
  </si>
  <si>
    <t>step 2</t>
  </si>
  <si>
    <r>
      <t>Final predicted LTE &amp; actual LTEs.  See r</t>
    </r>
    <r>
      <rPr>
        <vertAlign val="superscript"/>
        <sz val="11"/>
        <color theme="1"/>
        <rFont val="Calibri"/>
        <family val="2"/>
        <scheme val="minor"/>
      </rPr>
      <t>2</t>
    </r>
    <r>
      <rPr>
        <sz val="11"/>
        <color theme="1"/>
        <rFont val="Calibri"/>
        <family val="2"/>
        <scheme val="minor"/>
      </rPr>
      <t xml:space="preserve"> values below</t>
    </r>
  </si>
  <si>
    <t>2012-13</t>
  </si>
  <si>
    <t>2013-14</t>
  </si>
  <si>
    <t>2014-15</t>
  </si>
  <si>
    <t>2015-16</t>
  </si>
  <si>
    <t>2016-17</t>
  </si>
  <si>
    <t>2016 - 17 data</t>
  </si>
  <si>
    <t>17-18</t>
  </si>
  <si>
    <t>17-18LTE</t>
  </si>
  <si>
    <t>2017-18</t>
  </si>
  <si>
    <t>1day</t>
  </si>
  <si>
    <t>3day</t>
  </si>
  <si>
    <t>average sep21-oct15 = 1.3</t>
  </si>
  <si>
    <t>average sep21-oct15 = -1</t>
  </si>
  <si>
    <t>average sep21-oct15 = 2.4</t>
  </si>
  <si>
    <t>average sep21-oct15 = 0.9</t>
  </si>
  <si>
    <t>average sep21-oct15 = -1.1</t>
  </si>
  <si>
    <t>average oct1-oct15 = -1.1</t>
  </si>
  <si>
    <t>average oct1-oct15 = -1.2</t>
  </si>
  <si>
    <t>average oct1-oct15 = 0.3</t>
  </si>
  <si>
    <t>average oct1-oct15 = 1.8</t>
  </si>
  <si>
    <t>average oct1-oct15 = 2.3</t>
  </si>
  <si>
    <t>average oct1-oct15 = 0.4</t>
  </si>
  <si>
    <t>18-19</t>
  </si>
  <si>
    <t>2017 - 2018</t>
  </si>
  <si>
    <r>
      <t xml:space="preserve">Avg LTE/vine </t>
    </r>
    <r>
      <rPr>
        <sz val="8"/>
        <color indexed="8"/>
        <rFont val="Arial"/>
        <family val="2"/>
      </rPr>
      <t>(Nov 7,8)</t>
    </r>
  </si>
  <si>
    <r>
      <t xml:space="preserve">Avg LTE/vine </t>
    </r>
    <r>
      <rPr>
        <sz val="8"/>
        <color indexed="8"/>
        <rFont val="Arial"/>
        <family val="2"/>
      </rPr>
      <t>(Nov 21,22)</t>
    </r>
  </si>
  <si>
    <r>
      <t xml:space="preserve">Avg LTE/vine </t>
    </r>
    <r>
      <rPr>
        <sz val="8"/>
        <color indexed="8"/>
        <rFont val="Arial"/>
        <family val="2"/>
      </rPr>
      <t>(Dec 5,6)</t>
    </r>
  </si>
  <si>
    <r>
      <t xml:space="preserve">Avg LTE/vine </t>
    </r>
    <r>
      <rPr>
        <sz val="8"/>
        <color indexed="8"/>
        <rFont val="Arial"/>
        <family val="2"/>
      </rPr>
      <t>(Dec 19,20)</t>
    </r>
  </si>
  <si>
    <r>
      <t xml:space="preserve">Avg LTE/vine </t>
    </r>
    <r>
      <rPr>
        <sz val="8"/>
        <color indexed="8"/>
        <rFont val="Arial"/>
        <family val="2"/>
      </rPr>
      <t>(Jan 2,3)</t>
    </r>
  </si>
  <si>
    <r>
      <t xml:space="preserve">Avg LTE/vine </t>
    </r>
    <r>
      <rPr>
        <sz val="8"/>
        <color indexed="8"/>
        <rFont val="Arial"/>
        <family val="2"/>
      </rPr>
      <t>(Jan 16,17)</t>
    </r>
  </si>
  <si>
    <r>
      <t xml:space="preserve">Avg LTE/vine </t>
    </r>
    <r>
      <rPr>
        <sz val="8"/>
        <color indexed="8"/>
        <rFont val="Arial"/>
        <family val="2"/>
      </rPr>
      <t>(Jan 30,31)</t>
    </r>
  </si>
  <si>
    <r>
      <t xml:space="preserve">Avg LTE/vine </t>
    </r>
    <r>
      <rPr>
        <sz val="8"/>
        <color indexed="8"/>
        <rFont val="Arial"/>
        <family val="2"/>
      </rPr>
      <t>(Feb 13,14)</t>
    </r>
  </si>
  <si>
    <r>
      <t xml:space="preserve">Avg LTE/vine </t>
    </r>
    <r>
      <rPr>
        <sz val="8"/>
        <color indexed="8"/>
        <rFont val="Arial"/>
        <family val="2"/>
      </rPr>
      <t>(Feb 27,28)</t>
    </r>
  </si>
  <si>
    <r>
      <t xml:space="preserve">Avg LTE/vine </t>
    </r>
    <r>
      <rPr>
        <sz val="8"/>
        <color indexed="8"/>
        <rFont val="Arial"/>
        <family val="2"/>
      </rPr>
      <t>(Mar 13,14)</t>
    </r>
  </si>
  <si>
    <r>
      <t xml:space="preserve">Avg LTE/vine </t>
    </r>
    <r>
      <rPr>
        <sz val="8"/>
        <color indexed="8"/>
        <rFont val="Arial"/>
        <family val="2"/>
      </rPr>
      <t>(Mar 27,28)</t>
    </r>
  </si>
  <si>
    <r>
      <t xml:space="preserve">Avg LTE/vine </t>
    </r>
    <r>
      <rPr>
        <sz val="8"/>
        <color indexed="8"/>
        <rFont val="Arial"/>
        <family val="2"/>
      </rPr>
      <t>(Apr 10,11)</t>
    </r>
  </si>
  <si>
    <t xml:space="preserve">  Nov 7,8</t>
  </si>
  <si>
    <t xml:space="preserve">  Nov 21,22</t>
  </si>
  <si>
    <t xml:space="preserve">  Dec 5,6</t>
  </si>
  <si>
    <t xml:space="preserve">  Dec 19,20</t>
  </si>
  <si>
    <t xml:space="preserve">  Jan 2,3</t>
  </si>
  <si>
    <t xml:space="preserve">  Jan 16,17</t>
  </si>
  <si>
    <t xml:space="preserve">  Jan 30,31</t>
  </si>
  <si>
    <t xml:space="preserve">  Feb 13,14</t>
  </si>
  <si>
    <t xml:space="preserve">  Feb 27,28</t>
  </si>
  <si>
    <t xml:space="preserve">  Mar 13,14</t>
  </si>
  <si>
    <t xml:space="preserve">  Mar 27,28</t>
  </si>
  <si>
    <t xml:space="preserve">  Apr 10,11</t>
  </si>
  <si>
    <t>Malbec</t>
  </si>
  <si>
    <t>Sauv blanc</t>
  </si>
  <si>
    <t>Setting upper limits to estimated LTE. When near max LTE; cold temp affect on hardiness is small, warm temp affect is large.</t>
  </si>
  <si>
    <t>18-19LTE</t>
  </si>
  <si>
    <t>2018-19</t>
  </si>
  <si>
    <t>*</t>
  </si>
  <si>
    <t>Difference between 2012-13 &amp; Historical data</t>
  </si>
  <si>
    <t>average sep21-oct15 = -1.3</t>
  </si>
  <si>
    <t>average oct1-oct15 = -2.0</t>
  </si>
  <si>
    <t>average</t>
  </si>
  <si>
    <t>Nov 01 -17.44</t>
  </si>
  <si>
    <t>Oct 25  -13.90</t>
  </si>
  <si>
    <t>Oct 28  -13.53</t>
  </si>
  <si>
    <t>Nov 08 -17.25</t>
  </si>
  <si>
    <t>Nov 07 -21.95</t>
  </si>
  <si>
    <t>Nov 06 -17.25</t>
  </si>
  <si>
    <t>Oct 15</t>
  </si>
  <si>
    <t>Oct 27  -15.76</t>
  </si>
  <si>
    <t>GDD - 1333</t>
  </si>
  <si>
    <t>GDD - 1415</t>
  </si>
  <si>
    <t>GDD - 1389</t>
  </si>
  <si>
    <t>GDD - 1520</t>
  </si>
  <si>
    <t>GDD - 1416</t>
  </si>
  <si>
    <t>GDD - 1363</t>
  </si>
  <si>
    <t xml:space="preserve">2 day average day2 (see comment) </t>
  </si>
  <si>
    <t>2day</t>
  </si>
  <si>
    <t>2day avg</t>
  </si>
  <si>
    <t>2d average mean Temps</t>
  </si>
  <si>
    <t>Avg 2d Temp vs y-hardiness Oct 24 - Dec 12</t>
  </si>
  <si>
    <t>avg diff</t>
  </si>
  <si>
    <t>avg 2d Tmean</t>
  </si>
  <si>
    <t>Difference between 2012-2913 data &amp; Historical data</t>
  </si>
  <si>
    <t>1981 - 2010 Historical Data (Penticton WS)</t>
  </si>
  <si>
    <t>Seasonal plot of 2-day average Tmean by average LTE50</t>
  </si>
  <si>
    <t>Estimate for GDD under &amp; over average</t>
  </si>
  <si>
    <t>Estimation of initial bud hardiness for Sept 20th using seasonal Growing Degree Day data</t>
  </si>
  <si>
    <t>Note:  est LTE calc is derived from combining LTE acclim, LTE max-hardiness, LTE de-acclim curves.  They are spliced together where curves intersect by averaging LTE values just above and just below the intersection point.</t>
  </si>
  <si>
    <t>avg T diff</t>
  </si>
  <si>
    <t>predicted</t>
  </si>
  <si>
    <t>Final</t>
  </si>
  <si>
    <t>Predicted</t>
  </si>
  <si>
    <t>final</t>
  </si>
  <si>
    <r>
      <t>Avg LTE/vine</t>
    </r>
    <r>
      <rPr>
        <sz val="8"/>
        <color indexed="8"/>
        <rFont val="Arial"/>
        <family val="2"/>
      </rPr>
      <t xml:space="preserve"> (Nov 6,7)</t>
    </r>
  </si>
  <si>
    <r>
      <t xml:space="preserve">Avg LTE/vine </t>
    </r>
    <r>
      <rPr>
        <sz val="8"/>
        <color indexed="8"/>
        <rFont val="Arial"/>
        <family val="2"/>
      </rPr>
      <t>(Nov 20,21)</t>
    </r>
  </si>
  <si>
    <r>
      <t xml:space="preserve">Avg LTE/vine </t>
    </r>
    <r>
      <rPr>
        <sz val="8"/>
        <color indexed="8"/>
        <rFont val="Arial"/>
        <family val="2"/>
      </rPr>
      <t>(Dec 4,5)</t>
    </r>
  </si>
  <si>
    <r>
      <t xml:space="preserve">Avg LTE/vine </t>
    </r>
    <r>
      <rPr>
        <sz val="8"/>
        <color indexed="8"/>
        <rFont val="Arial"/>
        <family val="2"/>
      </rPr>
      <t>(Dec 18,19)</t>
    </r>
  </si>
  <si>
    <r>
      <t xml:space="preserve">Avg LTE/vine </t>
    </r>
    <r>
      <rPr>
        <sz val="8"/>
        <color indexed="8"/>
        <rFont val="Arial"/>
        <family val="2"/>
      </rPr>
      <t>(Jan 15,16)</t>
    </r>
  </si>
  <si>
    <r>
      <t xml:space="preserve">Avg LTE/vine </t>
    </r>
    <r>
      <rPr>
        <sz val="8"/>
        <color indexed="8"/>
        <rFont val="Arial"/>
        <family val="2"/>
      </rPr>
      <t>(Jan 29,30)</t>
    </r>
  </si>
  <si>
    <r>
      <t xml:space="preserve">Avg LTE/vine </t>
    </r>
    <r>
      <rPr>
        <sz val="8"/>
        <color indexed="8"/>
        <rFont val="Arial"/>
        <family val="2"/>
      </rPr>
      <t>(Feb 12,13)</t>
    </r>
  </si>
  <si>
    <r>
      <t xml:space="preserve">Avg LTE/vine </t>
    </r>
    <r>
      <rPr>
        <sz val="8"/>
        <color indexed="8"/>
        <rFont val="Arial"/>
        <family val="2"/>
      </rPr>
      <t>(Feb 26,27)</t>
    </r>
  </si>
  <si>
    <r>
      <t xml:space="preserve">Avg LTE/vine </t>
    </r>
    <r>
      <rPr>
        <sz val="8"/>
        <color indexed="8"/>
        <rFont val="Arial"/>
        <family val="2"/>
      </rPr>
      <t>(Mar 12,13)</t>
    </r>
  </si>
  <si>
    <r>
      <t xml:space="preserve">Avg LTE/vine </t>
    </r>
    <r>
      <rPr>
        <sz val="8"/>
        <color indexed="8"/>
        <rFont val="Arial"/>
        <family val="2"/>
      </rPr>
      <t>(Mar 26,27)</t>
    </r>
  </si>
  <si>
    <r>
      <t xml:space="preserve">Avg LTE/vine </t>
    </r>
    <r>
      <rPr>
        <sz val="8"/>
        <color indexed="8"/>
        <rFont val="Arial"/>
        <family val="2"/>
      </rPr>
      <t>(Apr 9,10)</t>
    </r>
  </si>
  <si>
    <t>Shiraz cl.174</t>
  </si>
  <si>
    <t>Tempranillo</t>
  </si>
  <si>
    <t>Zinfandel</t>
  </si>
  <si>
    <t xml:space="preserve">  Nov 6,7</t>
  </si>
  <si>
    <t xml:space="preserve">  Nov 20,21</t>
  </si>
  <si>
    <t xml:space="preserve">  Dec 4,5</t>
  </si>
  <si>
    <t xml:space="preserve">  Dec 18,19</t>
  </si>
  <si>
    <t xml:space="preserve">  Jan 15,16</t>
  </si>
  <si>
    <t xml:space="preserve">  Jan 29,30</t>
  </si>
  <si>
    <t xml:space="preserve">  Feb 12,13</t>
  </si>
  <si>
    <t xml:space="preserve">  Feb 26,27</t>
  </si>
  <si>
    <t xml:space="preserve">  Mar 12,13</t>
  </si>
  <si>
    <t xml:space="preserve">  Mar 26,27</t>
  </si>
  <si>
    <t xml:space="preserve">  Apr 9,10</t>
  </si>
  <si>
    <t>diff             (Q-M)</t>
  </si>
  <si>
    <t>diff      (T-M)</t>
  </si>
  <si>
    <t>diff      (W-M)</t>
  </si>
  <si>
    <t>diff      (Z-M)</t>
  </si>
  <si>
    <t>diff      (AC-M)</t>
  </si>
  <si>
    <t>diff      (AF-M)</t>
  </si>
  <si>
    <t>diff      (AI-M)</t>
  </si>
  <si>
    <t xml:space="preserve">These are constants used in the model every year and are determined from historical weather data and LTEs from the past 7 years.  </t>
  </si>
  <si>
    <t>avg GDD</t>
  </si>
  <si>
    <t>diff</t>
  </si>
  <si>
    <t>year</t>
  </si>
  <si>
    <t>1st hardiness measure</t>
  </si>
  <si>
    <t>see comments for explanation of formulas used in each column &amp; section</t>
  </si>
  <si>
    <t>IF statements and multipliers are used so that current years weather will closely match up to measured LTEs.  The IF statements are grouped into acclimation, max hardiness and deacclimation periods.  These IF statements are the same for all seven years.</t>
  </si>
  <si>
    <t>Osoyoos, north</t>
  </si>
  <si>
    <t>Oliver, south</t>
  </si>
  <si>
    <t>avg predicted LTE =</t>
  </si>
  <si>
    <t>R-square =</t>
  </si>
  <si>
    <t>AVG</t>
  </si>
  <si>
    <t>This section is a tool used for assessing changes to the model for comparing results across all 7 years (After a change is made predicted LTE in this table is automatically updated)</t>
  </si>
  <si>
    <t xml:space="preserve">R-square </t>
  </si>
  <si>
    <t xml:space="preserve"> </t>
  </si>
  <si>
    <t>Summary Table - The Difference Between Actual Hardiness and Predicted Hardiness</t>
  </si>
  <si>
    <t>Estimation of hardiness for Merlot based on Enviroment Canada's Penticton weather station</t>
  </si>
  <si>
    <t>2019-20</t>
  </si>
  <si>
    <t>2019-2020</t>
  </si>
  <si>
    <r>
      <t>Avg LTE/vine</t>
    </r>
    <r>
      <rPr>
        <sz val="8"/>
        <color indexed="8"/>
        <rFont val="Arial"/>
        <family val="2"/>
      </rPr>
      <t xml:space="preserve"> (Oct 22-24)</t>
    </r>
  </si>
  <si>
    <r>
      <t xml:space="preserve">Avg LTE/vine </t>
    </r>
    <r>
      <rPr>
        <sz val="8"/>
        <color indexed="8"/>
        <rFont val="Arial"/>
        <family val="2"/>
      </rPr>
      <t>(Mar 11,12)</t>
    </r>
  </si>
  <si>
    <r>
      <t xml:space="preserve">Avg LTE/vine </t>
    </r>
    <r>
      <rPr>
        <sz val="8"/>
        <color indexed="8"/>
        <rFont val="Arial"/>
        <family val="2"/>
      </rPr>
      <t>(Apr 8,9)</t>
    </r>
  </si>
  <si>
    <t>Oct         22-24</t>
  </si>
  <si>
    <t xml:space="preserve">  Mar 11,12</t>
  </si>
  <si>
    <t xml:space="preserve">  Mar 25,26</t>
  </si>
  <si>
    <t xml:space="preserve">  Apr 8,9</t>
  </si>
  <si>
    <t>Cabernet Franc *(1yr)</t>
  </si>
  <si>
    <t>Cabernet Franc *(2yr)</t>
  </si>
  <si>
    <t>Cabernet Sauv *(1yr)</t>
  </si>
  <si>
    <t>Pinot Gris</t>
  </si>
  <si>
    <t>Pinot Noir</t>
  </si>
  <si>
    <t>Sauvignon Blanc</t>
  </si>
  <si>
    <t>Zinfandel *(1yr)</t>
  </si>
  <si>
    <t>19-20</t>
  </si>
  <si>
    <t>diff             (R-N)</t>
  </si>
  <si>
    <t>diff      (U-N)</t>
  </si>
  <si>
    <t>diff      (X-N)</t>
  </si>
  <si>
    <t>diff      (AA-N)</t>
  </si>
  <si>
    <t>diff      (AD-N)</t>
  </si>
  <si>
    <t>diff      (AG-N)</t>
  </si>
  <si>
    <t>diff      (AJ-N)</t>
  </si>
  <si>
    <t>diff      (AM-N)</t>
  </si>
  <si>
    <t>19-20LTE</t>
  </si>
  <si>
    <t>Average GDD = 1390</t>
  </si>
  <si>
    <t>Oct 24 -17.40</t>
  </si>
  <si>
    <t>Overall Average R-square</t>
  </si>
  <si>
    <r>
      <t xml:space="preserve">Avg LTE/vine </t>
    </r>
    <r>
      <rPr>
        <sz val="8"/>
        <color indexed="8"/>
        <rFont val="Arial"/>
        <family val="2"/>
      </rPr>
      <t>(Jan 6,7)</t>
    </r>
  </si>
  <si>
    <t xml:space="preserve">  Jan 6,7</t>
  </si>
  <si>
    <t xml:space="preserve">  Jan 15,17</t>
  </si>
  <si>
    <r>
      <t xml:space="preserve">Avg LTE/vine </t>
    </r>
    <r>
      <rPr>
        <sz val="8"/>
        <color indexed="8"/>
        <rFont val="Arial"/>
        <family val="2"/>
      </rPr>
      <t>(Jan 15,17)</t>
    </r>
  </si>
  <si>
    <t>pruned</t>
  </si>
  <si>
    <t>ORIGINAL</t>
  </si>
  <si>
    <t>NEW</t>
  </si>
  <si>
    <t>Year</t>
  </si>
  <si>
    <r>
      <t>Difference (</t>
    </r>
    <r>
      <rPr>
        <sz val="14"/>
        <color theme="1"/>
        <rFont val="Calibri"/>
        <family val="2"/>
      </rPr>
      <t>°C)</t>
    </r>
  </si>
  <si>
    <t>Growing Degree Days (GDD)</t>
  </si>
  <si>
    <t>1st Hardiness Measure (Date)</t>
  </si>
  <si>
    <t>Multiplier:  Cool season = -0.005,  Warm season = 0.01</t>
  </si>
  <si>
    <t>Average GDD (Summerland, BC) = 1390</t>
  </si>
  <si>
    <r>
      <t xml:space="preserve">Seasonal (Apr 1 to Oct 31) GDD = </t>
    </r>
    <r>
      <rPr>
        <sz val="14"/>
        <color rgb="FF000000"/>
        <rFont val="Symbol"/>
        <family val="1"/>
        <charset val="2"/>
      </rPr>
      <t>S</t>
    </r>
    <r>
      <rPr>
        <vertAlign val="subscript"/>
        <sz val="14"/>
        <color rgb="FF000000"/>
        <rFont val="Calibri"/>
        <family val="2"/>
        <scheme val="minor"/>
      </rPr>
      <t xml:space="preserve">daily </t>
    </r>
    <r>
      <rPr>
        <sz val="14"/>
        <color rgb="FF000000"/>
        <rFont val="Calibri"/>
        <family val="2"/>
        <scheme val="minor"/>
      </rPr>
      <t>((T</t>
    </r>
    <r>
      <rPr>
        <vertAlign val="subscript"/>
        <sz val="14"/>
        <color rgb="FF000000"/>
        <rFont val="Calibri"/>
        <family val="2"/>
        <scheme val="minor"/>
      </rPr>
      <t>max</t>
    </r>
    <r>
      <rPr>
        <sz val="14"/>
        <color rgb="FF000000"/>
        <rFont val="Calibri"/>
        <family val="2"/>
        <scheme val="minor"/>
      </rPr>
      <t xml:space="preserve"> + T</t>
    </r>
    <r>
      <rPr>
        <vertAlign val="subscript"/>
        <sz val="14"/>
        <color rgb="FF000000"/>
        <rFont val="Calibri"/>
        <family val="2"/>
        <scheme val="minor"/>
      </rPr>
      <t>min</t>
    </r>
    <r>
      <rPr>
        <sz val="14"/>
        <color rgb="FF000000"/>
        <rFont val="Calibri"/>
        <family val="2"/>
        <scheme val="minor"/>
      </rPr>
      <t xml:space="preserve">)/2 - 10), including only values &gt; 0. </t>
    </r>
  </si>
  <si>
    <t>-17.44    Nov 01</t>
  </si>
  <si>
    <t>-13.90    Oct 25</t>
  </si>
  <si>
    <t>-13.53    Oct 28</t>
  </si>
  <si>
    <t>-15.76    Oct 27</t>
  </si>
  <si>
    <t>-17.25    Nov 08</t>
  </si>
  <si>
    <t>-21.95    Nov 07</t>
  </si>
  <si>
    <t>-17.25    Nov 06</t>
  </si>
  <si>
    <t>-17.40    Oct 24</t>
  </si>
  <si>
    <r>
      <t xml:space="preserve">Initial Hardiness     </t>
    </r>
    <r>
      <rPr>
        <b/>
        <sz val="14"/>
        <color theme="1"/>
        <rFont val="Calibri"/>
        <family val="2"/>
        <scheme val="minor"/>
      </rPr>
      <t>Sept 20</t>
    </r>
    <r>
      <rPr>
        <sz val="14"/>
        <color theme="1"/>
        <rFont val="Calibri"/>
        <family val="2"/>
        <scheme val="minor"/>
      </rPr>
      <t xml:space="preserve"> (°C)</t>
    </r>
  </si>
  <si>
    <r>
      <t xml:space="preserve">Avg LTE50        </t>
    </r>
    <r>
      <rPr>
        <sz val="8"/>
        <color indexed="8"/>
        <rFont val="Arial"/>
        <family val="2"/>
      </rPr>
      <t>(Mar 25,26)</t>
    </r>
  </si>
  <si>
    <t>note: March 25, 26 SuRDC closed due to COVID-19 pandemic Arterra collected all bud samples, MH did not collect any</t>
  </si>
  <si>
    <t>(red #s indicate predicted hardiness is too high by &gt; 0.5 (too cold)</t>
  </si>
  <si>
    <t>(green #s indicate predicted hardiness is too low b &lt; -0.5 (too warm)</t>
  </si>
  <si>
    <r>
      <t xml:space="preserve">blank cell are values where predicted LTE was within </t>
    </r>
    <r>
      <rPr>
        <sz val="11"/>
        <color theme="1"/>
        <rFont val="Calibri"/>
        <family val="2"/>
      </rPr>
      <t>± 0.5°C of actual LTE50</t>
    </r>
  </si>
  <si>
    <t>Yellow highlighting in the above table indicates</t>
  </si>
  <si>
    <t>There are 4 highlighted values … so far</t>
  </si>
  <si>
    <t>unusual measured hardiness values that diverge</t>
  </si>
  <si>
    <t xml:space="preserve">greatly from the predicted hardiness values </t>
  </si>
  <si>
    <t>← see comment</t>
  </si>
  <si>
    <t>Similar hardiness values were found with Chard</t>
  </si>
  <si>
    <t>This section is a tool used for assessing changes to the model for comparing results across all 8 years (After a change is made predicted LTE in this table is automatically updated)</t>
  </si>
  <si>
    <t>Below (cells KV232:LL264) are tables summarizing the difference between actual and predicted hardiness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</si>
</sst>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
    <numFmt numFmtId="166" formatCode="0.000"/>
  </numFmts>
  <fonts count="50" x14ac:knownFonts="1">
    <font>
      <sz val="11"/>
      <color theme="1"/>
      <name val="Calibri"/>
      <family val="2"/>
      <scheme val="minor"/>
    </font>
    <font>
      <sz val="10"/>
      <color indexed="8"/>
      <name val="Arial"/>
      <family val="2"/>
    </font>
    <font>
      <sz val="10"/>
      <color indexed="8"/>
      <name val="Arial"/>
      <family val="2"/>
    </font>
    <font>
      <sz val="9"/>
      <color indexed="8"/>
      <name val="Arial"/>
      <family val="2"/>
    </font>
    <font>
      <sz val="14"/>
      <color theme="1"/>
      <name val="Calibri"/>
      <family val="2"/>
      <scheme val="minor"/>
    </font>
    <font>
      <b/>
      <sz val="9"/>
      <color indexed="8"/>
      <name val="Arial"/>
      <family val="2"/>
    </font>
    <font>
      <sz val="18"/>
      <color theme="1"/>
      <name val="Calibri"/>
      <family val="2"/>
      <scheme val="minor"/>
    </font>
    <font>
      <sz val="8"/>
      <color indexed="8"/>
      <name val="Arial"/>
      <family val="2"/>
    </font>
    <font>
      <sz val="8"/>
      <color theme="1"/>
      <name val="Arial"/>
      <family val="2"/>
    </font>
    <font>
      <b/>
      <sz val="8"/>
      <color indexed="8"/>
      <name val="Arial"/>
      <family val="2"/>
    </font>
    <font>
      <sz val="9"/>
      <color theme="1"/>
      <name val="Arial"/>
      <family val="2"/>
    </font>
    <font>
      <sz val="10"/>
      <name val="Arial"/>
      <family val="2"/>
    </font>
    <font>
      <sz val="10"/>
      <color theme="1"/>
      <name val="Arial"/>
      <family val="2"/>
    </font>
    <font>
      <b/>
      <sz val="10"/>
      <color indexed="8"/>
      <name val="Arial"/>
      <family val="2"/>
    </font>
    <font>
      <sz val="11"/>
      <color indexed="8"/>
      <name val="Calibri"/>
      <family val="2"/>
      <scheme val="minor"/>
    </font>
    <font>
      <b/>
      <sz val="11"/>
      <color theme="1"/>
      <name val="Calibri"/>
      <family val="2"/>
      <scheme val="minor"/>
    </font>
    <font>
      <b/>
      <sz val="14"/>
      <color rgb="FFFF0000"/>
      <name val="Calibri"/>
      <family val="2"/>
      <scheme val="minor"/>
    </font>
    <font>
      <sz val="14"/>
      <color indexed="8"/>
      <name val="Arial"/>
      <family val="2"/>
    </font>
    <font>
      <sz val="16"/>
      <color theme="1"/>
      <name val="Calibri"/>
      <family val="2"/>
      <scheme val="minor"/>
    </font>
    <font>
      <sz val="9"/>
      <color indexed="81"/>
      <name val="Tahoma"/>
      <family val="2"/>
    </font>
    <font>
      <b/>
      <sz val="9"/>
      <color indexed="81"/>
      <name val="Tahoma"/>
      <family val="2"/>
    </font>
    <font>
      <sz val="11"/>
      <color rgb="FFFF0000"/>
      <name val="Calibri"/>
      <family val="2"/>
      <scheme val="minor"/>
    </font>
    <font>
      <vertAlign val="superscript"/>
      <sz val="11"/>
      <color theme="1"/>
      <name val="Calibri"/>
      <family val="2"/>
      <scheme val="minor"/>
    </font>
    <font>
      <sz val="8"/>
      <color theme="1"/>
      <name val="Calibri"/>
      <family val="2"/>
      <scheme val="minor"/>
    </font>
    <font>
      <sz val="9"/>
      <color theme="1"/>
      <name val="Calibri"/>
      <family val="2"/>
      <scheme val="minor"/>
    </font>
    <font>
      <b/>
      <sz val="10"/>
      <color theme="1"/>
      <name val="Arial"/>
      <family val="2"/>
    </font>
    <font>
      <b/>
      <sz val="9"/>
      <color theme="1"/>
      <name val="Calibri"/>
      <family val="2"/>
      <scheme val="minor"/>
    </font>
    <font>
      <b/>
      <sz val="11"/>
      <color rgb="FFFF0000"/>
      <name val="Calibri"/>
      <family val="2"/>
      <scheme val="minor"/>
    </font>
    <font>
      <sz val="11"/>
      <color theme="5" tint="0.79998168889431442"/>
      <name val="Calibri"/>
      <family val="2"/>
      <scheme val="minor"/>
    </font>
    <font>
      <sz val="12"/>
      <color theme="1"/>
      <name val="Calibri"/>
      <family val="2"/>
      <scheme val="minor"/>
    </font>
    <font>
      <sz val="10.5"/>
      <color rgb="FF000000"/>
      <name val="Calibri"/>
      <family val="2"/>
      <scheme val="minor"/>
    </font>
    <font>
      <sz val="10.5"/>
      <color theme="1"/>
      <name val="Calibri"/>
      <family val="2"/>
      <scheme val="minor"/>
    </font>
    <font>
      <sz val="10.5"/>
      <color indexed="8"/>
      <name val="Calibri"/>
      <family val="2"/>
      <scheme val="minor"/>
    </font>
    <font>
      <sz val="10.5"/>
      <color indexed="8"/>
      <name val="Arial"/>
      <family val="2"/>
    </font>
    <font>
      <sz val="10.5"/>
      <color theme="1"/>
      <name val="Arial"/>
      <family val="2"/>
    </font>
    <font>
      <b/>
      <sz val="11"/>
      <color indexed="8"/>
      <name val="Calibri"/>
      <family val="2"/>
      <scheme val="minor"/>
    </font>
    <font>
      <sz val="11"/>
      <color rgb="FF006100"/>
      <name val="Calibri"/>
      <family val="2"/>
      <scheme val="minor"/>
    </font>
    <font>
      <sz val="11"/>
      <color rgb="FF9C0006"/>
      <name val="Calibri"/>
      <family val="2"/>
      <scheme val="minor"/>
    </font>
    <font>
      <b/>
      <sz val="8"/>
      <color theme="1"/>
      <name val="Calibri"/>
      <family val="2"/>
      <scheme val="minor"/>
    </font>
    <font>
      <sz val="9"/>
      <color rgb="FF000000"/>
      <name val="Arial"/>
      <family val="2"/>
    </font>
    <font>
      <sz val="12"/>
      <color indexed="81"/>
      <name val="Tahoma"/>
      <family val="2"/>
    </font>
    <font>
      <b/>
      <sz val="14"/>
      <color theme="1"/>
      <name val="Calibri"/>
      <family val="2"/>
      <scheme val="minor"/>
    </font>
    <font>
      <sz val="14"/>
      <color theme="1"/>
      <name val="Calibri"/>
      <family val="2"/>
    </font>
    <font>
      <b/>
      <sz val="12"/>
      <color indexed="81"/>
      <name val="Tahoma"/>
      <family val="2"/>
    </font>
    <font>
      <sz val="14"/>
      <color rgb="FF002060"/>
      <name val="Calibri"/>
      <family val="2"/>
      <scheme val="minor"/>
    </font>
    <font>
      <sz val="14"/>
      <color rgb="FF000000"/>
      <name val="Calibri"/>
      <family val="2"/>
      <scheme val="minor"/>
    </font>
    <font>
      <sz val="14"/>
      <color rgb="FF000000"/>
      <name val="Symbol"/>
      <family val="1"/>
      <charset val="2"/>
    </font>
    <font>
      <vertAlign val="subscript"/>
      <sz val="14"/>
      <color rgb="FF000000"/>
      <name val="Calibri"/>
      <family val="2"/>
      <scheme val="minor"/>
    </font>
    <font>
      <sz val="11"/>
      <color theme="1"/>
      <name val="Calibri"/>
      <family val="2"/>
    </font>
    <font>
      <sz val="8"/>
      <color theme="1"/>
      <name val="Calibri"/>
      <family val="2"/>
    </font>
  </fonts>
  <fills count="1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theme="1" tint="0.49998474074526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s>
  <cellStyleXfs count="5">
    <xf numFmtId="0" fontId="0" fillId="0" borderId="0"/>
    <xf numFmtId="0" fontId="1" fillId="0" borderId="0"/>
    <xf numFmtId="0" fontId="2" fillId="0" borderId="0"/>
    <xf numFmtId="0" fontId="36" fillId="13" borderId="0" applyNumberFormat="0" applyBorder="0" applyAlignment="0" applyProtection="0"/>
    <xf numFmtId="0" fontId="37" fillId="14" borderId="0" applyNumberFormat="0" applyBorder="0" applyAlignment="0" applyProtection="0"/>
  </cellStyleXfs>
  <cellXfs count="595">
    <xf numFmtId="0" fontId="0" fillId="0" borderId="0" xfId="0"/>
    <xf numFmtId="0" fontId="3" fillId="0" borderId="1" xfId="1" applyFont="1" applyFill="1" applyBorder="1" applyAlignment="1">
      <alignment horizontal="center" wrapText="1"/>
    </xf>
    <xf numFmtId="0" fontId="4" fillId="0" borderId="0" xfId="0" applyFont="1"/>
    <xf numFmtId="0" fontId="7" fillId="0" borderId="1" xfId="1" applyFont="1" applyBorder="1" applyAlignment="1">
      <alignment horizontal="left"/>
    </xf>
    <xf numFmtId="0" fontId="7" fillId="0" borderId="1" xfId="1" applyFont="1" applyBorder="1"/>
    <xf numFmtId="164" fontId="7" fillId="0" borderId="1" xfId="1" applyNumberFormat="1" applyFont="1" applyBorder="1" applyAlignment="1">
      <alignment horizontal="center"/>
    </xf>
    <xf numFmtId="164" fontId="8" fillId="0" borderId="1" xfId="0" applyNumberFormat="1" applyFont="1" applyBorder="1" applyAlignment="1">
      <alignment horizontal="center"/>
    </xf>
    <xf numFmtId="164" fontId="7" fillId="0" borderId="1" xfId="1" applyNumberFormat="1" applyFont="1" applyFill="1" applyBorder="1" applyAlignment="1">
      <alignment horizontal="center"/>
    </xf>
    <xf numFmtId="0" fontId="7" fillId="0" borderId="1" xfId="2" applyFont="1" applyBorder="1" applyAlignment="1">
      <alignment horizontal="left"/>
    </xf>
    <xf numFmtId="0" fontId="7" fillId="0" borderId="1" xfId="2" applyFont="1" applyBorder="1"/>
    <xf numFmtId="164" fontId="7" fillId="0" borderId="1" xfId="2" applyNumberFormat="1" applyFont="1" applyBorder="1" applyAlignment="1">
      <alignment horizontal="center"/>
    </xf>
    <xf numFmtId="164" fontId="7" fillId="0" borderId="1" xfId="0" applyNumberFormat="1" applyFont="1" applyBorder="1" applyAlignment="1">
      <alignment horizontal="center"/>
    </xf>
    <xf numFmtId="164" fontId="7" fillId="0" borderId="1" xfId="0" applyNumberFormat="1" applyFont="1" applyFill="1" applyBorder="1" applyAlignment="1">
      <alignment horizontal="center"/>
    </xf>
    <xf numFmtId="0" fontId="8" fillId="0" borderId="1" xfId="0" applyFont="1" applyBorder="1" applyAlignment="1">
      <alignment horizontal="left"/>
    </xf>
    <xf numFmtId="0" fontId="8" fillId="0" borderId="1" xfId="0" applyFont="1" applyBorder="1"/>
    <xf numFmtId="0" fontId="9" fillId="0" borderId="1" xfId="1" applyFont="1" applyBorder="1" applyAlignment="1">
      <alignment horizontal="left"/>
    </xf>
    <xf numFmtId="0" fontId="9" fillId="0" borderId="1" xfId="1" applyFont="1" applyBorder="1"/>
    <xf numFmtId="164" fontId="9" fillId="0" borderId="1" xfId="1" applyNumberFormat="1" applyFont="1" applyBorder="1" applyAlignment="1">
      <alignment horizontal="center"/>
    </xf>
    <xf numFmtId="0" fontId="3" fillId="0" borderId="1" xfId="1" applyFont="1" applyBorder="1" applyAlignment="1">
      <alignment horizontal="left"/>
    </xf>
    <xf numFmtId="0" fontId="3" fillId="0" borderId="1" xfId="1" applyFont="1" applyBorder="1"/>
    <xf numFmtId="164" fontId="10" fillId="0" borderId="1" xfId="0" applyNumberFormat="1" applyFont="1" applyBorder="1" applyAlignment="1">
      <alignment horizontal="center"/>
    </xf>
    <xf numFmtId="164" fontId="3" fillId="0" borderId="1" xfId="1" applyNumberFormat="1" applyFont="1" applyBorder="1" applyAlignment="1">
      <alignment horizontal="center"/>
    </xf>
    <xf numFmtId="164" fontId="3" fillId="0" borderId="1" xfId="1" applyNumberFormat="1" applyFont="1" applyFill="1" applyBorder="1" applyAlignment="1">
      <alignment horizontal="center"/>
    </xf>
    <xf numFmtId="0" fontId="3" fillId="0" borderId="1" xfId="2" applyFont="1" applyBorder="1" applyAlignment="1">
      <alignment horizontal="left"/>
    </xf>
    <xf numFmtId="0" fontId="3" fillId="0" borderId="1" xfId="2" applyFont="1" applyBorder="1"/>
    <xf numFmtId="164" fontId="3" fillId="0" borderId="1" xfId="0" applyNumberFormat="1" applyFont="1" applyBorder="1" applyAlignment="1">
      <alignment horizontal="center"/>
    </xf>
    <xf numFmtId="164" fontId="3" fillId="0" borderId="1" xfId="2" applyNumberFormat="1" applyFont="1" applyBorder="1" applyAlignment="1">
      <alignment horizontal="center"/>
    </xf>
    <xf numFmtId="164" fontId="3" fillId="0" borderId="1" xfId="0" applyNumberFormat="1" applyFont="1" applyFill="1" applyBorder="1" applyAlignment="1">
      <alignment horizontal="center"/>
    </xf>
    <xf numFmtId="0" fontId="10" fillId="0" borderId="1" xfId="0" applyFont="1" applyBorder="1" applyAlignment="1">
      <alignment horizontal="left"/>
    </xf>
    <xf numFmtId="0" fontId="10" fillId="0" borderId="1" xfId="0" applyFont="1" applyBorder="1"/>
    <xf numFmtId="0" fontId="5" fillId="0" borderId="1" xfId="1" applyFont="1" applyBorder="1" applyAlignment="1">
      <alignment horizontal="left"/>
    </xf>
    <xf numFmtId="0" fontId="5" fillId="0" borderId="1" xfId="1" applyFont="1" applyBorder="1"/>
    <xf numFmtId="164" fontId="5" fillId="0" borderId="1" xfId="1" applyNumberFormat="1" applyFont="1" applyBorder="1" applyAlignment="1">
      <alignment horizontal="center"/>
    </xf>
    <xf numFmtId="0" fontId="1" fillId="0" borderId="3" xfId="1" applyFont="1" applyFill="1" applyBorder="1" applyAlignment="1">
      <alignment horizontal="center" wrapText="1"/>
    </xf>
    <xf numFmtId="2" fontId="1" fillId="0" borderId="4" xfId="0" applyNumberFormat="1" applyFont="1" applyFill="1" applyBorder="1" applyAlignment="1">
      <alignment horizontal="center" wrapText="1"/>
    </xf>
    <xf numFmtId="2" fontId="1" fillId="0" borderId="5" xfId="0" applyNumberFormat="1" applyFont="1" applyFill="1" applyBorder="1" applyAlignment="1">
      <alignment horizontal="center" wrapText="1"/>
    </xf>
    <xf numFmtId="16" fontId="0" fillId="0" borderId="0" xfId="0" applyNumberFormat="1"/>
    <xf numFmtId="0" fontId="11" fillId="0" borderId="6" xfId="0" applyFont="1" applyFill="1" applyBorder="1" applyAlignment="1" applyProtection="1">
      <alignment vertical="center"/>
    </xf>
    <xf numFmtId="164" fontId="1" fillId="0" borderId="7" xfId="1" applyNumberFormat="1" applyFont="1" applyFill="1" applyBorder="1" applyAlignment="1">
      <alignment horizontal="center"/>
    </xf>
    <xf numFmtId="164" fontId="12" fillId="0" borderId="8" xfId="0" applyNumberFormat="1" applyFont="1" applyFill="1" applyBorder="1" applyAlignment="1">
      <alignment horizontal="center"/>
    </xf>
    <xf numFmtId="164" fontId="1" fillId="0" borderId="9" xfId="1" applyNumberFormat="1" applyFont="1" applyFill="1" applyBorder="1" applyAlignment="1">
      <alignment horizontal="center"/>
    </xf>
    <xf numFmtId="164" fontId="1" fillId="0" borderId="10" xfId="1" applyNumberFormat="1" applyFont="1" applyFill="1" applyBorder="1" applyAlignment="1">
      <alignment horizontal="center"/>
    </xf>
    <xf numFmtId="164" fontId="12" fillId="0" borderId="10" xfId="0" applyNumberFormat="1" applyFont="1" applyFill="1" applyBorder="1" applyAlignment="1">
      <alignment horizontal="center"/>
    </xf>
    <xf numFmtId="164" fontId="3" fillId="0" borderId="11" xfId="1" applyNumberFormat="1" applyFont="1" applyFill="1" applyBorder="1" applyAlignment="1">
      <alignment horizontal="center"/>
    </xf>
    <xf numFmtId="164" fontId="1" fillId="0" borderId="8" xfId="1" applyNumberFormat="1" applyFont="1" applyFill="1" applyBorder="1" applyAlignment="1">
      <alignment horizontal="center"/>
    </xf>
    <xf numFmtId="164" fontId="10" fillId="0" borderId="9" xfId="0" applyNumberFormat="1" applyFont="1" applyFill="1" applyBorder="1" applyAlignment="1">
      <alignment horizontal="center"/>
    </xf>
    <xf numFmtId="0" fontId="11" fillId="0" borderId="12" xfId="1" applyFont="1" applyFill="1" applyBorder="1"/>
    <xf numFmtId="164" fontId="1" fillId="0" borderId="1" xfId="2" applyNumberFormat="1" applyFont="1" applyFill="1" applyBorder="1" applyAlignment="1">
      <alignment horizontal="center"/>
    </xf>
    <xf numFmtId="164" fontId="10" fillId="0" borderId="13" xfId="0" applyNumberFormat="1" applyFont="1" applyFill="1" applyBorder="1" applyAlignment="1">
      <alignment horizontal="center"/>
    </xf>
    <xf numFmtId="0" fontId="1" fillId="0" borderId="12" xfId="0" applyFont="1" applyBorder="1"/>
    <xf numFmtId="164" fontId="1" fillId="0" borderId="8" xfId="0" applyNumberFormat="1" applyFont="1" applyFill="1" applyBorder="1" applyAlignment="1">
      <alignment horizontal="center"/>
    </xf>
    <xf numFmtId="164" fontId="0" fillId="0" borderId="8" xfId="0" applyNumberFormat="1" applyFill="1" applyBorder="1" applyAlignment="1">
      <alignment horizontal="center"/>
    </xf>
    <xf numFmtId="164" fontId="1" fillId="0" borderId="1" xfId="1" applyNumberFormat="1" applyFont="1" applyFill="1" applyBorder="1" applyAlignment="1">
      <alignment horizontal="center"/>
    </xf>
    <xf numFmtId="164" fontId="3" fillId="0" borderId="13" xfId="1" applyNumberFormat="1" applyFont="1" applyFill="1" applyBorder="1" applyAlignment="1">
      <alignment horizontal="center"/>
    </xf>
    <xf numFmtId="164" fontId="10" fillId="0" borderId="1" xfId="0" applyNumberFormat="1" applyFont="1" applyFill="1" applyBorder="1" applyAlignment="1">
      <alignment horizontal="center"/>
    </xf>
    <xf numFmtId="0" fontId="11" fillId="0" borderId="12" xfId="0" applyFont="1" applyFill="1" applyBorder="1" applyAlignment="1" applyProtection="1">
      <alignment vertical="center"/>
    </xf>
    <xf numFmtId="164" fontId="12" fillId="0" borderId="1" xfId="0" applyNumberFormat="1" applyFont="1" applyFill="1" applyBorder="1" applyAlignment="1">
      <alignment horizontal="center"/>
    </xf>
    <xf numFmtId="164" fontId="1" fillId="0" borderId="1" xfId="0" applyNumberFormat="1" applyFont="1" applyFill="1" applyBorder="1" applyAlignment="1">
      <alignment horizontal="center"/>
    </xf>
    <xf numFmtId="164" fontId="0" fillId="0" borderId="1" xfId="0" applyNumberFormat="1" applyFill="1" applyBorder="1" applyAlignment="1">
      <alignment horizontal="center"/>
    </xf>
    <xf numFmtId="164" fontId="1" fillId="0" borderId="1" xfId="1" quotePrefix="1" applyNumberFormat="1" applyFont="1" applyFill="1" applyBorder="1" applyAlignment="1">
      <alignment horizontal="center"/>
    </xf>
    <xf numFmtId="0" fontId="11" fillId="0" borderId="14" xfId="1" applyFont="1" applyFill="1" applyBorder="1"/>
    <xf numFmtId="164" fontId="1" fillId="0" borderId="15" xfId="1" applyNumberFormat="1" applyFont="1" applyFill="1" applyBorder="1" applyAlignment="1">
      <alignment horizontal="center"/>
    </xf>
    <xf numFmtId="164" fontId="1" fillId="0" borderId="16" xfId="2" applyNumberFormat="1" applyFont="1" applyFill="1" applyBorder="1" applyAlignment="1">
      <alignment horizontal="center"/>
    </xf>
    <xf numFmtId="164" fontId="1" fillId="0" borderId="17" xfId="1" applyNumberFormat="1" applyFont="1" applyFill="1" applyBorder="1" applyAlignment="1">
      <alignment horizontal="center"/>
    </xf>
    <xf numFmtId="164" fontId="12" fillId="0" borderId="17" xfId="0" applyNumberFormat="1" applyFont="1" applyFill="1" applyBorder="1" applyAlignment="1">
      <alignment horizontal="center"/>
    </xf>
    <xf numFmtId="164" fontId="10" fillId="0" borderId="18" xfId="0" applyNumberFormat="1" applyFont="1" applyFill="1" applyBorder="1" applyAlignment="1">
      <alignment horizontal="center"/>
    </xf>
    <xf numFmtId="164" fontId="3" fillId="0" borderId="16" xfId="0" applyNumberFormat="1" applyFont="1" applyFill="1" applyBorder="1" applyAlignment="1">
      <alignment horizontal="center"/>
    </xf>
    <xf numFmtId="0" fontId="13" fillId="0" borderId="19" xfId="1" applyFont="1" applyBorder="1"/>
    <xf numFmtId="164" fontId="13" fillId="0" borderId="4" xfId="1" applyNumberFormat="1" applyFont="1" applyBorder="1" applyAlignment="1">
      <alignment horizontal="center"/>
    </xf>
    <xf numFmtId="164" fontId="13" fillId="0" borderId="20" xfId="1" applyNumberFormat="1" applyFont="1" applyBorder="1" applyAlignment="1">
      <alignment horizontal="center"/>
    </xf>
    <xf numFmtId="0" fontId="1" fillId="0" borderId="19" xfId="1" applyFont="1" applyFill="1" applyBorder="1" applyAlignment="1">
      <alignment horizontal="center" wrapText="1"/>
    </xf>
    <xf numFmtId="0" fontId="0" fillId="0" borderId="21" xfId="0" applyBorder="1"/>
    <xf numFmtId="164" fontId="1" fillId="0" borderId="1" xfId="1" applyNumberFormat="1" applyFont="1" applyBorder="1" applyAlignment="1">
      <alignment horizontal="center"/>
    </xf>
    <xf numFmtId="0" fontId="0" fillId="0" borderId="22" xfId="0" applyBorder="1"/>
    <xf numFmtId="164" fontId="1" fillId="0" borderId="1" xfId="0" applyNumberFormat="1" applyFont="1" applyBorder="1" applyAlignment="1">
      <alignment horizontal="center"/>
    </xf>
    <xf numFmtId="164" fontId="14" fillId="0" borderId="22" xfId="0" applyNumberFormat="1" applyFont="1" applyBorder="1" applyAlignment="1">
      <alignment horizontal="left"/>
    </xf>
    <xf numFmtId="164" fontId="14" fillId="0" borderId="24" xfId="0" applyNumberFormat="1" applyFont="1" applyBorder="1" applyAlignment="1">
      <alignment horizontal="left"/>
    </xf>
    <xf numFmtId="0" fontId="5" fillId="0" borderId="19" xfId="1" applyFont="1" applyBorder="1" applyAlignment="1">
      <alignment horizontal="left"/>
    </xf>
    <xf numFmtId="2" fontId="1" fillId="0" borderId="25" xfId="0" applyNumberFormat="1" applyFont="1" applyFill="1" applyBorder="1" applyAlignment="1">
      <alignment horizontal="center" wrapText="1"/>
    </xf>
    <xf numFmtId="16" fontId="7" fillId="0" borderId="23" xfId="0" quotePrefix="1" applyNumberFormat="1" applyFont="1" applyFill="1" applyBorder="1" applyAlignment="1">
      <alignment horizontal="center"/>
    </xf>
    <xf numFmtId="164" fontId="1" fillId="0" borderId="11" xfId="1" applyNumberFormat="1" applyFont="1" applyFill="1" applyBorder="1" applyAlignment="1">
      <alignment horizontal="center"/>
    </xf>
    <xf numFmtId="164" fontId="12" fillId="0" borderId="9" xfId="0" applyNumberFormat="1" applyFont="1" applyFill="1" applyBorder="1" applyAlignment="1">
      <alignment horizontal="center"/>
    </xf>
    <xf numFmtId="164" fontId="12" fillId="0" borderId="7" xfId="0" applyNumberFormat="1" applyFont="1" applyBorder="1" applyAlignment="1">
      <alignment horizontal="center"/>
    </xf>
    <xf numFmtId="16" fontId="7" fillId="0" borderId="26" xfId="0" quotePrefix="1" applyNumberFormat="1" applyFont="1" applyFill="1" applyBorder="1" applyAlignment="1">
      <alignment horizontal="center"/>
    </xf>
    <xf numFmtId="164" fontId="12" fillId="0" borderId="13" xfId="0" applyNumberFormat="1" applyFont="1" applyFill="1" applyBorder="1" applyAlignment="1">
      <alignment horizontal="center"/>
    </xf>
    <xf numFmtId="164" fontId="1" fillId="0" borderId="13" xfId="1" applyNumberFormat="1" applyFont="1" applyFill="1" applyBorder="1" applyAlignment="1">
      <alignment horizontal="center"/>
    </xf>
    <xf numFmtId="164" fontId="12" fillId="0" borderId="8" xfId="0" applyNumberFormat="1" applyFont="1" applyBorder="1" applyAlignment="1">
      <alignment horizontal="center"/>
    </xf>
    <xf numFmtId="164" fontId="1" fillId="0" borderId="8" xfId="0" applyNumberFormat="1" applyFont="1" applyBorder="1" applyAlignment="1">
      <alignment horizontal="center"/>
    </xf>
    <xf numFmtId="164" fontId="1" fillId="0" borderId="16" xfId="1" applyNumberFormat="1" applyFont="1" applyBorder="1" applyAlignment="1">
      <alignment horizontal="center"/>
    </xf>
    <xf numFmtId="164" fontId="12" fillId="0" borderId="18" xfId="0" applyNumberFormat="1" applyFont="1" applyFill="1" applyBorder="1" applyAlignment="1">
      <alignment horizontal="center"/>
    </xf>
    <xf numFmtId="164" fontId="1" fillId="0" borderId="16" xfId="0" applyNumberFormat="1" applyFont="1" applyFill="1" applyBorder="1" applyAlignment="1">
      <alignment horizontal="center"/>
    </xf>
    <xf numFmtId="164" fontId="1" fillId="0" borderId="15" xfId="0" applyNumberFormat="1" applyFont="1" applyFill="1" applyBorder="1" applyAlignment="1">
      <alignment horizontal="center"/>
    </xf>
    <xf numFmtId="0" fontId="4"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4" fontId="0" fillId="0" borderId="0" xfId="0" applyNumberFormat="1"/>
    <xf numFmtId="16" fontId="3" fillId="0" borderId="1" xfId="1" applyNumberFormat="1" applyFont="1" applyFill="1" applyBorder="1" applyAlignment="1">
      <alignment horizontal="center" wrapText="1"/>
    </xf>
    <xf numFmtId="16" fontId="7" fillId="0" borderId="1" xfId="0" applyNumberFormat="1" applyFont="1" applyFill="1" applyBorder="1" applyAlignment="1">
      <alignment horizontal="center" wrapText="1"/>
    </xf>
    <xf numFmtId="164" fontId="0" fillId="0" borderId="0" xfId="0" applyNumberFormat="1"/>
    <xf numFmtId="0" fontId="0" fillId="2" borderId="0" xfId="0" applyFill="1"/>
    <xf numFmtId="0" fontId="0" fillId="0" borderId="0" xfId="0" applyFill="1"/>
    <xf numFmtId="0" fontId="0" fillId="0" borderId="0" xfId="0" applyBorder="1" applyAlignment="1">
      <alignment horizontal="center"/>
    </xf>
    <xf numFmtId="0" fontId="16" fillId="0" borderId="0" xfId="0" applyFont="1"/>
    <xf numFmtId="16" fontId="17" fillId="0" borderId="0" xfId="1" applyNumberFormat="1" applyFont="1" applyFill="1" applyBorder="1" applyAlignment="1">
      <alignment horizontal="center" wrapText="1"/>
    </xf>
    <xf numFmtId="2" fontId="0" fillId="0" borderId="0" xfId="0" applyNumberFormat="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0" fontId="0" fillId="0" borderId="0" xfId="0" applyFill="1" applyAlignment="1">
      <alignment horizontal="center"/>
    </xf>
    <xf numFmtId="164" fontId="0" fillId="3" borderId="0" xfId="0" applyNumberFormat="1" applyFill="1" applyBorder="1" applyAlignment="1">
      <alignment horizontal="center"/>
    </xf>
    <xf numFmtId="0" fontId="0" fillId="0" borderId="0" xfId="0" applyAlignment="1">
      <alignment horizontal="center" wrapText="1"/>
    </xf>
    <xf numFmtId="0" fontId="15" fillId="0" borderId="0" xfId="0" applyFont="1" applyAlignment="1">
      <alignment horizontal="center"/>
    </xf>
    <xf numFmtId="164" fontId="15" fillId="0" borderId="0" xfId="0" applyNumberFormat="1" applyFont="1" applyAlignment="1">
      <alignment horizontal="center"/>
    </xf>
    <xf numFmtId="0" fontId="0" fillId="0" borderId="0" xfId="0" applyAlignment="1">
      <alignment horizontal="left"/>
    </xf>
    <xf numFmtId="164" fontId="0" fillId="0" borderId="0" xfId="0" applyNumberFormat="1" applyAlignment="1">
      <alignment horizontal="left"/>
    </xf>
    <xf numFmtId="0" fontId="0" fillId="4" borderId="0" xfId="0" applyFill="1"/>
    <xf numFmtId="0" fontId="0" fillId="3" borderId="0" xfId="0" applyFill="1" applyAlignment="1">
      <alignment horizontal="center" wrapText="1"/>
    </xf>
    <xf numFmtId="2" fontId="0" fillId="5" borderId="0" xfId="0" applyNumberFormat="1" applyFill="1" applyAlignment="1">
      <alignment horizontal="center" wrapText="1"/>
    </xf>
    <xf numFmtId="0" fontId="4" fillId="4" borderId="0" xfId="0" applyFont="1" applyFill="1"/>
    <xf numFmtId="164" fontId="0" fillId="0" borderId="0" xfId="0" applyNumberFormat="1" applyFill="1" applyAlignment="1">
      <alignment horizontal="center"/>
    </xf>
    <xf numFmtId="164" fontId="0" fillId="3" borderId="2" xfId="0" applyNumberFormat="1" applyFill="1" applyBorder="1" applyAlignment="1">
      <alignment horizontal="center"/>
    </xf>
    <xf numFmtId="164" fontId="0" fillId="0" borderId="0" xfId="0" applyNumberFormat="1" applyBorder="1" applyAlignment="1">
      <alignment horizontal="center"/>
    </xf>
    <xf numFmtId="0" fontId="0" fillId="0" borderId="0" xfId="0" applyBorder="1"/>
    <xf numFmtId="2" fontId="0" fillId="2" borderId="0" xfId="0" applyNumberFormat="1" applyFill="1" applyAlignment="1">
      <alignment horizontal="center"/>
    </xf>
    <xf numFmtId="2" fontId="0" fillId="0" borderId="0" xfId="0" applyNumberFormat="1" applyAlignment="1">
      <alignment horizontal="left"/>
    </xf>
    <xf numFmtId="2" fontId="0" fillId="2" borderId="0" xfId="0" applyNumberFormat="1" applyFill="1"/>
    <xf numFmtId="0" fontId="0" fillId="0" borderId="0" xfId="0" applyBorder="1" applyAlignment="1">
      <alignment horizontal="center" wrapText="1"/>
    </xf>
    <xf numFmtId="0" fontId="21" fillId="0" borderId="0" xfId="0" applyFont="1"/>
    <xf numFmtId="164" fontId="21" fillId="0" borderId="0" xfId="0" applyNumberFormat="1" applyFont="1"/>
    <xf numFmtId="164" fontId="21" fillId="0" borderId="0" xfId="0" applyNumberFormat="1" applyFont="1" applyAlignment="1">
      <alignment horizontal="center"/>
    </xf>
    <xf numFmtId="0" fontId="0" fillId="0" borderId="0" xfId="0" applyFill="1" applyBorder="1" applyAlignment="1">
      <alignment horizontal="center"/>
    </xf>
    <xf numFmtId="0" fontId="24" fillId="0" borderId="0" xfId="0" applyFont="1"/>
    <xf numFmtId="0" fontId="0" fillId="0" borderId="0" xfId="0" applyFont="1"/>
    <xf numFmtId="164" fontId="0" fillId="2" borderId="8" xfId="0" applyNumberFormat="1" applyFill="1" applyBorder="1" applyAlignment="1">
      <alignment horizontal="center"/>
    </xf>
    <xf numFmtId="16" fontId="9" fillId="0" borderId="23" xfId="0" quotePrefix="1" applyNumberFormat="1" applyFont="1" applyFill="1" applyBorder="1" applyAlignment="1">
      <alignment horizontal="center"/>
    </xf>
    <xf numFmtId="164" fontId="13" fillId="0" borderId="1" xfId="1" applyNumberFormat="1" applyFont="1" applyBorder="1" applyAlignment="1">
      <alignment horizontal="center"/>
    </xf>
    <xf numFmtId="164" fontId="25" fillId="0" borderId="8" xfId="0" applyNumberFormat="1" applyFont="1" applyBorder="1" applyAlignment="1">
      <alignment horizontal="center"/>
    </xf>
    <xf numFmtId="164" fontId="25" fillId="0" borderId="8" xfId="0" applyNumberFormat="1" applyFont="1" applyFill="1" applyBorder="1" applyAlignment="1">
      <alignment horizontal="center"/>
    </xf>
    <xf numFmtId="164" fontId="13" fillId="0" borderId="10" xfId="1" applyNumberFormat="1" applyFont="1" applyFill="1" applyBorder="1" applyAlignment="1">
      <alignment horizontal="center"/>
    </xf>
    <xf numFmtId="0" fontId="13" fillId="0" borderId="1" xfId="1" applyFont="1" applyBorder="1" applyAlignment="1">
      <alignment horizontal="center"/>
    </xf>
    <xf numFmtId="164" fontId="13" fillId="0" borderId="11" xfId="1" applyNumberFormat="1" applyFont="1" applyFill="1" applyBorder="1" applyAlignment="1">
      <alignment horizontal="center"/>
    </xf>
    <xf numFmtId="164" fontId="13" fillId="0" borderId="8" xfId="1" applyNumberFormat="1" applyFont="1" applyFill="1" applyBorder="1" applyAlignment="1">
      <alignment horizontal="center"/>
    </xf>
    <xf numFmtId="164" fontId="25" fillId="0" borderId="9" xfId="0" applyNumberFormat="1" applyFont="1" applyFill="1" applyBorder="1" applyAlignment="1">
      <alignment horizontal="center"/>
    </xf>
    <xf numFmtId="164" fontId="25" fillId="0" borderId="7" xfId="0" applyNumberFormat="1" applyFont="1" applyBorder="1" applyAlignment="1">
      <alignment horizontal="center"/>
    </xf>
    <xf numFmtId="164" fontId="25" fillId="0" borderId="13" xfId="0" applyNumberFormat="1" applyFont="1" applyFill="1" applyBorder="1" applyAlignment="1">
      <alignment horizontal="center"/>
    </xf>
    <xf numFmtId="164" fontId="13" fillId="0" borderId="1" xfId="0" applyNumberFormat="1" applyFont="1" applyFill="1" applyBorder="1" applyAlignment="1">
      <alignment horizontal="center"/>
    </xf>
    <xf numFmtId="164" fontId="13" fillId="0" borderId="8" xfId="0" applyNumberFormat="1" applyFont="1" applyFill="1" applyBorder="1" applyAlignment="1">
      <alignment horizontal="center"/>
    </xf>
    <xf numFmtId="164" fontId="13" fillId="0" borderId="8" xfId="1" applyNumberFormat="1" applyFont="1" applyBorder="1" applyAlignment="1">
      <alignment horizontal="center"/>
    </xf>
    <xf numFmtId="164" fontId="15" fillId="0" borderId="8" xfId="0" applyNumberFormat="1" applyFont="1" applyFill="1" applyBorder="1" applyAlignment="1">
      <alignment horizontal="center"/>
    </xf>
    <xf numFmtId="164" fontId="13" fillId="0" borderId="1" xfId="0" applyNumberFormat="1" applyFont="1" applyBorder="1" applyAlignment="1">
      <alignment horizontal="center"/>
    </xf>
    <xf numFmtId="164" fontId="13" fillId="0" borderId="13" xfId="1" applyNumberFormat="1" applyFont="1" applyFill="1" applyBorder="1" applyAlignment="1">
      <alignment horizontal="center"/>
    </xf>
    <xf numFmtId="164" fontId="25" fillId="0" borderId="1" xfId="0" applyNumberFormat="1" applyFont="1" applyFill="1" applyBorder="1" applyAlignment="1">
      <alignment horizontal="center"/>
    </xf>
    <xf numFmtId="164" fontId="13" fillId="0" borderId="8" xfId="0" applyNumberFormat="1" applyFont="1" applyBorder="1" applyAlignment="1">
      <alignment horizontal="center"/>
    </xf>
    <xf numFmtId="164" fontId="13" fillId="0" borderId="16" xfId="1" applyNumberFormat="1" applyFont="1" applyBorder="1" applyAlignment="1">
      <alignment horizontal="center"/>
    </xf>
    <xf numFmtId="164" fontId="13" fillId="0" borderId="15" xfId="1" applyNumberFormat="1" applyFont="1" applyBorder="1" applyAlignment="1">
      <alignment horizontal="center"/>
    </xf>
    <xf numFmtId="164" fontId="13" fillId="0" borderId="16" xfId="0" applyNumberFormat="1" applyFont="1" applyBorder="1" applyAlignment="1">
      <alignment horizontal="center"/>
    </xf>
    <xf numFmtId="164" fontId="25" fillId="0" borderId="1" xfId="0" applyNumberFormat="1" applyFont="1" applyBorder="1" applyAlignment="1">
      <alignment horizontal="center"/>
    </xf>
    <xf numFmtId="164" fontId="13" fillId="0" borderId="1" xfId="1" applyNumberFormat="1" applyFont="1" applyFill="1" applyBorder="1" applyAlignment="1">
      <alignment horizontal="center"/>
    </xf>
    <xf numFmtId="164" fontId="15" fillId="0" borderId="1" xfId="0" applyNumberFormat="1" applyFont="1" applyFill="1" applyBorder="1" applyAlignment="1">
      <alignment horizontal="center"/>
    </xf>
    <xf numFmtId="164" fontId="13" fillId="0" borderId="1" xfId="1" quotePrefix="1" applyNumberFormat="1" applyFont="1" applyFill="1" applyBorder="1" applyAlignment="1">
      <alignment horizontal="center"/>
    </xf>
    <xf numFmtId="164" fontId="13" fillId="0" borderId="17" xfId="1" applyNumberFormat="1" applyFont="1" applyFill="1" applyBorder="1" applyAlignment="1">
      <alignment horizontal="center"/>
    </xf>
    <xf numFmtId="164" fontId="25" fillId="0" borderId="18" xfId="0" applyNumberFormat="1" applyFont="1" applyFill="1" applyBorder="1" applyAlignment="1">
      <alignment horizontal="center"/>
    </xf>
    <xf numFmtId="164" fontId="13" fillId="0" borderId="16" xfId="0" applyNumberFormat="1" applyFont="1" applyFill="1" applyBorder="1" applyAlignment="1">
      <alignment horizontal="center"/>
    </xf>
    <xf numFmtId="164" fontId="13" fillId="0" borderId="15" xfId="0" applyNumberFormat="1" applyFont="1" applyFill="1" applyBorder="1" applyAlignment="1">
      <alignment horizontal="center"/>
    </xf>
    <xf numFmtId="2" fontId="0" fillId="0" borderId="0" xfId="0" applyNumberFormat="1"/>
    <xf numFmtId="2" fontId="15" fillId="0" borderId="0" xfId="0" applyNumberFormat="1" applyFont="1" applyAlignment="1">
      <alignment horizontal="center"/>
    </xf>
    <xf numFmtId="2" fontId="0" fillId="0" borderId="0" xfId="0" applyNumberFormat="1" applyFill="1"/>
    <xf numFmtId="0" fontId="24" fillId="0" borderId="32" xfId="0" applyFont="1" applyBorder="1"/>
    <xf numFmtId="2" fontId="4" fillId="0" borderId="0" xfId="0" applyNumberFormat="1" applyFont="1"/>
    <xf numFmtId="0" fontId="24" fillId="0" borderId="0" xfId="0" applyFont="1" applyAlignment="1">
      <alignment horizontal="center"/>
    </xf>
    <xf numFmtId="164" fontId="24" fillId="0" borderId="0" xfId="0" applyNumberFormat="1" applyFont="1" applyAlignment="1">
      <alignment horizontal="center"/>
    </xf>
    <xf numFmtId="16" fontId="3" fillId="0" borderId="0" xfId="1" applyNumberFormat="1" applyFont="1" applyFill="1" applyBorder="1" applyAlignment="1">
      <alignment horizontal="center" wrapText="1"/>
    </xf>
    <xf numFmtId="2" fontId="3" fillId="0" borderId="0" xfId="1" applyNumberFormat="1" applyFont="1" applyFill="1" applyBorder="1" applyAlignment="1">
      <alignment horizontal="center" wrapText="1"/>
    </xf>
    <xf numFmtId="2" fontId="24" fillId="2" borderId="0" xfId="0" applyNumberFormat="1" applyFont="1" applyFill="1" applyAlignment="1">
      <alignment horizontal="center"/>
    </xf>
    <xf numFmtId="2" fontId="4" fillId="0" borderId="0" xfId="0" applyNumberFormat="1" applyFont="1" applyAlignment="1">
      <alignment horizontal="center"/>
    </xf>
    <xf numFmtId="2" fontId="0" fillId="0" borderId="0" xfId="0" applyNumberFormat="1" applyBorder="1" applyAlignment="1">
      <alignment horizontal="center"/>
    </xf>
    <xf numFmtId="2" fontId="0" fillId="0" borderId="0" xfId="0" applyNumberFormat="1" applyFill="1" applyAlignment="1">
      <alignment horizontal="center"/>
    </xf>
    <xf numFmtId="2" fontId="0" fillId="2" borderId="0" xfId="0" applyNumberFormat="1" applyFill="1" applyBorder="1" applyAlignment="1">
      <alignment horizontal="center"/>
    </xf>
    <xf numFmtId="2" fontId="0" fillId="0" borderId="0" xfId="0" applyNumberFormat="1" applyFill="1" applyBorder="1" applyAlignment="1">
      <alignment horizontal="center"/>
    </xf>
    <xf numFmtId="2" fontId="4" fillId="0" borderId="0" xfId="0" applyNumberFormat="1" applyFont="1" applyFill="1"/>
    <xf numFmtId="164" fontId="0" fillId="0" borderId="0" xfId="0" applyNumberFormat="1" applyFont="1"/>
    <xf numFmtId="0" fontId="0" fillId="2" borderId="0" xfId="0" applyFont="1" applyFill="1"/>
    <xf numFmtId="16" fontId="0" fillId="0" borderId="0" xfId="0" applyNumberFormat="1" applyFont="1"/>
    <xf numFmtId="2" fontId="0" fillId="0" borderId="0" xfId="0" applyNumberFormat="1" applyFont="1"/>
    <xf numFmtId="0" fontId="0" fillId="4" borderId="0" xfId="0" applyFont="1" applyFill="1"/>
    <xf numFmtId="2" fontId="0" fillId="0" borderId="0" xfId="0" applyNumberFormat="1" applyFont="1" applyFill="1"/>
    <xf numFmtId="0" fontId="0" fillId="0" borderId="0" xfId="0" applyFont="1" applyAlignment="1">
      <alignment horizontal="center" wrapText="1"/>
    </xf>
    <xf numFmtId="2" fontId="0" fillId="0" borderId="0" xfId="0" applyNumberFormat="1" applyFont="1" applyAlignment="1">
      <alignment horizontal="center"/>
    </xf>
    <xf numFmtId="2" fontId="0" fillId="0" borderId="0" xfId="0" applyNumberFormat="1" applyFont="1" applyFill="1" applyAlignment="1">
      <alignment horizontal="center"/>
    </xf>
    <xf numFmtId="2" fontId="0" fillId="0" borderId="0" xfId="0" applyNumberFormat="1" applyFont="1" applyBorder="1"/>
    <xf numFmtId="2" fontId="0" fillId="0" borderId="29" xfId="0" applyNumberFormat="1" applyFont="1" applyBorder="1" applyAlignment="1">
      <alignment horizontal="center"/>
    </xf>
    <xf numFmtId="2" fontId="0" fillId="2" borderId="0" xfId="0" applyNumberFormat="1" applyFont="1" applyFill="1" applyBorder="1" applyAlignment="1">
      <alignment horizontal="center"/>
    </xf>
    <xf numFmtId="2" fontId="0" fillId="0" borderId="0" xfId="0" applyNumberFormat="1" applyFont="1" applyFill="1" applyBorder="1" applyAlignment="1">
      <alignment horizontal="center"/>
    </xf>
    <xf numFmtId="2" fontId="0" fillId="0" borderId="0" xfId="0" applyNumberFormat="1" applyFont="1" applyAlignment="1">
      <alignment horizontal="right"/>
    </xf>
    <xf numFmtId="2" fontId="0" fillId="0" borderId="0" xfId="0" applyNumberFormat="1" applyFont="1" applyAlignment="1">
      <alignment horizontal="left"/>
    </xf>
    <xf numFmtId="2" fontId="0" fillId="0" borderId="0" xfId="0" applyNumberFormat="1" applyFill="1" applyAlignment="1">
      <alignment horizontal="center" wrapText="1"/>
    </xf>
    <xf numFmtId="0" fontId="0" fillId="0" borderId="36" xfId="0" applyBorder="1"/>
    <xf numFmtId="0" fontId="0" fillId="0" borderId="31" xfId="0" applyBorder="1"/>
    <xf numFmtId="2" fontId="24" fillId="0" borderId="0" xfId="0" applyNumberFormat="1" applyFont="1" applyBorder="1" applyAlignment="1">
      <alignment horizontal="center"/>
    </xf>
    <xf numFmtId="164" fontId="24" fillId="0" borderId="0" xfId="0" applyNumberFormat="1" applyFont="1" applyBorder="1" applyAlignment="1">
      <alignment horizontal="center"/>
    </xf>
    <xf numFmtId="0" fontId="24" fillId="0" borderId="0" xfId="0" applyFont="1" applyBorder="1"/>
    <xf numFmtId="0" fontId="26" fillId="0" borderId="0" xfId="0" applyFont="1" applyBorder="1" applyAlignment="1">
      <alignment horizontal="center"/>
    </xf>
    <xf numFmtId="164" fontId="24" fillId="0" borderId="32" xfId="0" applyNumberFormat="1" applyFont="1" applyBorder="1" applyAlignment="1">
      <alignment horizontal="left"/>
    </xf>
    <xf numFmtId="2" fontId="0" fillId="5" borderId="0" xfId="0" applyNumberFormat="1" applyFill="1" applyAlignment="1">
      <alignment horizontal="center"/>
    </xf>
    <xf numFmtId="2" fontId="4" fillId="5" borderId="0" xfId="0" applyNumberFormat="1" applyFont="1" applyFill="1" applyAlignment="1">
      <alignment horizontal="center"/>
    </xf>
    <xf numFmtId="2" fontId="24" fillId="5" borderId="0" xfId="0" applyNumberFormat="1" applyFont="1" applyFill="1" applyAlignment="1">
      <alignment horizontal="center"/>
    </xf>
    <xf numFmtId="2" fontId="24" fillId="5" borderId="29" xfId="0" applyNumberFormat="1" applyFont="1" applyFill="1" applyBorder="1" applyAlignment="1">
      <alignment horizontal="center"/>
    </xf>
    <xf numFmtId="1" fontId="0" fillId="0" borderId="0" xfId="0" applyNumberFormat="1" applyFont="1" applyAlignment="1">
      <alignment horizontal="center"/>
    </xf>
    <xf numFmtId="0" fontId="0" fillId="0" borderId="29" xfId="0" applyBorder="1"/>
    <xf numFmtId="2" fontId="0" fillId="5" borderId="29" xfId="0" applyNumberFormat="1" applyFill="1" applyBorder="1" applyAlignment="1">
      <alignment horizontal="center"/>
    </xf>
    <xf numFmtId="2" fontId="0" fillId="0" borderId="29" xfId="0" applyNumberFormat="1" applyBorder="1" applyAlignment="1">
      <alignment horizontal="center"/>
    </xf>
    <xf numFmtId="2" fontId="0" fillId="0" borderId="29" xfId="0" applyNumberFormat="1" applyBorder="1"/>
    <xf numFmtId="0" fontId="0" fillId="4" borderId="29" xfId="0" applyFill="1" applyBorder="1"/>
    <xf numFmtId="0" fontId="0" fillId="4" borderId="29" xfId="0" applyFont="1" applyFill="1" applyBorder="1"/>
    <xf numFmtId="164" fontId="0" fillId="0" borderId="19" xfId="0" applyNumberFormat="1" applyBorder="1" applyAlignment="1">
      <alignment horizontal="center"/>
    </xf>
    <xf numFmtId="164" fontId="3" fillId="0" borderId="26" xfId="1" applyNumberFormat="1" applyFont="1" applyBorder="1" applyAlignment="1">
      <alignment horizontal="center"/>
    </xf>
    <xf numFmtId="164" fontId="3" fillId="0" borderId="26" xfId="1" applyNumberFormat="1" applyFont="1" applyFill="1" applyBorder="1" applyAlignment="1">
      <alignment horizontal="center"/>
    </xf>
    <xf numFmtId="164" fontId="10" fillId="0" borderId="26" xfId="0" applyNumberFormat="1" applyFont="1" applyBorder="1" applyAlignment="1">
      <alignment horizontal="center"/>
    </xf>
    <xf numFmtId="164" fontId="10" fillId="0" borderId="13" xfId="0" applyNumberFormat="1" applyFont="1" applyBorder="1" applyAlignment="1">
      <alignment horizontal="center"/>
    </xf>
    <xf numFmtId="164" fontId="10" fillId="0" borderId="16" xfId="0" applyNumberFormat="1" applyFont="1" applyBorder="1" applyAlignment="1">
      <alignment horizontal="center"/>
    </xf>
    <xf numFmtId="164" fontId="10" fillId="0" borderId="9" xfId="0" applyNumberFormat="1" applyFont="1" applyBorder="1" applyAlignment="1">
      <alignment horizontal="center"/>
    </xf>
    <xf numFmtId="164" fontId="10" fillId="0" borderId="21" xfId="0" applyNumberFormat="1" applyFont="1" applyBorder="1" applyAlignment="1">
      <alignment horizontal="center"/>
    </xf>
    <xf numFmtId="164" fontId="10" fillId="0" borderId="22" xfId="0" applyNumberFormat="1" applyFont="1" applyBorder="1" applyAlignment="1">
      <alignment horizontal="center"/>
    </xf>
    <xf numFmtId="164" fontId="10" fillId="0" borderId="24" xfId="0" applyNumberFormat="1" applyFont="1" applyBorder="1" applyAlignment="1">
      <alignment horizontal="center"/>
    </xf>
    <xf numFmtId="164" fontId="0" fillId="9" borderId="0" xfId="0" applyNumberFormat="1" applyFill="1" applyAlignment="1">
      <alignment horizontal="center"/>
    </xf>
    <xf numFmtId="164" fontId="0" fillId="9" borderId="0" xfId="0" applyNumberFormat="1" applyFont="1" applyFill="1" applyAlignment="1">
      <alignment horizontal="center"/>
    </xf>
    <xf numFmtId="0" fontId="15" fillId="0" borderId="0" xfId="0" applyFont="1" applyAlignment="1">
      <alignment horizontal="center" wrapText="1"/>
    </xf>
    <xf numFmtId="164" fontId="0" fillId="9" borderId="0" xfId="0" applyNumberFormat="1" applyFill="1" applyAlignment="1">
      <alignment horizontal="center" vertical="center" wrapText="1"/>
    </xf>
    <xf numFmtId="2" fontId="0" fillId="11" borderId="0" xfId="0" applyNumberFormat="1" applyFill="1" applyAlignment="1">
      <alignment horizontal="center"/>
    </xf>
    <xf numFmtId="164" fontId="24" fillId="0" borderId="0" xfId="0" applyNumberFormat="1" applyFont="1" applyBorder="1" applyAlignment="1">
      <alignment horizontal="left"/>
    </xf>
    <xf numFmtId="2" fontId="0" fillId="0" borderId="0" xfId="0" applyNumberFormat="1" applyBorder="1"/>
    <xf numFmtId="2" fontId="0" fillId="0" borderId="3" xfId="0" applyNumberFormat="1" applyBorder="1"/>
    <xf numFmtId="0" fontId="1" fillId="0" borderId="19" xfId="0" applyFont="1" applyFill="1" applyBorder="1" applyAlignment="1">
      <alignment horizontal="center" wrapText="1"/>
    </xf>
    <xf numFmtId="2" fontId="1" fillId="0" borderId="38" xfId="0" applyNumberFormat="1" applyFont="1" applyFill="1" applyBorder="1" applyAlignment="1">
      <alignment horizontal="center" wrapText="1"/>
    </xf>
    <xf numFmtId="2" fontId="1" fillId="0" borderId="39" xfId="0" applyNumberFormat="1" applyFont="1" applyFill="1" applyBorder="1" applyAlignment="1">
      <alignment horizontal="center" wrapText="1"/>
    </xf>
    <xf numFmtId="0" fontId="1" fillId="0" borderId="40" xfId="0" applyFont="1" applyBorder="1"/>
    <xf numFmtId="164" fontId="1" fillId="0" borderId="28" xfId="1" applyNumberFormat="1" applyFont="1" applyBorder="1" applyAlignment="1">
      <alignment horizontal="center"/>
    </xf>
    <xf numFmtId="164" fontId="0" fillId="0" borderId="9" xfId="0" applyNumberFormat="1" applyFont="1" applyBorder="1" applyAlignment="1">
      <alignment horizontal="center"/>
    </xf>
    <xf numFmtId="0" fontId="1" fillId="0" borderId="22" xfId="1" applyFont="1" applyFill="1" applyBorder="1"/>
    <xf numFmtId="164" fontId="1" fillId="0" borderId="13" xfId="1" applyNumberFormat="1" applyFont="1" applyBorder="1" applyAlignment="1">
      <alignment horizontal="center"/>
    </xf>
    <xf numFmtId="164" fontId="12" fillId="0" borderId="1" xfId="0" applyNumberFormat="1" applyFont="1" applyBorder="1" applyAlignment="1">
      <alignment horizontal="center"/>
    </xf>
    <xf numFmtId="164" fontId="0" fillId="0" borderId="1" xfId="0" applyNumberFormat="1" applyFont="1" applyBorder="1" applyAlignment="1">
      <alignment horizontal="center"/>
    </xf>
    <xf numFmtId="0" fontId="11" fillId="0" borderId="22" xfId="0" applyFont="1" applyFill="1" applyBorder="1" applyAlignment="1" applyProtection="1">
      <alignment vertical="center"/>
    </xf>
    <xf numFmtId="0" fontId="11" fillId="0" borderId="22" xfId="1" applyFont="1" applyFill="1" applyBorder="1"/>
    <xf numFmtId="0" fontId="1" fillId="0" borderId="22" xfId="0" applyFont="1" applyBorder="1"/>
    <xf numFmtId="164" fontId="12" fillId="0" borderId="16" xfId="0" applyNumberFormat="1" applyFont="1" applyBorder="1" applyAlignment="1">
      <alignment horizontal="center"/>
    </xf>
    <xf numFmtId="164" fontId="1" fillId="0" borderId="16" xfId="1" applyNumberFormat="1" applyFont="1" applyFill="1" applyBorder="1" applyAlignment="1">
      <alignment horizontal="center"/>
    </xf>
    <xf numFmtId="164" fontId="1" fillId="0" borderId="13" xfId="0" applyNumberFormat="1" applyFont="1" applyBorder="1" applyAlignment="1">
      <alignment horizontal="center"/>
    </xf>
    <xf numFmtId="0" fontId="11" fillId="0" borderId="22" xfId="0" applyFont="1" applyFill="1" applyBorder="1" applyAlignment="1" applyProtection="1">
      <alignment vertical="center" wrapText="1"/>
    </xf>
    <xf numFmtId="164" fontId="14" fillId="0" borderId="1" xfId="1" applyNumberFormat="1" applyFont="1" applyBorder="1" applyAlignment="1">
      <alignment horizontal="center"/>
    </xf>
    <xf numFmtId="164" fontId="0" fillId="0" borderId="1" xfId="0" applyNumberFormat="1" applyBorder="1" applyAlignment="1">
      <alignment horizontal="center"/>
    </xf>
    <xf numFmtId="0" fontId="11" fillId="0" borderId="24" xfId="0" applyFont="1" applyFill="1" applyBorder="1" applyAlignment="1" applyProtection="1">
      <alignment vertical="center"/>
    </xf>
    <xf numFmtId="164" fontId="1" fillId="0" borderId="41" xfId="1" applyNumberFormat="1" applyFont="1" applyBorder="1" applyAlignment="1">
      <alignment horizontal="center"/>
    </xf>
    <xf numFmtId="164" fontId="0" fillId="0" borderId="37" xfId="0" applyNumberFormat="1" applyFont="1" applyBorder="1" applyAlignment="1">
      <alignment horizontal="center"/>
    </xf>
    <xf numFmtId="1" fontId="0" fillId="0" borderId="0" xfId="0" applyNumberFormat="1" applyFont="1"/>
    <xf numFmtId="1" fontId="0" fillId="0" borderId="0" xfId="0" applyNumberFormat="1"/>
    <xf numFmtId="0" fontId="0" fillId="4" borderId="42" xfId="0" applyFill="1" applyBorder="1"/>
    <xf numFmtId="0" fontId="0" fillId="4" borderId="42" xfId="0" applyFont="1" applyFill="1" applyBorder="1"/>
    <xf numFmtId="2" fontId="0" fillId="5" borderId="0" xfId="0" applyNumberFormat="1" applyFill="1" applyBorder="1" applyAlignment="1">
      <alignment horizontal="center"/>
    </xf>
    <xf numFmtId="16" fontId="0" fillId="0" borderId="0" xfId="0" applyNumberFormat="1" applyFill="1"/>
    <xf numFmtId="0" fontId="0" fillId="0" borderId="0" xfId="0" applyFont="1" applyFill="1"/>
    <xf numFmtId="14" fontId="0" fillId="0" borderId="0" xfId="0" applyNumberFormat="1" applyFill="1"/>
    <xf numFmtId="164" fontId="0" fillId="0" borderId="0" xfId="0" applyNumberFormat="1" applyFont="1" applyFill="1" applyAlignment="1">
      <alignment horizontal="center"/>
    </xf>
    <xf numFmtId="164" fontId="0" fillId="0" borderId="0" xfId="0" applyNumberFormat="1" applyFill="1" applyBorder="1" applyAlignment="1">
      <alignment horizontal="center"/>
    </xf>
    <xf numFmtId="2" fontId="24" fillId="0" borderId="0" xfId="0" applyNumberFormat="1" applyFont="1" applyFill="1" applyBorder="1"/>
    <xf numFmtId="2" fontId="0" fillId="0" borderId="0" xfId="0" applyNumberFormat="1" applyFont="1" applyFill="1" applyBorder="1"/>
    <xf numFmtId="2" fontId="0" fillId="0" borderId="0" xfId="0" applyNumberFormat="1" applyFont="1" applyFill="1" applyBorder="1" applyAlignment="1">
      <alignment horizontal="center" wrapText="1"/>
    </xf>
    <xf numFmtId="2" fontId="0" fillId="0" borderId="0" xfId="0" applyNumberFormat="1" applyFont="1" applyBorder="1" applyAlignment="1">
      <alignment horizontal="center" wrapText="1"/>
    </xf>
    <xf numFmtId="2" fontId="0" fillId="0" borderId="0" xfId="0" applyNumberFormat="1" applyFill="1" applyBorder="1"/>
    <xf numFmtId="2" fontId="0" fillId="0" borderId="0" xfId="0" applyNumberFormat="1" applyFill="1" applyBorder="1" applyAlignment="1">
      <alignment horizontal="center" wrapText="1"/>
    </xf>
    <xf numFmtId="2" fontId="0" fillId="0" borderId="0" xfId="0" applyNumberFormat="1" applyFill="1" applyBorder="1" applyAlignment="1"/>
    <xf numFmtId="2" fontId="0" fillId="0" borderId="0" xfId="0" applyNumberFormat="1" applyFill="1" applyBorder="1" applyAlignment="1">
      <alignment wrapText="1"/>
    </xf>
    <xf numFmtId="0" fontId="26" fillId="0" borderId="0" xfId="0" applyFont="1" applyFill="1" applyBorder="1" applyAlignment="1">
      <alignment horizontal="center"/>
    </xf>
    <xf numFmtId="2" fontId="26" fillId="0" borderId="0" xfId="0" applyNumberFormat="1" applyFont="1" applyFill="1" applyBorder="1" applyAlignment="1">
      <alignment horizontal="center"/>
    </xf>
    <xf numFmtId="0" fontId="24" fillId="0" borderId="0" xfId="0" applyFont="1" applyFill="1" applyBorder="1"/>
    <xf numFmtId="2" fontId="0" fillId="0" borderId="0" xfId="0" applyNumberFormat="1" applyFill="1" applyAlignment="1">
      <alignment vertical="top"/>
    </xf>
    <xf numFmtId="0" fontId="4" fillId="2" borderId="0" xfId="0" applyFont="1" applyFill="1" applyAlignment="1">
      <alignment vertical="center"/>
    </xf>
    <xf numFmtId="2" fontId="24" fillId="5" borderId="0" xfId="0" applyNumberFormat="1" applyFont="1" applyFill="1" applyBorder="1" applyAlignment="1">
      <alignment horizontal="center"/>
    </xf>
    <xf numFmtId="0" fontId="15" fillId="0" borderId="0" xfId="0" applyFont="1" applyBorder="1" applyAlignment="1">
      <alignment horizontal="center"/>
    </xf>
    <xf numFmtId="2" fontId="0" fillId="7" borderId="0" xfId="0" applyNumberFormat="1" applyFill="1" applyBorder="1" applyAlignment="1">
      <alignment horizontal="left" wrapText="1"/>
    </xf>
    <xf numFmtId="1" fontId="0" fillId="0" borderId="0" xfId="0" applyNumberFormat="1" applyFont="1" applyBorder="1"/>
    <xf numFmtId="1" fontId="24" fillId="0" borderId="0" xfId="0" applyNumberFormat="1" applyFont="1" applyBorder="1" applyAlignment="1">
      <alignment horizontal="center"/>
    </xf>
    <xf numFmtId="0" fontId="24" fillId="2" borderId="0" xfId="0" applyFont="1" applyFill="1" applyBorder="1" applyAlignment="1">
      <alignment horizontal="center"/>
    </xf>
    <xf numFmtId="164" fontId="0" fillId="0" borderId="0" xfId="0" quotePrefix="1" applyNumberFormat="1" applyFill="1" applyBorder="1" applyAlignment="1">
      <alignment horizontal="left"/>
    </xf>
    <xf numFmtId="164" fontId="0" fillId="0" borderId="0" xfId="0" applyNumberFormat="1" applyFill="1" applyBorder="1" applyAlignment="1">
      <alignment horizontal="left"/>
    </xf>
    <xf numFmtId="164" fontId="24" fillId="0" borderId="30" xfId="0" applyNumberFormat="1" applyFont="1" applyBorder="1" applyAlignment="1">
      <alignment horizontal="left"/>
    </xf>
    <xf numFmtId="2" fontId="24" fillId="0" borderId="36" xfId="0" applyNumberFormat="1" applyFont="1" applyBorder="1" applyAlignment="1">
      <alignment horizontal="center"/>
    </xf>
    <xf numFmtId="164" fontId="24" fillId="0" borderId="36" xfId="0" applyNumberFormat="1" applyFont="1" applyBorder="1" applyAlignment="1">
      <alignment horizontal="center"/>
    </xf>
    <xf numFmtId="0" fontId="24" fillId="0" borderId="36" xfId="0" applyFont="1" applyBorder="1"/>
    <xf numFmtId="0" fontId="24" fillId="0" borderId="36" xfId="0" quotePrefix="1" applyFont="1" applyBorder="1" applyAlignment="1">
      <alignment horizontal="center"/>
    </xf>
    <xf numFmtId="164" fontId="0" fillId="0" borderId="33" xfId="0" applyNumberFormat="1" applyBorder="1" applyAlignment="1">
      <alignment horizontal="center"/>
    </xf>
    <xf numFmtId="2" fontId="0" fillId="0" borderId="0" xfId="0" applyNumberFormat="1" applyFont="1" applyBorder="1" applyAlignment="1">
      <alignment horizontal="left"/>
    </xf>
    <xf numFmtId="0" fontId="24" fillId="0" borderId="32" xfId="0" applyFont="1" applyFill="1" applyBorder="1"/>
    <xf numFmtId="0" fontId="24" fillId="0" borderId="34" xfId="0" applyFont="1" applyFill="1" applyBorder="1"/>
    <xf numFmtId="0" fontId="0" fillId="0" borderId="35" xfId="0" applyBorder="1"/>
    <xf numFmtId="164" fontId="0" fillId="0" borderId="0" xfId="0" quotePrefix="1" applyNumberFormat="1" applyFont="1" applyBorder="1" applyAlignment="1">
      <alignment horizontal="center"/>
    </xf>
    <xf numFmtId="1" fontId="0" fillId="0" borderId="0" xfId="0" applyNumberFormat="1" applyFont="1" applyBorder="1" applyAlignment="1">
      <alignment horizontal="center"/>
    </xf>
    <xf numFmtId="0" fontId="16" fillId="12" borderId="0" xfId="0" applyFont="1" applyFill="1"/>
    <xf numFmtId="164" fontId="27" fillId="12" borderId="0" xfId="0" applyNumberFormat="1" applyFont="1" applyFill="1" applyAlignment="1">
      <alignment horizontal="center"/>
    </xf>
    <xf numFmtId="164" fontId="0" fillId="12" borderId="0" xfId="0" applyNumberFormat="1" applyFont="1" applyFill="1" applyAlignment="1">
      <alignment horizontal="center"/>
    </xf>
    <xf numFmtId="0" fontId="0" fillId="12" borderId="0" xfId="0" applyFont="1" applyFill="1"/>
    <xf numFmtId="164" fontId="24" fillId="0" borderId="0" xfId="0" quotePrefix="1" applyNumberFormat="1" applyFont="1" applyAlignment="1">
      <alignment horizontal="center"/>
    </xf>
    <xf numFmtId="164" fontId="0" fillId="12" borderId="0" xfId="0" applyNumberFormat="1" applyFill="1" applyAlignment="1">
      <alignment horizontal="center"/>
    </xf>
    <xf numFmtId="16" fontId="0" fillId="0" borderId="29" xfId="0" applyNumberFormat="1" applyBorder="1"/>
    <xf numFmtId="164" fontId="0" fillId="3" borderId="29" xfId="0" applyNumberFormat="1" applyFill="1" applyBorder="1" applyAlignment="1">
      <alignment horizontal="center"/>
    </xf>
    <xf numFmtId="164" fontId="0" fillId="9" borderId="29" xfId="0" applyNumberFormat="1" applyFont="1" applyFill="1" applyBorder="1" applyAlignment="1">
      <alignment horizontal="center"/>
    </xf>
    <xf numFmtId="164" fontId="0" fillId="9" borderId="29" xfId="0" applyNumberFormat="1" applyFill="1" applyBorder="1" applyAlignment="1">
      <alignment horizontal="center"/>
    </xf>
    <xf numFmtId="0" fontId="0" fillId="4" borderId="0" xfId="0" applyFill="1" applyBorder="1"/>
    <xf numFmtId="0" fontId="0" fillId="4" borderId="0" xfId="0" applyFont="1" applyFill="1" applyBorder="1"/>
    <xf numFmtId="2" fontId="0" fillId="0" borderId="27" xfId="0" applyNumberFormat="1" applyBorder="1"/>
    <xf numFmtId="0" fontId="4" fillId="12" borderId="0" xfId="0" applyFont="1" applyFill="1"/>
    <xf numFmtId="164" fontId="0" fillId="12" borderId="0" xfId="0" applyNumberFormat="1" applyFill="1" applyBorder="1" applyAlignment="1">
      <alignment horizontal="center"/>
    </xf>
    <xf numFmtId="0" fontId="0" fillId="0" borderId="0" xfId="0" applyFont="1" applyFill="1" applyAlignment="1">
      <alignment horizontal="center"/>
    </xf>
    <xf numFmtId="164" fontId="0" fillId="9" borderId="0" xfId="0" applyNumberFormat="1" applyFont="1" applyFill="1" applyBorder="1" applyAlignment="1">
      <alignment horizontal="center"/>
    </xf>
    <xf numFmtId="16" fontId="0" fillId="0" borderId="0" xfId="0" applyNumberFormat="1" applyBorder="1"/>
    <xf numFmtId="164" fontId="0" fillId="9" borderId="0" xfId="0" applyNumberFormat="1" applyFill="1" applyBorder="1" applyAlignment="1">
      <alignment horizontal="center"/>
    </xf>
    <xf numFmtId="2" fontId="0" fillId="2" borderId="0" xfId="0" applyNumberFormat="1" applyFill="1" applyBorder="1"/>
    <xf numFmtId="2" fontId="28" fillId="2" borderId="0" xfId="0" applyNumberFormat="1" applyFont="1" applyFill="1"/>
    <xf numFmtId="2" fontId="24" fillId="2" borderId="0" xfId="0" applyNumberFormat="1" applyFont="1" applyFill="1"/>
    <xf numFmtId="2" fontId="0" fillId="2" borderId="0" xfId="0" applyNumberFormat="1" applyFill="1" applyBorder="1" applyAlignment="1">
      <alignment horizontal="left"/>
    </xf>
    <xf numFmtId="14" fontId="0" fillId="0" borderId="0" xfId="0" applyNumberFormat="1" applyBorder="1"/>
    <xf numFmtId="164" fontId="0" fillId="0" borderId="0" xfId="0" applyNumberFormat="1" applyBorder="1"/>
    <xf numFmtId="16" fontId="0" fillId="0" borderId="0" xfId="0" applyNumberFormat="1" applyFont="1" applyBorder="1"/>
    <xf numFmtId="2" fontId="23" fillId="0" borderId="0" xfId="0" applyNumberFormat="1" applyFont="1" applyAlignment="1">
      <alignment horizontal="center"/>
    </xf>
    <xf numFmtId="2" fontId="0" fillId="0" borderId="0" xfId="0" applyNumberFormat="1" applyAlignment="1">
      <alignment vertical="center"/>
    </xf>
    <xf numFmtId="2" fontId="0" fillId="2" borderId="0" xfId="0" applyNumberFormat="1" applyFill="1" applyAlignment="1">
      <alignment vertical="center"/>
    </xf>
    <xf numFmtId="0" fontId="0" fillId="2" borderId="0" xfId="0" applyFont="1" applyFill="1" applyAlignment="1">
      <alignment horizontal="center"/>
    </xf>
    <xf numFmtId="164" fontId="0" fillId="0" borderId="0" xfId="0" applyNumberFormat="1" applyFont="1" applyAlignment="1">
      <alignment horizontal="center"/>
    </xf>
    <xf numFmtId="16" fontId="0" fillId="0" borderId="2" xfId="0" applyNumberFormat="1" applyBorder="1"/>
    <xf numFmtId="2" fontId="0" fillId="0" borderId="2" xfId="0" applyNumberFormat="1" applyBorder="1"/>
    <xf numFmtId="0" fontId="0" fillId="0" borderId="2" xfId="0" applyBorder="1"/>
    <xf numFmtId="164" fontId="1" fillId="0" borderId="38" xfId="0" applyNumberFormat="1" applyFont="1" applyFill="1" applyBorder="1" applyAlignment="1">
      <alignment horizontal="center" wrapText="1"/>
    </xf>
    <xf numFmtId="164" fontId="1" fillId="0" borderId="39" xfId="0" applyNumberFormat="1" applyFont="1" applyFill="1" applyBorder="1" applyAlignment="1">
      <alignment horizontal="center" wrapText="1"/>
    </xf>
    <xf numFmtId="0" fontId="30" fillId="0" borderId="21" xfId="0" applyFont="1" applyFill="1" applyBorder="1" applyAlignment="1" applyProtection="1">
      <alignment vertical="center" wrapText="1"/>
    </xf>
    <xf numFmtId="164" fontId="33" fillId="0" borderId="43" xfId="0" applyNumberFormat="1" applyFont="1" applyBorder="1" applyAlignment="1">
      <alignment horizontal="center"/>
    </xf>
    <xf numFmtId="164" fontId="33" fillId="0" borderId="43" xfId="0" applyNumberFormat="1" applyFont="1" applyFill="1" applyBorder="1" applyAlignment="1">
      <alignment horizontal="center"/>
    </xf>
    <xf numFmtId="164" fontId="34" fillId="0" borderId="43" xfId="0" applyNumberFormat="1" applyFont="1" applyBorder="1" applyAlignment="1">
      <alignment horizontal="center"/>
    </xf>
    <xf numFmtId="164" fontId="33" fillId="0" borderId="43" xfId="1" applyNumberFormat="1" applyFont="1" applyBorder="1" applyAlignment="1">
      <alignment horizontal="center"/>
    </xf>
    <xf numFmtId="164" fontId="33" fillId="0" borderId="43" xfId="1" applyNumberFormat="1" applyFont="1" applyFill="1" applyBorder="1" applyAlignment="1">
      <alignment horizontal="center"/>
    </xf>
    <xf numFmtId="164" fontId="33" fillId="0" borderId="44" xfId="1" applyNumberFormat="1" applyFont="1" applyBorder="1" applyAlignment="1">
      <alignment horizontal="center"/>
    </xf>
    <xf numFmtId="0" fontId="30" fillId="0" borderId="22" xfId="0" applyFont="1" applyFill="1" applyBorder="1" applyAlignment="1" applyProtection="1">
      <alignment vertical="center" wrapText="1"/>
    </xf>
    <xf numFmtId="0" fontId="31" fillId="0" borderId="22" xfId="0" applyFont="1" applyBorder="1"/>
    <xf numFmtId="164" fontId="33" fillId="0" borderId="1" xfId="1" applyNumberFormat="1" applyFont="1" applyBorder="1" applyAlignment="1">
      <alignment horizontal="center"/>
    </xf>
    <xf numFmtId="164" fontId="34" fillId="0" borderId="1" xfId="0" applyNumberFormat="1" applyFont="1" applyBorder="1" applyAlignment="1">
      <alignment horizontal="center"/>
    </xf>
    <xf numFmtId="164" fontId="33" fillId="0" borderId="1" xfId="1" applyNumberFormat="1" applyFont="1" applyFill="1" applyBorder="1" applyAlignment="1">
      <alignment horizontal="center"/>
    </xf>
    <xf numFmtId="164" fontId="33" fillId="0" borderId="1" xfId="0" applyNumberFormat="1" applyFont="1" applyBorder="1" applyAlignment="1">
      <alignment horizontal="center"/>
    </xf>
    <xf numFmtId="164" fontId="33" fillId="0" borderId="23" xfId="0" applyNumberFormat="1" applyFont="1" applyBorder="1" applyAlignment="1">
      <alignment horizontal="center"/>
    </xf>
    <xf numFmtId="164" fontId="33" fillId="0" borderId="1" xfId="0" applyNumberFormat="1" applyFont="1" applyFill="1" applyBorder="1" applyAlignment="1">
      <alignment horizontal="center"/>
    </xf>
    <xf numFmtId="164" fontId="33" fillId="0" borderId="23" xfId="1" applyNumberFormat="1" applyFont="1" applyBorder="1" applyAlignment="1">
      <alignment horizontal="center"/>
    </xf>
    <xf numFmtId="0" fontId="32" fillId="0" borderId="22" xfId="0" applyFont="1" applyBorder="1"/>
    <xf numFmtId="164" fontId="33" fillId="0" borderId="1" xfId="1" quotePrefix="1" applyNumberFormat="1" applyFont="1" applyFill="1" applyBorder="1" applyAlignment="1">
      <alignment horizontal="center"/>
    </xf>
    <xf numFmtId="164" fontId="33" fillId="0" borderId="9" xfId="1" applyNumberFormat="1" applyFont="1" applyBorder="1" applyAlignment="1">
      <alignment horizontal="center"/>
    </xf>
    <xf numFmtId="164" fontId="33" fillId="0" borderId="1" xfId="0" applyNumberFormat="1" applyFont="1" applyBorder="1" applyAlignment="1">
      <alignment horizontal="center" vertical="top"/>
    </xf>
    <xf numFmtId="164" fontId="34" fillId="0" borderId="23" xfId="0" applyNumberFormat="1" applyFont="1" applyBorder="1" applyAlignment="1">
      <alignment horizontal="center"/>
    </xf>
    <xf numFmtId="0" fontId="30" fillId="0" borderId="24" xfId="0" applyFont="1" applyFill="1" applyBorder="1" applyAlignment="1" applyProtection="1">
      <alignment vertical="center" wrapText="1"/>
    </xf>
    <xf numFmtId="164" fontId="33" fillId="0" borderId="37" xfId="1" applyNumberFormat="1" applyFont="1" applyBorder="1" applyAlignment="1">
      <alignment horizontal="center"/>
    </xf>
    <xf numFmtId="164" fontId="33" fillId="0" borderId="37" xfId="0" applyNumberFormat="1" applyFont="1" applyBorder="1" applyAlignment="1">
      <alignment horizontal="center"/>
    </xf>
    <xf numFmtId="164" fontId="34" fillId="0" borderId="37" xfId="0" applyNumberFormat="1" applyFont="1" applyBorder="1" applyAlignment="1">
      <alignment horizontal="center"/>
    </xf>
    <xf numFmtId="164" fontId="33" fillId="0" borderId="37" xfId="1" applyNumberFormat="1" applyFont="1" applyFill="1" applyBorder="1" applyAlignment="1">
      <alignment horizontal="center"/>
    </xf>
    <xf numFmtId="164" fontId="33" fillId="0" borderId="45" xfId="1" applyNumberFormat="1" applyFont="1" applyBorder="1" applyAlignment="1">
      <alignment horizontal="center"/>
    </xf>
    <xf numFmtId="164" fontId="0" fillId="0" borderId="0" xfId="0" applyNumberFormat="1" applyFont="1" applyAlignment="1">
      <alignment horizontal="right"/>
    </xf>
    <xf numFmtId="0" fontId="0" fillId="0" borderId="0" xfId="0" applyAlignment="1">
      <alignment horizontal="right"/>
    </xf>
    <xf numFmtId="164" fontId="0" fillId="0" borderId="0" xfId="0" applyNumberFormat="1" applyAlignment="1">
      <alignment horizontal="right"/>
    </xf>
    <xf numFmtId="0" fontId="0" fillId="12" borderId="0" xfId="0" applyFill="1" applyAlignment="1">
      <alignment horizontal="center"/>
    </xf>
    <xf numFmtId="2" fontId="0" fillId="9" borderId="0" xfId="0" applyNumberFormat="1" applyFont="1" applyFill="1" applyAlignment="1">
      <alignment horizontal="center"/>
    </xf>
    <xf numFmtId="2" fontId="0" fillId="9" borderId="0" xfId="0" applyNumberFormat="1" applyFill="1" applyAlignment="1">
      <alignment horizontal="center" vertical="center" wrapText="1"/>
    </xf>
    <xf numFmtId="2" fontId="0" fillId="9" borderId="0" xfId="0" applyNumberFormat="1" applyFill="1" applyAlignment="1">
      <alignment horizontal="center"/>
    </xf>
    <xf numFmtId="2" fontId="0" fillId="9" borderId="0" xfId="0" applyNumberFormat="1" applyFill="1" applyBorder="1" applyAlignment="1">
      <alignment horizontal="center"/>
    </xf>
    <xf numFmtId="2" fontId="0" fillId="9" borderId="29" xfId="0" applyNumberFormat="1" applyFill="1" applyBorder="1" applyAlignment="1">
      <alignment horizontal="center"/>
    </xf>
    <xf numFmtId="1" fontId="0" fillId="0" borderId="0" xfId="0" applyNumberFormat="1" applyFont="1" applyBorder="1" applyAlignment="1">
      <alignment horizontal="right"/>
    </xf>
    <xf numFmtId="1" fontId="0" fillId="0" borderId="29" xfId="0" applyNumberFormat="1" applyFont="1" applyBorder="1"/>
    <xf numFmtId="0" fontId="0" fillId="0" borderId="0" xfId="0" applyFill="1" applyBorder="1"/>
    <xf numFmtId="0" fontId="0" fillId="0" borderId="36" xfId="0" applyBorder="1" applyAlignment="1">
      <alignment horizontal="center"/>
    </xf>
    <xf numFmtId="0" fontId="0" fillId="0" borderId="40" xfId="0" applyFont="1" applyBorder="1"/>
    <xf numFmtId="0" fontId="0" fillId="0" borderId="22" xfId="0" applyFont="1" applyBorder="1"/>
    <xf numFmtId="0" fontId="15" fillId="0" borderId="21" xfId="0" applyFont="1" applyBorder="1"/>
    <xf numFmtId="0" fontId="15" fillId="0" borderId="22" xfId="0" applyFont="1" applyBorder="1"/>
    <xf numFmtId="164" fontId="35" fillId="0" borderId="22" xfId="0" applyNumberFormat="1" applyFont="1" applyBorder="1" applyAlignment="1">
      <alignment horizontal="left"/>
    </xf>
    <xf numFmtId="164" fontId="35" fillId="0" borderId="24" xfId="0" applyNumberFormat="1" applyFont="1" applyBorder="1" applyAlignment="1">
      <alignment horizontal="left"/>
    </xf>
    <xf numFmtId="0" fontId="31" fillId="0" borderId="21" xfId="0" applyFont="1" applyBorder="1"/>
    <xf numFmtId="164" fontId="32" fillId="0" borderId="22" xfId="0" applyNumberFormat="1" applyFont="1" applyBorder="1" applyAlignment="1">
      <alignment horizontal="left"/>
    </xf>
    <xf numFmtId="0" fontId="31" fillId="0" borderId="22" xfId="0" applyFont="1" applyBorder="1" applyAlignment="1">
      <alignment horizontal="left"/>
    </xf>
    <xf numFmtId="0" fontId="31" fillId="0" borderId="24" xfId="0" applyFont="1" applyBorder="1"/>
    <xf numFmtId="164" fontId="21" fillId="0" borderId="0" xfId="0" applyNumberFormat="1" applyFont="1" applyFill="1" applyAlignment="1">
      <alignment horizontal="center"/>
    </xf>
    <xf numFmtId="0" fontId="4" fillId="0" borderId="0" xfId="0" applyFont="1" applyFill="1"/>
    <xf numFmtId="0" fontId="0" fillId="0" borderId="0" xfId="0" applyFill="1" applyAlignment="1">
      <alignment vertical="center"/>
    </xf>
    <xf numFmtId="164" fontId="21" fillId="0" borderId="0" xfId="0" applyNumberFormat="1" applyFont="1" applyFill="1"/>
    <xf numFmtId="164" fontId="21" fillId="0" borderId="0" xfId="0" applyNumberFormat="1" applyFont="1" applyFill="1" applyAlignment="1">
      <alignment horizontal="right"/>
    </xf>
    <xf numFmtId="0" fontId="21" fillId="0" borderId="0" xfId="0" applyFont="1" applyAlignment="1">
      <alignment horizontal="right"/>
    </xf>
    <xf numFmtId="0" fontId="21" fillId="0" borderId="0" xfId="0" applyFont="1" applyFill="1" applyAlignment="1">
      <alignment horizontal="right"/>
    </xf>
    <xf numFmtId="2" fontId="24" fillId="11" borderId="0" xfId="0" applyNumberFormat="1" applyFont="1" applyFill="1" applyBorder="1" applyAlignment="1">
      <alignment horizontal="center"/>
    </xf>
    <xf numFmtId="165" fontId="0" fillId="0" borderId="0" xfId="0" applyNumberFormat="1" applyFont="1" applyAlignment="1">
      <alignment horizontal="center"/>
    </xf>
    <xf numFmtId="165" fontId="0" fillId="0" borderId="0" xfId="0" applyNumberFormat="1"/>
    <xf numFmtId="0" fontId="21" fillId="0" borderId="29" xfId="0" applyFont="1" applyBorder="1"/>
    <xf numFmtId="164" fontId="21" fillId="0" borderId="29" xfId="0" applyNumberFormat="1" applyFont="1" applyBorder="1"/>
    <xf numFmtId="164" fontId="21" fillId="0" borderId="29" xfId="0" applyNumberFormat="1" applyFont="1" applyFill="1" applyBorder="1"/>
    <xf numFmtId="164" fontId="0" fillId="0" borderId="29" xfId="0" applyNumberFormat="1" applyBorder="1"/>
    <xf numFmtId="0" fontId="0" fillId="0" borderId="29" xfId="0" applyFill="1" applyBorder="1"/>
    <xf numFmtId="0" fontId="0" fillId="0" borderId="0" xfId="0" applyAlignment="1">
      <alignment horizontal="center"/>
    </xf>
    <xf numFmtId="2" fontId="15" fillId="0" borderId="0" xfId="0" applyNumberFormat="1" applyFont="1"/>
    <xf numFmtId="164" fontId="4" fillId="0" borderId="0" xfId="0" applyNumberFormat="1" applyFont="1"/>
    <xf numFmtId="0" fontId="4" fillId="0" borderId="0" xfId="0" applyFont="1" applyAlignment="1">
      <alignment horizontal="left"/>
    </xf>
    <xf numFmtId="0" fontId="0" fillId="0" borderId="0" xfId="0" applyBorder="1" applyAlignment="1">
      <alignment horizontal="left"/>
    </xf>
    <xf numFmtId="164" fontId="0" fillId="0" borderId="0" xfId="0" quotePrefix="1" applyNumberFormat="1"/>
    <xf numFmtId="164" fontId="0" fillId="0" borderId="0" xfId="0" applyNumberFormat="1" applyFill="1"/>
    <xf numFmtId="0" fontId="0" fillId="0" borderId="0" xfId="0" applyFill="1" applyAlignment="1">
      <alignment horizontal="left"/>
    </xf>
    <xf numFmtId="164" fontId="0" fillId="3" borderId="0" xfId="0" applyNumberFormat="1" applyFill="1"/>
    <xf numFmtId="164" fontId="15" fillId="0" borderId="0" xfId="0" applyNumberFormat="1" applyFont="1"/>
    <xf numFmtId="164" fontId="37" fillId="14" borderId="0" xfId="4" applyNumberFormat="1"/>
    <xf numFmtId="164" fontId="36" fillId="13" borderId="0" xfId="3" applyNumberFormat="1"/>
    <xf numFmtId="164" fontId="0" fillId="0" borderId="46" xfId="0" applyNumberFormat="1" applyBorder="1" applyAlignment="1">
      <alignment horizontal="center"/>
    </xf>
    <xf numFmtId="164" fontId="0" fillId="0" borderId="47" xfId="0" applyNumberFormat="1" applyBorder="1" applyAlignment="1">
      <alignment horizontal="center"/>
    </xf>
    <xf numFmtId="164" fontId="0" fillId="3" borderId="46" xfId="0" applyNumberFormat="1" applyFill="1" applyBorder="1" applyAlignment="1">
      <alignment horizontal="center"/>
    </xf>
    <xf numFmtId="164" fontId="0" fillId="3" borderId="47" xfId="0" applyNumberFormat="1" applyFill="1" applyBorder="1" applyAlignment="1">
      <alignment horizontal="center"/>
    </xf>
    <xf numFmtId="164" fontId="0" fillId="0" borderId="47" xfId="0" quotePrefix="1" applyNumberFormat="1" applyBorder="1" applyAlignment="1">
      <alignment horizontal="center"/>
    </xf>
    <xf numFmtId="164" fontId="0" fillId="2" borderId="0" xfId="0" applyNumberFormat="1" applyFill="1"/>
    <xf numFmtId="0" fontId="0" fillId="2" borderId="0" xfId="0" applyFill="1" applyAlignment="1">
      <alignment horizontal="left"/>
    </xf>
    <xf numFmtId="164" fontId="0" fillId="0" borderId="0" xfId="0" applyNumberFormat="1" applyAlignment="1">
      <alignment horizontal="center"/>
    </xf>
    <xf numFmtId="2" fontId="0" fillId="0" borderId="0" xfId="0" applyNumberFormat="1" applyFont="1" applyBorder="1" applyAlignment="1">
      <alignment horizontal="center"/>
    </xf>
    <xf numFmtId="2" fontId="15" fillId="0" borderId="0" xfId="0" applyNumberFormat="1" applyFont="1" applyAlignment="1">
      <alignment vertical="center"/>
    </xf>
    <xf numFmtId="2" fontId="15" fillId="2" borderId="0" xfId="0" applyNumberFormat="1" applyFont="1" applyFill="1"/>
    <xf numFmtId="2" fontId="38" fillId="0" borderId="0" xfId="0" applyNumberFormat="1" applyFont="1" applyAlignment="1">
      <alignment horizontal="center"/>
    </xf>
    <xf numFmtId="2" fontId="15" fillId="0" borderId="0" xfId="0" applyNumberFormat="1" applyFont="1" applyBorder="1"/>
    <xf numFmtId="2" fontId="27" fillId="0" borderId="0" xfId="0" applyNumberFormat="1" applyFont="1"/>
    <xf numFmtId="2" fontId="15" fillId="0" borderId="29" xfId="0" applyNumberFormat="1" applyFont="1" applyBorder="1"/>
    <xf numFmtId="2" fontId="27" fillId="0" borderId="29" xfId="0" applyNumberFormat="1" applyFont="1" applyBorder="1"/>
    <xf numFmtId="2" fontId="15" fillId="0" borderId="0" xfId="0" applyNumberFormat="1" applyFont="1" applyFill="1"/>
    <xf numFmtId="0" fontId="15" fillId="0" borderId="0" xfId="0" applyFont="1"/>
    <xf numFmtId="165" fontId="15" fillId="0" borderId="0" xfId="0" applyNumberFormat="1" applyFont="1"/>
    <xf numFmtId="165" fontId="15" fillId="0" borderId="29" xfId="0" applyNumberFormat="1" applyFont="1" applyBorder="1"/>
    <xf numFmtId="165" fontId="15" fillId="0" borderId="0" xfId="0" applyNumberFormat="1" applyFont="1" applyBorder="1" applyAlignment="1">
      <alignment horizontal="right"/>
    </xf>
    <xf numFmtId="2" fontId="15" fillId="0" borderId="0" xfId="0" applyNumberFormat="1" applyFont="1" applyFill="1" applyAlignment="1">
      <alignment vertical="center"/>
    </xf>
    <xf numFmtId="2" fontId="15" fillId="0" borderId="0" xfId="0" applyNumberFormat="1" applyFont="1" applyFill="1" applyBorder="1"/>
    <xf numFmtId="2" fontId="27" fillId="0" borderId="0" xfId="0" applyNumberFormat="1" applyFont="1" applyFill="1"/>
    <xf numFmtId="2" fontId="15" fillId="0" borderId="29" xfId="0" applyNumberFormat="1" applyFont="1" applyFill="1" applyBorder="1"/>
    <xf numFmtId="2" fontId="27" fillId="0" borderId="0" xfId="0" applyNumberFormat="1" applyFont="1" applyFill="1" applyAlignment="1">
      <alignment horizontal="center"/>
    </xf>
    <xf numFmtId="2" fontId="27" fillId="0" borderId="0" xfId="0" applyNumberFormat="1" applyFont="1" applyFill="1" applyAlignment="1">
      <alignment horizontal="right"/>
    </xf>
    <xf numFmtId="2" fontId="27" fillId="0" borderId="0" xfId="0" applyNumberFormat="1" applyFont="1" applyAlignment="1">
      <alignment horizontal="right"/>
    </xf>
    <xf numFmtId="2" fontId="27" fillId="0" borderId="29" xfId="0" applyNumberFormat="1" applyFont="1" applyFill="1" applyBorder="1"/>
    <xf numFmtId="2" fontId="15" fillId="0" borderId="29" xfId="0" applyNumberFormat="1" applyFont="1" applyBorder="1" applyAlignment="1">
      <alignment horizontal="center"/>
    </xf>
    <xf numFmtId="2" fontId="15" fillId="0" borderId="0" xfId="0" applyNumberFormat="1" applyFont="1" applyFill="1" applyAlignment="1">
      <alignment horizontal="center"/>
    </xf>
    <xf numFmtId="2" fontId="15" fillId="0" borderId="0" xfId="0" applyNumberFormat="1" applyFont="1" applyBorder="1" applyAlignment="1">
      <alignment horizontal="center"/>
    </xf>
    <xf numFmtId="2" fontId="27" fillId="0" borderId="0" xfId="0" applyNumberFormat="1" applyFont="1" applyAlignment="1">
      <alignment horizontal="center"/>
    </xf>
    <xf numFmtId="165" fontId="15" fillId="0" borderId="0" xfId="0" applyNumberFormat="1" applyFont="1" applyBorder="1"/>
    <xf numFmtId="0" fontId="0" fillId="0" borderId="19" xfId="0" applyBorder="1"/>
    <xf numFmtId="164" fontId="1" fillId="0" borderId="19" xfId="0" applyNumberFormat="1" applyFont="1" applyFill="1" applyBorder="1" applyAlignment="1">
      <alignment horizontal="center" wrapText="1"/>
    </xf>
    <xf numFmtId="164" fontId="1" fillId="0" borderId="25" xfId="0" applyNumberFormat="1" applyFont="1" applyFill="1" applyBorder="1" applyAlignment="1">
      <alignment horizontal="center" wrapText="1"/>
    </xf>
    <xf numFmtId="0" fontId="0" fillId="0" borderId="19" xfId="0" applyBorder="1" applyAlignment="1">
      <alignment horizontal="center" wrapText="1"/>
    </xf>
    <xf numFmtId="0" fontId="3" fillId="0" borderId="40" xfId="0" applyFont="1" applyBorder="1"/>
    <xf numFmtId="0" fontId="3" fillId="0" borderId="2" xfId="0" applyFont="1" applyBorder="1"/>
    <xf numFmtId="164" fontId="33" fillId="0" borderId="40" xfId="0" applyNumberFormat="1" applyFont="1" applyBorder="1" applyAlignment="1">
      <alignment horizontal="center"/>
    </xf>
    <xf numFmtId="164" fontId="33" fillId="0" borderId="21" xfId="0" applyNumberFormat="1" applyFont="1" applyBorder="1" applyAlignment="1">
      <alignment horizontal="center"/>
    </xf>
    <xf numFmtId="164" fontId="33" fillId="0" borderId="21" xfId="0" applyNumberFormat="1" applyFont="1" applyFill="1" applyBorder="1" applyAlignment="1">
      <alignment horizontal="center"/>
    </xf>
    <xf numFmtId="0" fontId="3" fillId="0" borderId="22" xfId="0" applyFont="1" applyBorder="1"/>
    <xf numFmtId="0" fontId="3" fillId="0" borderId="48" xfId="0" applyFont="1" applyBorder="1"/>
    <xf numFmtId="164" fontId="33" fillId="0" borderId="22" xfId="0" applyNumberFormat="1" applyFont="1" applyBorder="1" applyAlignment="1">
      <alignment horizontal="center"/>
    </xf>
    <xf numFmtId="164" fontId="33" fillId="0" borderId="22" xfId="1" applyNumberFormat="1" applyFont="1" applyBorder="1" applyAlignment="1">
      <alignment horizontal="center"/>
    </xf>
    <xf numFmtId="0" fontId="39" fillId="0" borderId="22" xfId="0" applyFont="1" applyFill="1" applyBorder="1" applyAlignment="1" applyProtection="1">
      <alignment vertical="center" wrapText="1"/>
    </xf>
    <xf numFmtId="164" fontId="34" fillId="0" borderId="22" xfId="0" applyNumberFormat="1" applyFont="1" applyBorder="1" applyAlignment="1">
      <alignment horizontal="center"/>
    </xf>
    <xf numFmtId="164" fontId="3" fillId="0" borderId="48" xfId="0" applyNumberFormat="1" applyFont="1" applyBorder="1" applyAlignment="1">
      <alignment horizontal="left"/>
    </xf>
    <xf numFmtId="0" fontId="39" fillId="0" borderId="24" xfId="0" applyFont="1" applyFill="1" applyBorder="1" applyAlignment="1" applyProtection="1">
      <alignment vertical="center" wrapText="1"/>
    </xf>
    <xf numFmtId="0" fontId="3" fillId="0" borderId="42" xfId="0" applyFont="1" applyBorder="1"/>
    <xf numFmtId="164" fontId="33" fillId="0" borderId="24" xfId="0" applyNumberFormat="1" applyFont="1" applyBorder="1" applyAlignment="1">
      <alignment horizontal="center"/>
    </xf>
    <xf numFmtId="164" fontId="33" fillId="0" borderId="24" xfId="1" applyNumberFormat="1" applyFont="1" applyBorder="1" applyAlignment="1">
      <alignment horizontal="center"/>
    </xf>
    <xf numFmtId="0" fontId="18" fillId="0" borderId="0" xfId="0" applyFont="1" applyBorder="1" applyAlignment="1">
      <alignment horizontal="center" vertical="center" wrapText="1"/>
    </xf>
    <xf numFmtId="1" fontId="15" fillId="0" borderId="0" xfId="0" applyNumberFormat="1" applyFont="1" applyAlignment="1">
      <alignment horizontal="center"/>
    </xf>
    <xf numFmtId="1" fontId="24" fillId="0" borderId="29" xfId="0" applyNumberFormat="1" applyFont="1" applyBorder="1" applyAlignment="1">
      <alignment horizontal="center"/>
    </xf>
    <xf numFmtId="0" fontId="24" fillId="2" borderId="29" xfId="0" applyFont="1" applyFill="1" applyBorder="1" applyAlignment="1">
      <alignment horizontal="center"/>
    </xf>
    <xf numFmtId="1" fontId="0" fillId="0" borderId="0" xfId="0" applyNumberFormat="1" applyBorder="1" applyAlignment="1">
      <alignment horizontal="center"/>
    </xf>
    <xf numFmtId="164" fontId="1" fillId="0" borderId="9" xfId="0" applyNumberFormat="1" applyFont="1" applyBorder="1" applyAlignment="1">
      <alignment horizontal="center"/>
    </xf>
    <xf numFmtId="164" fontId="1" fillId="0" borderId="37" xfId="0" applyNumberFormat="1" applyFont="1" applyBorder="1" applyAlignment="1">
      <alignment horizontal="center"/>
    </xf>
    <xf numFmtId="164" fontId="0" fillId="0" borderId="46" xfId="0" applyNumberFormat="1" applyFill="1" applyBorder="1" applyAlignment="1">
      <alignment horizontal="center"/>
    </xf>
    <xf numFmtId="164" fontId="0" fillId="0" borderId="47" xfId="0" applyNumberFormat="1" applyFill="1" applyBorder="1" applyAlignment="1">
      <alignment horizontal="center"/>
    </xf>
    <xf numFmtId="164" fontId="0" fillId="0" borderId="46" xfId="0" quotePrefix="1" applyNumberFormat="1" applyBorder="1" applyAlignment="1">
      <alignment horizontal="center"/>
    </xf>
    <xf numFmtId="0" fontId="0" fillId="2" borderId="0" xfId="0" applyFill="1" applyAlignment="1">
      <alignment horizontal="right"/>
    </xf>
    <xf numFmtId="165" fontId="15" fillId="2" borderId="0" xfId="0" applyNumberFormat="1" applyFont="1" applyFill="1"/>
    <xf numFmtId="164" fontId="33" fillId="0" borderId="21" xfId="1" applyNumberFormat="1" applyFont="1" applyBorder="1" applyAlignment="1">
      <alignment horizontal="center"/>
    </xf>
    <xf numFmtId="164" fontId="33" fillId="0" borderId="22" xfId="0" applyNumberFormat="1" applyFont="1" applyFill="1" applyBorder="1" applyAlignment="1">
      <alignment horizontal="center"/>
    </xf>
    <xf numFmtId="164" fontId="33" fillId="0" borderId="22" xfId="0" applyNumberFormat="1" applyFont="1" applyBorder="1" applyAlignment="1">
      <alignment horizontal="center" vertical="top"/>
    </xf>
    <xf numFmtId="164" fontId="27" fillId="0" borderId="0" xfId="0" applyNumberFormat="1" applyFont="1" applyAlignment="1">
      <alignment horizontal="center"/>
    </xf>
    <xf numFmtId="2" fontId="21" fillId="0" borderId="0" xfId="0" applyNumberFormat="1" applyFont="1" applyFill="1" applyAlignment="1">
      <alignment horizontal="right"/>
    </xf>
    <xf numFmtId="2" fontId="21" fillId="0" borderId="29" xfId="0" applyNumberFormat="1" applyFont="1" applyFill="1" applyBorder="1"/>
    <xf numFmtId="2" fontId="21" fillId="0" borderId="0" xfId="0" applyNumberFormat="1" applyFont="1" applyFill="1"/>
    <xf numFmtId="2" fontId="0" fillId="0" borderId="29" xfId="0" applyNumberFormat="1" applyFill="1" applyBorder="1"/>
    <xf numFmtId="2" fontId="21" fillId="0" borderId="0" xfId="0" applyNumberFormat="1" applyFont="1"/>
    <xf numFmtId="2" fontId="21" fillId="0" borderId="29" xfId="0" applyNumberFormat="1" applyFont="1" applyBorder="1"/>
    <xf numFmtId="164" fontId="0" fillId="0" borderId="0" xfId="0" applyNumberFormat="1" applyAlignment="1">
      <alignment horizontal="center"/>
    </xf>
    <xf numFmtId="2" fontId="0" fillId="0" borderId="0" xfId="0" applyNumberFormat="1" applyFont="1" applyBorder="1" applyAlignment="1">
      <alignment horizontal="center"/>
    </xf>
    <xf numFmtId="2" fontId="4" fillId="0" borderId="0" xfId="0" applyNumberFormat="1" applyFont="1" applyFill="1" applyAlignment="1">
      <alignment horizontal="center"/>
    </xf>
    <xf numFmtId="2" fontId="15" fillId="0" borderId="0" xfId="0" quotePrefix="1" applyNumberFormat="1" applyFont="1" applyAlignment="1">
      <alignment horizontal="center"/>
    </xf>
    <xf numFmtId="2" fontId="38" fillId="0" borderId="0" xfId="0" applyNumberFormat="1" applyFont="1" applyFill="1" applyAlignment="1">
      <alignment horizontal="center"/>
    </xf>
    <xf numFmtId="0" fontId="15" fillId="0" borderId="0" xfId="0" applyFont="1" applyFill="1"/>
    <xf numFmtId="165" fontId="15" fillId="0" borderId="0" xfId="0" applyNumberFormat="1" applyFont="1" applyFill="1"/>
    <xf numFmtId="164" fontId="15" fillId="0" borderId="0" xfId="0" applyNumberFormat="1" applyFont="1" applyFill="1"/>
    <xf numFmtId="164" fontId="0" fillId="0" borderId="0" xfId="0" applyNumberFormat="1" applyFont="1" applyBorder="1" applyAlignment="1">
      <alignment horizontal="center"/>
    </xf>
    <xf numFmtId="2" fontId="0" fillId="0" borderId="0" xfId="0" applyNumberFormat="1" applyFont="1" applyBorder="1" applyAlignment="1">
      <alignment horizontal="center"/>
    </xf>
    <xf numFmtId="164" fontId="34" fillId="0" borderId="21" xfId="0" applyNumberFormat="1" applyFont="1" applyBorder="1" applyAlignment="1">
      <alignment horizontal="center"/>
    </xf>
    <xf numFmtId="164" fontId="34" fillId="0" borderId="24" xfId="0" applyNumberFormat="1" applyFont="1" applyBorder="1" applyAlignment="1">
      <alignment horizontal="center"/>
    </xf>
    <xf numFmtId="164" fontId="0" fillId="0" borderId="0" xfId="0" applyNumberFormat="1" applyAlignment="1">
      <alignment horizontal="center"/>
    </xf>
    <xf numFmtId="2" fontId="0" fillId="0" borderId="0" xfId="0" applyNumberFormat="1" applyFont="1" applyBorder="1" applyAlignment="1">
      <alignment horizontal="center"/>
    </xf>
    <xf numFmtId="164" fontId="33" fillId="0" borderId="22" xfId="1" applyNumberFormat="1" applyFont="1" applyFill="1" applyBorder="1" applyAlignment="1">
      <alignment horizontal="center"/>
    </xf>
    <xf numFmtId="2" fontId="0" fillId="0" borderId="0" xfId="0" applyNumberFormat="1" applyFont="1" applyBorder="1" applyAlignment="1">
      <alignment horizontal="center"/>
    </xf>
    <xf numFmtId="164" fontId="21" fillId="0" borderId="0" xfId="0" applyNumberFormat="1" applyFont="1" applyFill="1" applyBorder="1"/>
    <xf numFmtId="0" fontId="0" fillId="0" borderId="0" xfId="0" applyFont="1" applyBorder="1"/>
    <xf numFmtId="2" fontId="0" fillId="0" borderId="29" xfId="0" applyNumberFormat="1" applyFill="1" applyBorder="1" applyAlignment="1">
      <alignment horizontal="center"/>
    </xf>
    <xf numFmtId="2" fontId="0" fillId="0" borderId="29" xfId="0" applyNumberFormat="1" applyFont="1" applyBorder="1"/>
    <xf numFmtId="0" fontId="0" fillId="0" borderId="29" xfId="0" applyFont="1" applyBorder="1"/>
    <xf numFmtId="2" fontId="24" fillId="15" borderId="0" xfId="0" quotePrefix="1" applyNumberFormat="1" applyFont="1" applyFill="1" applyAlignment="1">
      <alignment horizontal="center"/>
    </xf>
    <xf numFmtId="2" fontId="24" fillId="11" borderId="0" xfId="0" quotePrefix="1" applyNumberFormat="1" applyFont="1" applyFill="1" applyAlignment="1">
      <alignment horizontal="center"/>
    </xf>
    <xf numFmtId="2" fontId="0" fillId="11" borderId="0" xfId="0" quotePrefix="1" applyNumberFormat="1" applyFill="1" applyAlignment="1">
      <alignment horizontal="center"/>
    </xf>
    <xf numFmtId="2" fontId="0" fillId="0" borderId="0" xfId="0" quotePrefix="1" applyNumberFormat="1" applyBorder="1"/>
    <xf numFmtId="2" fontId="24" fillId="5" borderId="0" xfId="0" quotePrefix="1" applyNumberFormat="1" applyFont="1" applyFill="1" applyAlignment="1">
      <alignment horizontal="center"/>
    </xf>
    <xf numFmtId="2" fontId="0" fillId="15" borderId="0" xfId="0" applyNumberFormat="1" applyFill="1" applyBorder="1" applyAlignment="1">
      <alignment horizontal="left"/>
    </xf>
    <xf numFmtId="0" fontId="21" fillId="0" borderId="0" xfId="0" applyFont="1" applyBorder="1"/>
    <xf numFmtId="2" fontId="0" fillId="15" borderId="0" xfId="0" quotePrefix="1" applyNumberFormat="1" applyFill="1" applyBorder="1" applyAlignment="1">
      <alignment horizontal="center"/>
    </xf>
    <xf numFmtId="2" fontId="24" fillId="5" borderId="0" xfId="0" quotePrefix="1" applyNumberFormat="1" applyFont="1" applyFill="1" applyBorder="1" applyAlignment="1">
      <alignment horizontal="center"/>
    </xf>
    <xf numFmtId="2" fontId="27" fillId="0" borderId="0" xfId="0" applyNumberFormat="1" applyFont="1" applyBorder="1"/>
    <xf numFmtId="2" fontId="27" fillId="0" borderId="0" xfId="0" applyNumberFormat="1" applyFont="1" applyFill="1" applyBorder="1"/>
    <xf numFmtId="2" fontId="24" fillId="5" borderId="29" xfId="0" quotePrefix="1" applyNumberFormat="1" applyFont="1" applyFill="1" applyBorder="1" applyAlignment="1">
      <alignment horizontal="center"/>
    </xf>
    <xf numFmtId="2" fontId="24" fillId="5" borderId="0" xfId="0" applyNumberFormat="1" applyFont="1" applyFill="1" applyAlignment="1">
      <alignment horizontal="left"/>
    </xf>
    <xf numFmtId="2" fontId="0" fillId="0" borderId="0" xfId="0" quotePrefix="1" applyNumberFormat="1" applyFont="1" applyFill="1" applyBorder="1" applyAlignment="1">
      <alignment horizontal="center"/>
    </xf>
    <xf numFmtId="2" fontId="0" fillId="0" borderId="0" xfId="0" quotePrefix="1" applyNumberFormat="1"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applyAlignment="1">
      <alignment horizontal="center"/>
    </xf>
    <xf numFmtId="2" fontId="0" fillId="16" borderId="0" xfId="0" applyNumberFormat="1" applyFont="1" applyFill="1"/>
    <xf numFmtId="2" fontId="4" fillId="16" borderId="0" xfId="0" applyNumberFormat="1" applyFont="1" applyFill="1"/>
    <xf numFmtId="2" fontId="0" fillId="16" borderId="0" xfId="0" applyNumberFormat="1" applyFont="1" applyFill="1" applyBorder="1"/>
    <xf numFmtId="2" fontId="0" fillId="16" borderId="29" xfId="0" applyNumberFormat="1" applyFont="1" applyFill="1" applyBorder="1"/>
    <xf numFmtId="2" fontId="0" fillId="16" borderId="0" xfId="0" applyNumberFormat="1" applyFont="1" applyFill="1" applyAlignment="1">
      <alignment horizontal="center"/>
    </xf>
    <xf numFmtId="0" fontId="0" fillId="16" borderId="0" xfId="0" applyFont="1" applyFill="1"/>
    <xf numFmtId="2" fontId="0" fillId="16" borderId="0" xfId="0" applyNumberFormat="1" applyFont="1" applyFill="1" applyBorder="1" applyAlignment="1">
      <alignment horizontal="center"/>
    </xf>
    <xf numFmtId="164" fontId="21" fillId="16" borderId="0" xfId="0" applyNumberFormat="1" applyFont="1" applyFill="1" applyAlignment="1">
      <alignment horizontal="center"/>
    </xf>
    <xf numFmtId="0" fontId="21" fillId="16" borderId="0" xfId="0" applyFont="1" applyFill="1" applyAlignment="1">
      <alignment horizontal="right"/>
    </xf>
    <xf numFmtId="0" fontId="0" fillId="16" borderId="0" xfId="0" applyFont="1" applyFill="1" applyBorder="1"/>
    <xf numFmtId="164" fontId="21" fillId="16" borderId="29" xfId="0" applyNumberFormat="1" applyFont="1" applyFill="1" applyBorder="1"/>
    <xf numFmtId="164" fontId="21" fillId="16" borderId="0" xfId="0" applyNumberFormat="1" applyFont="1" applyFill="1"/>
    <xf numFmtId="0" fontId="0" fillId="16" borderId="29" xfId="0" applyFont="1" applyFill="1" applyBorder="1"/>
    <xf numFmtId="2" fontId="0" fillId="16" borderId="29" xfId="0" applyNumberFormat="1" applyFont="1" applyFill="1" applyBorder="1" applyAlignment="1">
      <alignment horizontal="center"/>
    </xf>
    <xf numFmtId="2" fontId="0" fillId="2" borderId="0" xfId="0" quotePrefix="1" applyNumberFormat="1" applyFill="1"/>
    <xf numFmtId="2" fontId="0" fillId="0" borderId="0" xfId="0" quotePrefix="1" applyNumberFormat="1"/>
    <xf numFmtId="164" fontId="0" fillId="0" borderId="49" xfId="0" applyNumberFormat="1" applyBorder="1" applyAlignment="1">
      <alignment horizontal="center"/>
    </xf>
    <xf numFmtId="164" fontId="0" fillId="0" borderId="50" xfId="0" applyNumberFormat="1" applyBorder="1" applyAlignment="1">
      <alignment horizontal="center"/>
    </xf>
    <xf numFmtId="164" fontId="0" fillId="0" borderId="50" xfId="0" quotePrefix="1" applyNumberFormat="1" applyBorder="1" applyAlignment="1">
      <alignment horizontal="center"/>
    </xf>
    <xf numFmtId="164" fontId="0" fillId="0" borderId="49" xfId="0" quotePrefix="1" applyNumberFormat="1" applyBorder="1" applyAlignment="1">
      <alignment horizontal="center"/>
    </xf>
    <xf numFmtId="164" fontId="0" fillId="3" borderId="49" xfId="0" applyNumberFormat="1" applyFill="1" applyBorder="1" applyAlignment="1">
      <alignment horizontal="center"/>
    </xf>
    <xf numFmtId="164" fontId="0" fillId="3" borderId="50" xfId="0" applyNumberFormat="1" applyFill="1" applyBorder="1" applyAlignment="1">
      <alignment horizontal="center"/>
    </xf>
    <xf numFmtId="164" fontId="0" fillId="0" borderId="29" xfId="0" applyNumberFormat="1" applyFill="1" applyBorder="1" applyAlignment="1">
      <alignment horizontal="center"/>
    </xf>
    <xf numFmtId="2" fontId="0" fillId="0" borderId="0" xfId="0" quotePrefix="1" applyNumberFormat="1" applyFont="1" applyFill="1" applyBorder="1" applyAlignment="1">
      <alignment horizontal="left"/>
    </xf>
    <xf numFmtId="2" fontId="0" fillId="0" borderId="0" xfId="0" applyNumberFormat="1" applyFont="1" applyBorder="1" applyAlignment="1">
      <alignment horizontal="center"/>
    </xf>
    <xf numFmtId="0" fontId="4" fillId="0" borderId="0" xfId="0" applyFont="1" applyBorder="1" applyAlignment="1">
      <alignment horizontal="center"/>
    </xf>
    <xf numFmtId="0" fontId="4" fillId="0" borderId="0" xfId="0" applyFont="1" applyBorder="1"/>
    <xf numFmtId="164" fontId="4" fillId="0" borderId="0" xfId="0" applyNumberFormat="1" applyFont="1" applyBorder="1" applyAlignment="1">
      <alignment horizontal="left"/>
    </xf>
    <xf numFmtId="2" fontId="4" fillId="0" borderId="0" xfId="0" applyNumberFormat="1" applyFont="1" applyBorder="1" applyAlignment="1">
      <alignment horizontal="center"/>
    </xf>
    <xf numFmtId="164" fontId="4" fillId="0" borderId="0" xfId="0" applyNumberFormat="1" applyFont="1" applyBorder="1" applyAlignment="1">
      <alignment horizontal="center"/>
    </xf>
    <xf numFmtId="0" fontId="41" fillId="0" borderId="0" xfId="0" applyFont="1" applyBorder="1" applyAlignment="1">
      <alignment horizontal="center"/>
    </xf>
    <xf numFmtId="1" fontId="4" fillId="0" borderId="0" xfId="0" applyNumberFormat="1" applyFont="1" applyBorder="1" applyAlignment="1">
      <alignment horizontal="center"/>
    </xf>
    <xf numFmtId="164" fontId="4" fillId="0" borderId="0" xfId="0" quotePrefix="1" applyNumberFormat="1" applyFont="1" applyFill="1" applyBorder="1" applyAlignment="1">
      <alignment horizontal="center"/>
    </xf>
    <xf numFmtId="0" fontId="4" fillId="0" borderId="0" xfId="0" applyFont="1" applyFill="1" applyBorder="1" applyAlignment="1">
      <alignment horizontal="center"/>
    </xf>
    <xf numFmtId="2" fontId="4" fillId="0" borderId="0" xfId="0" applyNumberFormat="1" applyFont="1" applyBorder="1" applyAlignment="1">
      <alignment horizontal="center" wrapText="1"/>
    </xf>
    <xf numFmtId="0" fontId="4" fillId="0" borderId="0" xfId="0" quotePrefix="1" applyFont="1" applyBorder="1" applyAlignment="1">
      <alignment horizontal="center" wrapText="1"/>
    </xf>
    <xf numFmtId="0" fontId="4" fillId="0" borderId="0" xfId="0" applyFont="1" applyBorder="1" applyAlignment="1">
      <alignment horizontal="center" wrapText="1"/>
    </xf>
    <xf numFmtId="164" fontId="4" fillId="0" borderId="0" xfId="0" applyNumberFormat="1" applyFont="1" applyBorder="1" applyAlignment="1">
      <alignment horizontal="center" wrapText="1"/>
    </xf>
    <xf numFmtId="0" fontId="4" fillId="0" borderId="0" xfId="0" applyFont="1" applyFill="1" applyBorder="1" applyAlignment="1">
      <alignment horizontal="left"/>
    </xf>
    <xf numFmtId="2" fontId="44" fillId="0" borderId="0" xfId="0" applyNumberFormat="1" applyFont="1" applyBorder="1" applyAlignment="1">
      <alignment horizontal="center"/>
    </xf>
    <xf numFmtId="0" fontId="45" fillId="0" borderId="0" xfId="0" applyFont="1"/>
    <xf numFmtId="164" fontId="41" fillId="0" borderId="0" xfId="0" applyNumberFormat="1" applyFont="1"/>
    <xf numFmtId="2" fontId="4" fillId="0" borderId="0" xfId="0" quotePrefix="1" applyNumberFormat="1" applyFont="1" applyBorder="1" applyAlignment="1">
      <alignment horizontal="center"/>
    </xf>
    <xf numFmtId="0" fontId="4" fillId="0" borderId="0" xfId="0" quotePrefix="1" applyFont="1" applyBorder="1" applyAlignment="1">
      <alignment horizontal="center"/>
    </xf>
    <xf numFmtId="2" fontId="0" fillId="0" borderId="0" xfId="0" applyNumberFormat="1" applyFont="1" applyBorder="1" applyAlignment="1">
      <alignment horizontal="center"/>
    </xf>
    <xf numFmtId="164" fontId="1" fillId="0" borderId="9" xfId="0" applyNumberFormat="1" applyFont="1" applyFill="1" applyBorder="1" applyAlignment="1">
      <alignment horizontal="center"/>
    </xf>
    <xf numFmtId="164" fontId="21" fillId="0" borderId="0" xfId="0" applyNumberFormat="1" applyFont="1" applyBorder="1" applyAlignment="1">
      <alignment horizontal="center"/>
    </xf>
    <xf numFmtId="166" fontId="0" fillId="0" borderId="0" xfId="0" applyNumberFormat="1" applyFont="1"/>
    <xf numFmtId="0" fontId="39" fillId="0" borderId="52" xfId="0" applyFont="1" applyFill="1" applyBorder="1" applyAlignment="1" applyProtection="1">
      <alignment vertical="center"/>
    </xf>
    <xf numFmtId="0" fontId="15" fillId="2" borderId="0" xfId="0" applyFont="1" applyFill="1"/>
    <xf numFmtId="0" fontId="27" fillId="0" borderId="0" xfId="0" applyFont="1"/>
    <xf numFmtId="0" fontId="3" fillId="0" borderId="0" xfId="1" applyFont="1" applyFill="1" applyBorder="1" applyAlignment="1">
      <alignment horizontal="left"/>
    </xf>
    <xf numFmtId="0" fontId="6" fillId="0" borderId="0" xfId="0" applyFont="1" applyAlignment="1">
      <alignment horizontal="center" vertical="center"/>
    </xf>
    <xf numFmtId="0" fontId="6" fillId="0" borderId="2" xfId="0" applyFont="1" applyBorder="1" applyAlignment="1">
      <alignment horizontal="center" vertical="center"/>
    </xf>
    <xf numFmtId="164" fontId="0" fillId="0" borderId="0" xfId="0" applyNumberFormat="1" applyAlignment="1">
      <alignment horizontal="center"/>
    </xf>
    <xf numFmtId="164" fontId="0" fillId="0" borderId="51" xfId="0" applyNumberFormat="1" applyBorder="1" applyAlignment="1">
      <alignment horizontal="center"/>
    </xf>
    <xf numFmtId="164" fontId="0" fillId="0" borderId="41" xfId="0" applyNumberFormat="1" applyBorder="1" applyAlignment="1">
      <alignment horizontal="center"/>
    </xf>
    <xf numFmtId="0" fontId="0" fillId="0" borderId="0" xfId="0" applyAlignment="1">
      <alignment horizontal="left" wrapText="1"/>
    </xf>
    <xf numFmtId="0" fontId="0" fillId="2" borderId="0" xfId="0" applyFill="1" applyAlignment="1">
      <alignment horizontal="center"/>
    </xf>
    <xf numFmtId="0" fontId="0" fillId="6" borderId="0" xfId="0" applyFill="1" applyAlignment="1">
      <alignment horizontal="left" vertical="top" wrapText="1"/>
    </xf>
    <xf numFmtId="0" fontId="49" fillId="0" borderId="0" xfId="0" applyFont="1" applyAlignment="1">
      <alignment horizontal="left" vertical="top" wrapText="1"/>
    </xf>
    <xf numFmtId="0" fontId="18" fillId="0" borderId="2" xfId="0" applyFont="1" applyBorder="1" applyAlignment="1">
      <alignment horizontal="center" vertical="center" wrapText="1"/>
    </xf>
    <xf numFmtId="164" fontId="0" fillId="0" borderId="0" xfId="0" applyNumberFormat="1" applyFont="1" applyBorder="1" applyAlignment="1">
      <alignment horizontal="center"/>
    </xf>
    <xf numFmtId="0" fontId="18" fillId="0" borderId="2" xfId="0" applyFont="1" applyBorder="1" applyAlignment="1">
      <alignment horizontal="center" vertical="center"/>
    </xf>
    <xf numFmtId="164" fontId="29" fillId="2" borderId="2" xfId="0" applyNumberFormat="1" applyFont="1" applyFill="1" applyBorder="1" applyAlignment="1">
      <alignment horizontal="center" wrapText="1"/>
    </xf>
    <xf numFmtId="2" fontId="0" fillId="8" borderId="0" xfId="0" applyNumberFormat="1" applyFill="1" applyAlignment="1">
      <alignment horizontal="left" vertical="top" wrapText="1"/>
    </xf>
    <xf numFmtId="2" fontId="0" fillId="9" borderId="0" xfId="0" applyNumberFormat="1" applyFill="1" applyAlignment="1">
      <alignment horizontal="left" wrapText="1"/>
    </xf>
    <xf numFmtId="2" fontId="0" fillId="10" borderId="0" xfId="0" applyNumberFormat="1" applyFill="1" applyAlignment="1">
      <alignment horizontal="left" vertical="top" wrapText="1"/>
    </xf>
    <xf numFmtId="164" fontId="0" fillId="0" borderId="29" xfId="0" applyNumberFormat="1" applyFont="1" applyBorder="1" applyAlignment="1">
      <alignment horizontal="center"/>
    </xf>
    <xf numFmtId="164" fontId="21" fillId="0" borderId="0" xfId="0" quotePrefix="1" applyNumberFormat="1" applyFont="1"/>
    <xf numFmtId="164" fontId="21" fillId="3" borderId="49" xfId="0" applyNumberFormat="1" applyFont="1" applyFill="1" applyBorder="1" applyAlignment="1">
      <alignment horizontal="center"/>
    </xf>
    <xf numFmtId="2" fontId="0" fillId="2" borderId="0" xfId="0" applyNumberFormat="1" applyFont="1" applyFill="1" applyAlignment="1">
      <alignment horizontal="center"/>
    </xf>
  </cellXfs>
  <cellStyles count="5">
    <cellStyle name="Bad" xfId="4" builtinId="27"/>
    <cellStyle name="Good" xfId="3" builtinId="26"/>
    <cellStyle name="Normal" xfId="0" builtinId="0"/>
    <cellStyle name="Normal 2" xfId="1"/>
    <cellStyle name="Normal 3" xfId="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333399"/>
      <color rgb="FF6600CC"/>
      <color rgb="FF6666FF"/>
      <color rgb="FFCC00FF"/>
      <color rgb="FFFF00FF"/>
      <color rgb="FF3399FF"/>
      <color rgb="FF00FFFF"/>
      <color rgb="FF00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3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6.xml"/><Relationship Id="rId1" Type="http://schemas.microsoft.com/office/2011/relationships/chartStyle" Target="style16.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7.xml"/><Relationship Id="rId1" Type="http://schemas.microsoft.com/office/2011/relationships/chartStyle" Target="style17.xml"/></Relationships>
</file>

<file path=xl/charts/_rels/chart4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5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5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Merlot</a:t>
            </a:r>
          </a:p>
        </c:rich>
      </c:tx>
      <c:overlay val="0"/>
    </c:title>
    <c:autoTitleDeleted val="0"/>
    <c:plotArea>
      <c:layout/>
      <c:lineChart>
        <c:grouping val="standard"/>
        <c:varyColors val="0"/>
        <c:ser>
          <c:idx val="0"/>
          <c:order val="0"/>
          <c:tx>
            <c:v>2d Av Temp</c:v>
          </c:tx>
          <c:marker>
            <c:symbol val="none"/>
          </c:marker>
          <c:cat>
            <c:numRef>
              <c:f>'Merlot Predicted LTE'!$Q$7:$Q$249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LTE'!$R$7:$R$248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0FA0-4804-85EE-22D683BC4682}"/>
            </c:ext>
          </c:extLst>
        </c:ser>
        <c:ser>
          <c:idx val="1"/>
          <c:order val="1"/>
          <c:tx>
            <c:v>LTE50</c:v>
          </c:tx>
          <c:val>
            <c:numRef>
              <c:f>'Merlot Predicted LTE'!$T$7:$T$249</c:f>
              <c:numCache>
                <c:formatCode>0.00</c:formatCode>
                <c:ptCount val="243"/>
                <c:pt idx="61" formatCode="General">
                  <c:v>-13.298000000000002</c:v>
                </c:pt>
                <c:pt idx="74" formatCode="General">
                  <c:v>-17.90388888888889</c:v>
                </c:pt>
                <c:pt idx="88" formatCode="General">
                  <c:v>-20.848703703703702</c:v>
                </c:pt>
                <c:pt idx="102" formatCode="General">
                  <c:v>-20.707314814814811</c:v>
                </c:pt>
                <c:pt idx="117" formatCode="General">
                  <c:v>-21.737944444444441</c:v>
                </c:pt>
                <c:pt idx="130" formatCode="General">
                  <c:v>-22.075740740740745</c:v>
                </c:pt>
                <c:pt idx="144" formatCode="General">
                  <c:v>-23.214944444444441</c:v>
                </c:pt>
                <c:pt idx="159" formatCode="General">
                  <c:v>-22.242777777777778</c:v>
                </c:pt>
                <c:pt idx="173" formatCode="General">
                  <c:v>-22.4380925925926</c:v>
                </c:pt>
                <c:pt idx="188" formatCode="General">
                  <c:v>-20.121592592592592</c:v>
                </c:pt>
                <c:pt idx="202" formatCode="General">
                  <c:v>-16.94072222222222</c:v>
                </c:pt>
                <c:pt idx="215" formatCode="General">
                  <c:v>-10.300222222222223</c:v>
                </c:pt>
              </c:numCache>
            </c:numRef>
          </c:val>
          <c:smooth val="0"/>
          <c:extLst>
            <c:ext xmlns:c16="http://schemas.microsoft.com/office/drawing/2014/chart" uri="{C3380CC4-5D6E-409C-BE32-E72D297353CC}">
              <c16:uniqueId val="{00000001-0FA0-4804-85EE-22D683BC4682}"/>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2014-2015 Merlot</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6.1239683826817125E-2"/>
                  <c:y val="-7.3467927235739125E-2"/>
                </c:manualLayout>
              </c:layout>
              <c:numFmt formatCode="General" sourceLinked="0"/>
            </c:trendlineLbl>
          </c:trendline>
          <c:xVal>
            <c:numRef>
              <c:f>'Merlot Predicted LTE'!$EV$51:$EV$229</c:f>
              <c:numCache>
                <c:formatCode>0.00</c:formatCode>
                <c:ptCount val="179"/>
                <c:pt idx="12">
                  <c:v>-12.588259259259255</c:v>
                </c:pt>
                <c:pt idx="26">
                  <c:v>-16.122277777777775</c:v>
                </c:pt>
                <c:pt idx="39">
                  <c:v>-19.257527777777785</c:v>
                </c:pt>
                <c:pt idx="53">
                  <c:v>-20.934444444444441</c:v>
                </c:pt>
                <c:pt idx="67">
                  <c:v>-20.986833333333333</c:v>
                </c:pt>
                <c:pt idx="81">
                  <c:v>-22.235000000000007</c:v>
                </c:pt>
                <c:pt idx="95">
                  <c:v>-23.492277777777783</c:v>
                </c:pt>
                <c:pt idx="109">
                  <c:v>-22.015805555555566</c:v>
                </c:pt>
                <c:pt idx="123">
                  <c:v>-19.413458333333335</c:v>
                </c:pt>
                <c:pt idx="140">
                  <c:v>-18.682013888888893</c:v>
                </c:pt>
                <c:pt idx="154">
                  <c:v>-12.559180555555558</c:v>
                </c:pt>
              </c:numCache>
            </c:numRef>
          </c:xVal>
          <c:yVal>
            <c:numRef>
              <c:f>'Merlot Predicted LTE'!$EU$51:$EU$229</c:f>
              <c:numCache>
                <c:formatCode>0.00</c:formatCode>
                <c:ptCount val="179"/>
                <c:pt idx="0">
                  <c:v>-7.3232539999999995</c:v>
                </c:pt>
                <c:pt idx="1">
                  <c:v>-7.7642539999999993</c:v>
                </c:pt>
                <c:pt idx="2">
                  <c:v>-8.1872539999999994</c:v>
                </c:pt>
                <c:pt idx="3">
                  <c:v>-8.5697539999999996</c:v>
                </c:pt>
                <c:pt idx="4">
                  <c:v>-8.9522539999999999</c:v>
                </c:pt>
                <c:pt idx="5">
                  <c:v>-9.3122539999999994</c:v>
                </c:pt>
                <c:pt idx="6">
                  <c:v>-9.6722539999999988</c:v>
                </c:pt>
                <c:pt idx="7">
                  <c:v>-10.056608712112498</c:v>
                </c:pt>
                <c:pt idx="8">
                  <c:v>-10.473567527074998</c:v>
                </c:pt>
                <c:pt idx="9">
                  <c:v>-10.890955928679999</c:v>
                </c:pt>
                <c:pt idx="10">
                  <c:v>-11.262823528254998</c:v>
                </c:pt>
                <c:pt idx="11">
                  <c:v>-11.643526283392498</c:v>
                </c:pt>
                <c:pt idx="12">
                  <c:v>-12.012661847554998</c:v>
                </c:pt>
                <c:pt idx="13">
                  <c:v>-12.332818519567498</c:v>
                </c:pt>
                <c:pt idx="14">
                  <c:v>-12.624826415367497</c:v>
                </c:pt>
                <c:pt idx="15">
                  <c:v>-12.925407915479999</c:v>
                </c:pt>
                <c:pt idx="16">
                  <c:v>-13.233655971254999</c:v>
                </c:pt>
                <c:pt idx="17">
                  <c:v>-13.565280135505001</c:v>
                </c:pt>
                <c:pt idx="18">
                  <c:v>-13.87986104274</c:v>
                </c:pt>
                <c:pt idx="19">
                  <c:v>-14.143892107652501</c:v>
                </c:pt>
                <c:pt idx="20">
                  <c:v>-14.384286021052501</c:v>
                </c:pt>
                <c:pt idx="21">
                  <c:v>-14.616766350852503</c:v>
                </c:pt>
                <c:pt idx="22">
                  <c:v>-14.841522752252503</c:v>
                </c:pt>
                <c:pt idx="23">
                  <c:v>-15.126623286415001</c:v>
                </c:pt>
                <c:pt idx="24">
                  <c:v>-15.402073482152501</c:v>
                </c:pt>
                <c:pt idx="25">
                  <c:v>-15.680780222827499</c:v>
                </c:pt>
                <c:pt idx="26">
                  <c:v>-15.986567360015</c:v>
                </c:pt>
                <c:pt idx="27">
                  <c:v>-16.435176387089996</c:v>
                </c:pt>
                <c:pt idx="28">
                  <c:v>-17.004694726464997</c:v>
                </c:pt>
                <c:pt idx="29">
                  <c:v>-17.422159557739999</c:v>
                </c:pt>
                <c:pt idx="30">
                  <c:v>-17.824654915065004</c:v>
                </c:pt>
                <c:pt idx="31">
                  <c:v>-18.335074870690001</c:v>
                </c:pt>
                <c:pt idx="32">
                  <c:v>-18.826824750064997</c:v>
                </c:pt>
                <c:pt idx="33">
                  <c:v>-19.300405320690004</c:v>
                </c:pt>
                <c:pt idx="34">
                  <c:v>-19.646892113215003</c:v>
                </c:pt>
                <c:pt idx="35">
                  <c:v>-19.839924880889999</c:v>
                </c:pt>
                <c:pt idx="36">
                  <c:v>-20.008722360640004</c:v>
                </c:pt>
                <c:pt idx="37">
                  <c:v>-20.167773973605005</c:v>
                </c:pt>
                <c:pt idx="38">
                  <c:v>-20.320635594440002</c:v>
                </c:pt>
                <c:pt idx="39">
                  <c:v>-20.47048077669</c:v>
                </c:pt>
                <c:pt idx="40">
                  <c:v>-20.614366808440003</c:v>
                </c:pt>
                <c:pt idx="41">
                  <c:v>-20.752467260690004</c:v>
                </c:pt>
                <c:pt idx="42">
                  <c:v>-20.871703852265004</c:v>
                </c:pt>
                <c:pt idx="43">
                  <c:v>-20.98603682669</c:v>
                </c:pt>
                <c:pt idx="44">
                  <c:v>-21.180839578290001</c:v>
                </c:pt>
                <c:pt idx="45">
                  <c:v>-21.355780084665</c:v>
                </c:pt>
                <c:pt idx="46">
                  <c:v>-21.523268809290006</c:v>
                </c:pt>
                <c:pt idx="47">
                  <c:v>-21.683536030665</c:v>
                </c:pt>
                <c:pt idx="48">
                  <c:v>-21.800021978220006</c:v>
                </c:pt>
                <c:pt idx="49">
                  <c:v>-21.896021978220006</c:v>
                </c:pt>
                <c:pt idx="50">
                  <c:v>-21.974021978220005</c:v>
                </c:pt>
                <c:pt idx="51">
                  <c:v>-22.018021978220006</c:v>
                </c:pt>
                <c:pt idx="52">
                  <c:v>-22.113021978220004</c:v>
                </c:pt>
                <c:pt idx="53">
                  <c:v>-22.208021978220003</c:v>
                </c:pt>
                <c:pt idx="54">
                  <c:v>-22.088021978220002</c:v>
                </c:pt>
                <c:pt idx="55">
                  <c:v>-21.938021978220004</c:v>
                </c:pt>
                <c:pt idx="56">
                  <c:v>-21.788021978220005</c:v>
                </c:pt>
                <c:pt idx="57">
                  <c:v>-21.638021978220007</c:v>
                </c:pt>
                <c:pt idx="58">
                  <c:v>-21.523021978220008</c:v>
                </c:pt>
                <c:pt idx="59">
                  <c:v>-21.423021978220007</c:v>
                </c:pt>
                <c:pt idx="60">
                  <c:v>-21.373021978220006</c:v>
                </c:pt>
                <c:pt idx="61">
                  <c:v>-21.493021978220007</c:v>
                </c:pt>
                <c:pt idx="62">
                  <c:v>-21.513021978220007</c:v>
                </c:pt>
                <c:pt idx="63">
                  <c:v>-21.413021978220005</c:v>
                </c:pt>
                <c:pt idx="64">
                  <c:v>-21.393021978220006</c:v>
                </c:pt>
                <c:pt idx="65">
                  <c:v>-21.373021978220006</c:v>
                </c:pt>
                <c:pt idx="66">
                  <c:v>-21.353021978220006</c:v>
                </c:pt>
                <c:pt idx="67">
                  <c:v>-21.333021978220007</c:v>
                </c:pt>
                <c:pt idx="68">
                  <c:v>-21.31802197822001</c:v>
                </c:pt>
                <c:pt idx="69">
                  <c:v>-21.303021978220013</c:v>
                </c:pt>
                <c:pt idx="70">
                  <c:v>-21.353021978220013</c:v>
                </c:pt>
                <c:pt idx="71">
                  <c:v>-21.473021978220014</c:v>
                </c:pt>
                <c:pt idx="72">
                  <c:v>-21.523021978220015</c:v>
                </c:pt>
                <c:pt idx="73">
                  <c:v>-21.573021978220016</c:v>
                </c:pt>
                <c:pt idx="74">
                  <c:v>-21.773021978220019</c:v>
                </c:pt>
                <c:pt idx="75">
                  <c:v>-21.993021978220018</c:v>
                </c:pt>
                <c:pt idx="76">
                  <c:v>-22.137021978220016</c:v>
                </c:pt>
                <c:pt idx="77">
                  <c:v>-22.281021978220014</c:v>
                </c:pt>
                <c:pt idx="78">
                  <c:v>-22.385021978220013</c:v>
                </c:pt>
                <c:pt idx="79">
                  <c:v>-22.489021978220013</c:v>
                </c:pt>
                <c:pt idx="80">
                  <c:v>-22.593021978220012</c:v>
                </c:pt>
                <c:pt idx="81">
                  <c:v>-22.681021978220013</c:v>
                </c:pt>
                <c:pt idx="82">
                  <c:v>-22.781021978220014</c:v>
                </c:pt>
                <c:pt idx="83">
                  <c:v>-22.751021978220013</c:v>
                </c:pt>
                <c:pt idx="84">
                  <c:v>-22.681021978220013</c:v>
                </c:pt>
                <c:pt idx="85">
                  <c:v>-22.651021978220012</c:v>
                </c:pt>
                <c:pt idx="86">
                  <c:v>-22.621021978220011</c:v>
                </c:pt>
                <c:pt idx="87">
                  <c:v>-22.616021978220012</c:v>
                </c:pt>
                <c:pt idx="88">
                  <c:v>-22.611021978220013</c:v>
                </c:pt>
                <c:pt idx="89">
                  <c:v>-22.606021978220014</c:v>
                </c:pt>
                <c:pt idx="90">
                  <c:v>-22.601021978220015</c:v>
                </c:pt>
                <c:pt idx="91">
                  <c:v>-22.596021978220016</c:v>
                </c:pt>
                <c:pt idx="92">
                  <c:v>-22.566021978220014</c:v>
                </c:pt>
                <c:pt idx="93">
                  <c:v>-22.536021978220013</c:v>
                </c:pt>
                <c:pt idx="94">
                  <c:v>-22.506021978220012</c:v>
                </c:pt>
                <c:pt idx="95">
                  <c:v>-22.396021978220013</c:v>
                </c:pt>
                <c:pt idx="96">
                  <c:v>-22.391021978220014</c:v>
                </c:pt>
                <c:pt idx="97">
                  <c:v>-22.471021978220016</c:v>
                </c:pt>
                <c:pt idx="98">
                  <c:v>-22.501021978220017</c:v>
                </c:pt>
                <c:pt idx="99">
                  <c:v>-22.471021978220016</c:v>
                </c:pt>
                <c:pt idx="100">
                  <c:v>-22.401021978220015</c:v>
                </c:pt>
                <c:pt idx="101">
                  <c:v>-22.291021978220016</c:v>
                </c:pt>
                <c:pt idx="102">
                  <c:v>-22.181021978220016</c:v>
                </c:pt>
                <c:pt idx="103">
                  <c:v>-22.111021978220016</c:v>
                </c:pt>
                <c:pt idx="104">
                  <c:v>-22.081021978220015</c:v>
                </c:pt>
                <c:pt idx="105">
                  <c:v>-22.076021978220016</c:v>
                </c:pt>
                <c:pt idx="106">
                  <c:v>-22.046021978220015</c:v>
                </c:pt>
                <c:pt idx="107">
                  <c:v>-22.016021978220014</c:v>
                </c:pt>
                <c:pt idx="108">
                  <c:v>-22.011021978220015</c:v>
                </c:pt>
                <c:pt idx="109">
                  <c:v>-22.006021978220016</c:v>
                </c:pt>
                <c:pt idx="110">
                  <c:v>-22.001021978220017</c:v>
                </c:pt>
                <c:pt idx="111">
                  <c:v>-21.996021978220018</c:v>
                </c:pt>
                <c:pt idx="112">
                  <c:v>-21.926021978220017</c:v>
                </c:pt>
                <c:pt idx="113">
                  <c:v>-21.746021978220018</c:v>
                </c:pt>
                <c:pt idx="114">
                  <c:v>-21.486021978220016</c:v>
                </c:pt>
                <c:pt idx="115">
                  <c:v>-21.226021978220015</c:v>
                </c:pt>
                <c:pt idx="116">
                  <c:v>-20.956021978220011</c:v>
                </c:pt>
                <c:pt idx="117">
                  <c:v>-20.726021978220011</c:v>
                </c:pt>
                <c:pt idx="118">
                  <c:v>-20.496021978220011</c:v>
                </c:pt>
                <c:pt idx="119">
                  <c:v>-20.226021978220007</c:v>
                </c:pt>
                <c:pt idx="120">
                  <c:v>-19.996021978220007</c:v>
                </c:pt>
                <c:pt idx="121">
                  <c:v>-19.766021978220007</c:v>
                </c:pt>
                <c:pt idx="122">
                  <c:v>-19.576021978220005</c:v>
                </c:pt>
                <c:pt idx="123">
                  <c:v>-19.406021978220004</c:v>
                </c:pt>
                <c:pt idx="124">
                  <c:v>-19.256021978220002</c:v>
                </c:pt>
                <c:pt idx="125">
                  <c:v>-19.136021978220001</c:v>
                </c:pt>
                <c:pt idx="126">
                  <c:v>-18.986021978219998</c:v>
                </c:pt>
                <c:pt idx="127">
                  <c:v>-18.826021978219998</c:v>
                </c:pt>
                <c:pt idx="128">
                  <c:v>-18.646021978219999</c:v>
                </c:pt>
                <c:pt idx="129">
                  <c:v>-18.496021978219996</c:v>
                </c:pt>
                <c:pt idx="130">
                  <c:v>-18.436021978219994</c:v>
                </c:pt>
                <c:pt idx="131">
                  <c:v>-18.286021978219992</c:v>
                </c:pt>
                <c:pt idx="132">
                  <c:v>-18.142776405844998</c:v>
                </c:pt>
                <c:pt idx="133">
                  <c:v>-17.99335964822</c:v>
                </c:pt>
                <c:pt idx="134">
                  <c:v>-17.816793346795006</c:v>
                </c:pt>
                <c:pt idx="135">
                  <c:v>-17.643586201595038</c:v>
                </c:pt>
                <c:pt idx="136">
                  <c:v>-17.643586201595038</c:v>
                </c:pt>
                <c:pt idx="137">
                  <c:v>-17.708639330095068</c:v>
                </c:pt>
                <c:pt idx="138">
                  <c:v>-17.764025021595021</c:v>
                </c:pt>
                <c:pt idx="139">
                  <c:v>-17.81580012698258</c:v>
                </c:pt>
                <c:pt idx="140">
                  <c:v>-17.864164567307508</c:v>
                </c:pt>
                <c:pt idx="141">
                  <c:v>-17.898316046150011</c:v>
                </c:pt>
                <c:pt idx="142">
                  <c:v>-17.747940402987531</c:v>
                </c:pt>
                <c:pt idx="143">
                  <c:v>-17.584203465062505</c:v>
                </c:pt>
                <c:pt idx="144">
                  <c:v>-17.414078256787519</c:v>
                </c:pt>
                <c:pt idx="145">
                  <c:v>-17.189181142737542</c:v>
                </c:pt>
                <c:pt idx="146">
                  <c:v>-16.972341597412505</c:v>
                </c:pt>
                <c:pt idx="147">
                  <c:v>-16.71263281878748</c:v>
                </c:pt>
                <c:pt idx="148">
                  <c:v>-16.173644586037621</c:v>
                </c:pt>
                <c:pt idx="149">
                  <c:v>-15.838171984087538</c:v>
                </c:pt>
                <c:pt idx="150">
                  <c:v>-14.794485373537688</c:v>
                </c:pt>
                <c:pt idx="151">
                  <c:v>-13.712482093687623</c:v>
                </c:pt>
                <c:pt idx="152">
                  <c:v>-13.226548220782632</c:v>
                </c:pt>
                <c:pt idx="153">
                  <c:v>-13.000632476445141</c:v>
                </c:pt>
                <c:pt idx="154">
                  <c:v>-12.479150067660198</c:v>
                </c:pt>
                <c:pt idx="155">
                  <c:v>-11.897632282770237</c:v>
                </c:pt>
                <c:pt idx="156">
                  <c:v>-11.252664166095181</c:v>
                </c:pt>
                <c:pt idx="157">
                  <c:v>-10.585204629570152</c:v>
                </c:pt>
                <c:pt idx="158">
                  <c:v>-9.9867383174250897</c:v>
                </c:pt>
                <c:pt idx="159">
                  <c:v>-9.4629823462802101</c:v>
                </c:pt>
                <c:pt idx="160">
                  <c:v>-8.9214212043451457</c:v>
                </c:pt>
                <c:pt idx="161">
                  <c:v>-8.6245487112076233</c:v>
                </c:pt>
                <c:pt idx="162">
                  <c:v>-7.9408323053026484</c:v>
                </c:pt>
                <c:pt idx="163">
                  <c:v>-7.1257794125777387</c:v>
                </c:pt>
                <c:pt idx="164">
                  <c:v>-6.1155672405676231</c:v>
                </c:pt>
                <c:pt idx="165">
                  <c:v>-5.2462829200425496</c:v>
                </c:pt>
                <c:pt idx="166">
                  <c:v>-4.348898472367674</c:v>
                </c:pt>
                <c:pt idx="167">
                  <c:v>-3.4227455908425983</c:v>
                </c:pt>
                <c:pt idx="168">
                  <c:v>-3.0511238953800901</c:v>
                </c:pt>
                <c:pt idx="169">
                  <c:v>-2.6804693180925745</c:v>
                </c:pt>
                <c:pt idx="170">
                  <c:v>-2.3126184695925587</c:v>
                </c:pt>
                <c:pt idx="171">
                  <c:v>-1.9809638923050437</c:v>
                </c:pt>
                <c:pt idx="172">
                  <c:v>-1.6750878235025284</c:v>
                </c:pt>
                <c:pt idx="173">
                  <c:v>-1.3672369750025131</c:v>
                </c:pt>
                <c:pt idx="174">
                  <c:v>-1.0586152795400046</c:v>
                </c:pt>
                <c:pt idx="175">
                  <c:v>-0.76049358407749645</c:v>
                </c:pt>
                <c:pt idx="176">
                  <c:v>-0.47287188861498874</c:v>
                </c:pt>
                <c:pt idx="177">
                  <c:v>4.9700451400026435E-2</c:v>
                </c:pt>
                <c:pt idx="178">
                  <c:v>0.55247279141504135</c:v>
                </c:pt>
              </c:numCache>
            </c:numRef>
          </c:yVal>
          <c:smooth val="0"/>
          <c:extLst>
            <c:ext xmlns:c16="http://schemas.microsoft.com/office/drawing/2014/chart" uri="{C3380CC4-5D6E-409C-BE32-E72D297353CC}">
              <c16:uniqueId val="{00000000-0F45-49E4-8CF2-F0397F43DD6C}"/>
            </c:ext>
          </c:extLst>
        </c:ser>
        <c:dLbls>
          <c:showLegendKey val="0"/>
          <c:showVal val="0"/>
          <c:showCatName val="0"/>
          <c:showSerName val="0"/>
          <c:showPercent val="0"/>
          <c:showBubbleSize val="0"/>
        </c:dLbls>
        <c:axId val="131985408"/>
        <c:axId val="131987328"/>
      </c:scatterChart>
      <c:valAx>
        <c:axId val="131985408"/>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31987328"/>
        <c:crossesAt val="-30"/>
        <c:crossBetween val="midCat"/>
      </c:valAx>
      <c:valAx>
        <c:axId val="131987328"/>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31985408"/>
        <c:crossesAt val="-30"/>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2015-2016 Merlot</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LTE'!$FT$51:$FT$229</c:f>
              <c:numCache>
                <c:formatCode>0.00</c:formatCode>
                <c:ptCount val="179"/>
                <c:pt idx="11" formatCode="General">
                  <c:v>-14.372277777777777</c:v>
                </c:pt>
                <c:pt idx="25" formatCode="General">
                  <c:v>-18.358208333333334</c:v>
                </c:pt>
                <c:pt idx="39" formatCode="General">
                  <c:v>-20.902680555555559</c:v>
                </c:pt>
                <c:pt idx="53" formatCode="General">
                  <c:v>-20.93161111111111</c:v>
                </c:pt>
                <c:pt idx="67" formatCode="General">
                  <c:v>-22.612652777777772</c:v>
                </c:pt>
                <c:pt idx="81" formatCode="General">
                  <c:v>-23.921037037037038</c:v>
                </c:pt>
                <c:pt idx="95" formatCode="General">
                  <c:v>-22.122083333333332</c:v>
                </c:pt>
                <c:pt idx="109" formatCode="General">
                  <c:v>-22.522722222222217</c:v>
                </c:pt>
                <c:pt idx="123" formatCode="General">
                  <c:v>-22.22561111111111</c:v>
                </c:pt>
                <c:pt idx="137" formatCode="General">
                  <c:v>-18.744805555555558</c:v>
                </c:pt>
                <c:pt idx="151" formatCode="General">
                  <c:v>-15.355541666666667</c:v>
                </c:pt>
                <c:pt idx="165" formatCode="General">
                  <c:v>-11.482611111111108</c:v>
                </c:pt>
              </c:numCache>
            </c:numRef>
          </c:xVal>
          <c:yVal>
            <c:numRef>
              <c:f>'Merlot Predicted LTE'!$FS$51:$FS$229</c:f>
              <c:numCache>
                <c:formatCode>0.00</c:formatCode>
                <c:ptCount val="179"/>
                <c:pt idx="0">
                  <c:v>-8.8338479999999997</c:v>
                </c:pt>
                <c:pt idx="1">
                  <c:v>-9.2748480000000004</c:v>
                </c:pt>
                <c:pt idx="2">
                  <c:v>-9.6978480000000005</c:v>
                </c:pt>
                <c:pt idx="3">
                  <c:v>-10.093848000000001</c:v>
                </c:pt>
                <c:pt idx="4">
                  <c:v>-10.503348000000001</c:v>
                </c:pt>
                <c:pt idx="5">
                  <c:v>-10.944348000000002</c:v>
                </c:pt>
                <c:pt idx="6">
                  <c:v>-11.385348000000002</c:v>
                </c:pt>
                <c:pt idx="7">
                  <c:v>-11.837530014250001</c:v>
                </c:pt>
                <c:pt idx="8">
                  <c:v>-12.329102511890003</c:v>
                </c:pt>
                <c:pt idx="9">
                  <c:v>-12.806117828010002</c:v>
                </c:pt>
                <c:pt idx="10">
                  <c:v>-13.211040325325001</c:v>
                </c:pt>
                <c:pt idx="11">
                  <c:v>-13.603765272730001</c:v>
                </c:pt>
                <c:pt idx="12">
                  <c:v>-14.031185399655001</c:v>
                </c:pt>
                <c:pt idx="13">
                  <c:v>-14.400307209740001</c:v>
                </c:pt>
                <c:pt idx="14">
                  <c:v>-14.7105655990275</c:v>
                </c:pt>
                <c:pt idx="15">
                  <c:v>-14.993465834427502</c:v>
                </c:pt>
                <c:pt idx="16">
                  <c:v>-15.301713890202501</c:v>
                </c:pt>
                <c:pt idx="17">
                  <c:v>-15.626705571167504</c:v>
                </c:pt>
                <c:pt idx="18">
                  <c:v>-15.947706496917503</c:v>
                </c:pt>
                <c:pt idx="19">
                  <c:v>-16.295606253037505</c:v>
                </c:pt>
                <c:pt idx="20">
                  <c:v>-16.632157731797506</c:v>
                </c:pt>
                <c:pt idx="21">
                  <c:v>-16.957630193517506</c:v>
                </c:pt>
                <c:pt idx="22">
                  <c:v>-17.232956785232506</c:v>
                </c:pt>
                <c:pt idx="23">
                  <c:v>-17.463752455745006</c:v>
                </c:pt>
                <c:pt idx="24">
                  <c:v>-17.712969299507506</c:v>
                </c:pt>
                <c:pt idx="25">
                  <c:v>-17.991676040182504</c:v>
                </c:pt>
                <c:pt idx="26">
                  <c:v>-18.260768720907507</c:v>
                </c:pt>
                <c:pt idx="27">
                  <c:v>-18.520489736582505</c:v>
                </c:pt>
                <c:pt idx="28">
                  <c:v>-18.736906705545007</c:v>
                </c:pt>
                <c:pt idx="29">
                  <c:v>-18.912681371345005</c:v>
                </c:pt>
                <c:pt idx="30">
                  <c:v>-19.113929050007506</c:v>
                </c:pt>
                <c:pt idx="31">
                  <c:v>-19.338513830482505</c:v>
                </c:pt>
                <c:pt idx="32">
                  <c:v>-19.531279783197505</c:v>
                </c:pt>
                <c:pt idx="33">
                  <c:v>-19.711240400035006</c:v>
                </c:pt>
                <c:pt idx="34">
                  <c:v>-19.911838016760004</c:v>
                </c:pt>
                <c:pt idx="35">
                  <c:v>-20.10838047112</c:v>
                </c:pt>
                <c:pt idx="36">
                  <c:v>-20.327817194795006</c:v>
                </c:pt>
                <c:pt idx="37">
                  <c:v>-20.538804028320008</c:v>
                </c:pt>
                <c:pt idx="38">
                  <c:v>-20.713503023560008</c:v>
                </c:pt>
                <c:pt idx="39">
                  <c:v>-20.878332724035005</c:v>
                </c:pt>
                <c:pt idx="40">
                  <c:v>-21.065384565310008</c:v>
                </c:pt>
                <c:pt idx="41">
                  <c:v>-21.197960999470009</c:v>
                </c:pt>
                <c:pt idx="42">
                  <c:v>-21.34899401546501</c:v>
                </c:pt>
                <c:pt idx="43">
                  <c:v>-21.493815783070005</c:v>
                </c:pt>
                <c:pt idx="44">
                  <c:v>-21.610697434030005</c:v>
                </c:pt>
                <c:pt idx="45">
                  <c:v>-21.722659358110004</c:v>
                </c:pt>
                <c:pt idx="46">
                  <c:v>-21.829852141870006</c:v>
                </c:pt>
                <c:pt idx="47">
                  <c:v>-21.901651857046005</c:v>
                </c:pt>
                <c:pt idx="48">
                  <c:v>-22.00178889968101</c:v>
                </c:pt>
                <c:pt idx="49">
                  <c:v>-22.086788899681011</c:v>
                </c:pt>
                <c:pt idx="50">
                  <c:v>-22.171788899681012</c:v>
                </c:pt>
                <c:pt idx="51">
                  <c:v>-22.256788899681013</c:v>
                </c:pt>
                <c:pt idx="52">
                  <c:v>-22.336788899681011</c:v>
                </c:pt>
                <c:pt idx="53">
                  <c:v>-22.416788899681009</c:v>
                </c:pt>
                <c:pt idx="54">
                  <c:v>-22.266788899681011</c:v>
                </c:pt>
                <c:pt idx="55">
                  <c:v>-22.14678889968101</c:v>
                </c:pt>
                <c:pt idx="56">
                  <c:v>-22.046788899681008</c:v>
                </c:pt>
                <c:pt idx="57">
                  <c:v>-21.946788899681007</c:v>
                </c:pt>
                <c:pt idx="58">
                  <c:v>-21.831788899681008</c:v>
                </c:pt>
                <c:pt idx="59">
                  <c:v>-21.71678889968101</c:v>
                </c:pt>
                <c:pt idx="60">
                  <c:v>-21.666788899681009</c:v>
                </c:pt>
                <c:pt idx="61">
                  <c:v>-21.746788899681011</c:v>
                </c:pt>
                <c:pt idx="62">
                  <c:v>-21.834788899681012</c:v>
                </c:pt>
                <c:pt idx="63">
                  <c:v>-21.914788899681014</c:v>
                </c:pt>
                <c:pt idx="64">
                  <c:v>-21.934788899681013</c:v>
                </c:pt>
                <c:pt idx="65">
                  <c:v>-21.954788899681013</c:v>
                </c:pt>
                <c:pt idx="66">
                  <c:v>-21.974788899681013</c:v>
                </c:pt>
                <c:pt idx="67">
                  <c:v>-22.074788899681014</c:v>
                </c:pt>
                <c:pt idx="68">
                  <c:v>-22.174788899681015</c:v>
                </c:pt>
                <c:pt idx="69">
                  <c:v>-22.274788899681017</c:v>
                </c:pt>
                <c:pt idx="70">
                  <c:v>-22.354788899681019</c:v>
                </c:pt>
                <c:pt idx="71">
                  <c:v>-22.474788899681016</c:v>
                </c:pt>
                <c:pt idx="72">
                  <c:v>-22.526788899681016</c:v>
                </c:pt>
                <c:pt idx="73">
                  <c:v>-22.566788899681015</c:v>
                </c:pt>
                <c:pt idx="74">
                  <c:v>-22.606788899681014</c:v>
                </c:pt>
                <c:pt idx="75">
                  <c:v>-22.650788899681014</c:v>
                </c:pt>
                <c:pt idx="76">
                  <c:v>-22.722788899681014</c:v>
                </c:pt>
                <c:pt idx="77">
                  <c:v>-22.842788899681011</c:v>
                </c:pt>
                <c:pt idx="78">
                  <c:v>-22.938788899681011</c:v>
                </c:pt>
                <c:pt idx="79">
                  <c:v>-23.01078889968101</c:v>
                </c:pt>
                <c:pt idx="80">
                  <c:v>-23.08278889968101</c:v>
                </c:pt>
                <c:pt idx="81">
                  <c:v>-23.134788899681009</c:v>
                </c:pt>
                <c:pt idx="82">
                  <c:v>-23.18478889968101</c:v>
                </c:pt>
                <c:pt idx="83">
                  <c:v>-23.154788899681009</c:v>
                </c:pt>
                <c:pt idx="84">
                  <c:v>-23.124788899681008</c:v>
                </c:pt>
                <c:pt idx="85">
                  <c:v>-23.094788899681006</c:v>
                </c:pt>
                <c:pt idx="86">
                  <c:v>-23.064788899681005</c:v>
                </c:pt>
                <c:pt idx="87">
                  <c:v>-23.034788899681004</c:v>
                </c:pt>
                <c:pt idx="88">
                  <c:v>-23.004788899681003</c:v>
                </c:pt>
                <c:pt idx="89">
                  <c:v>-22.974788899681002</c:v>
                </c:pt>
                <c:pt idx="90">
                  <c:v>-22.944788899681001</c:v>
                </c:pt>
                <c:pt idx="91">
                  <c:v>-22.964788899681</c:v>
                </c:pt>
                <c:pt idx="92">
                  <c:v>-22.984788899681</c:v>
                </c:pt>
                <c:pt idx="93">
                  <c:v>-22.979788899681001</c:v>
                </c:pt>
                <c:pt idx="94">
                  <c:v>-22.909788899681001</c:v>
                </c:pt>
                <c:pt idx="95">
                  <c:v>-22.879788899680999</c:v>
                </c:pt>
                <c:pt idx="96">
                  <c:v>-22.849788899680998</c:v>
                </c:pt>
                <c:pt idx="97">
                  <c:v>-22.779788899680998</c:v>
                </c:pt>
                <c:pt idx="98">
                  <c:v>-22.649788899680999</c:v>
                </c:pt>
                <c:pt idx="99">
                  <c:v>-22.539788899681</c:v>
                </c:pt>
                <c:pt idx="100">
                  <c:v>-22.509788899680998</c:v>
                </c:pt>
                <c:pt idx="101">
                  <c:v>-22.479788899680997</c:v>
                </c:pt>
                <c:pt idx="102">
                  <c:v>-22.449788899680996</c:v>
                </c:pt>
                <c:pt idx="103">
                  <c:v>-22.339788899680997</c:v>
                </c:pt>
                <c:pt idx="104">
                  <c:v>-22.209788899680998</c:v>
                </c:pt>
                <c:pt idx="105">
                  <c:v>-22.099788899680998</c:v>
                </c:pt>
                <c:pt idx="106">
                  <c:v>-22.069788899680997</c:v>
                </c:pt>
                <c:pt idx="107">
                  <c:v>-22.039788899680996</c:v>
                </c:pt>
                <c:pt idx="108">
                  <c:v>-22.034788899680997</c:v>
                </c:pt>
                <c:pt idx="109">
                  <c:v>-22.118788899680997</c:v>
                </c:pt>
                <c:pt idx="110">
                  <c:v>-22.170788899680996</c:v>
                </c:pt>
                <c:pt idx="111">
                  <c:v>-22.212788899680994</c:v>
                </c:pt>
                <c:pt idx="112">
                  <c:v>-22.182788899680993</c:v>
                </c:pt>
                <c:pt idx="113">
                  <c:v>-22.152788899680992</c:v>
                </c:pt>
                <c:pt idx="114">
                  <c:v>-21.948788899680991</c:v>
                </c:pt>
                <c:pt idx="115">
                  <c:v>-21.86078889968099</c:v>
                </c:pt>
                <c:pt idx="116">
                  <c:v>-21.77278889968099</c:v>
                </c:pt>
                <c:pt idx="117">
                  <c:v>-21.652788899680989</c:v>
                </c:pt>
                <c:pt idx="118">
                  <c:v>-21.52278889968099</c:v>
                </c:pt>
                <c:pt idx="119">
                  <c:v>-21.362788899680989</c:v>
                </c:pt>
                <c:pt idx="120">
                  <c:v>-21.18278889968099</c:v>
                </c:pt>
                <c:pt idx="121">
                  <c:v>-21.02278889968099</c:v>
                </c:pt>
                <c:pt idx="122">
                  <c:v>-20.84278889968099</c:v>
                </c:pt>
                <c:pt idx="123">
                  <c:v>-20.66278889968099</c:v>
                </c:pt>
                <c:pt idx="124">
                  <c:v>-20.48278889968099</c:v>
                </c:pt>
                <c:pt idx="125">
                  <c:v>-20.34278889968099</c:v>
                </c:pt>
                <c:pt idx="126">
                  <c:v>-20.202788899680989</c:v>
                </c:pt>
                <c:pt idx="127">
                  <c:v>-20.062788899680989</c:v>
                </c:pt>
                <c:pt idx="128">
                  <c:v>-19.93278889968099</c:v>
                </c:pt>
                <c:pt idx="129">
                  <c:v>-19.802788899680991</c:v>
                </c:pt>
                <c:pt idx="130">
                  <c:v>-19.68278889968099</c:v>
                </c:pt>
                <c:pt idx="131">
                  <c:v>-19.632788899680989</c:v>
                </c:pt>
                <c:pt idx="132">
                  <c:v>-19.527742146605995</c:v>
                </c:pt>
                <c:pt idx="133">
                  <c:v>-19.418169857680997</c:v>
                </c:pt>
                <c:pt idx="134">
                  <c:v>-19.283148568356001</c:v>
                </c:pt>
                <c:pt idx="135">
                  <c:v>-19.13159231630603</c:v>
                </c:pt>
                <c:pt idx="136">
                  <c:v>-18.973685867956011</c:v>
                </c:pt>
                <c:pt idx="137">
                  <c:v>-18.820970401481031</c:v>
                </c:pt>
                <c:pt idx="138">
                  <c:v>-18.661971100955999</c:v>
                </c:pt>
                <c:pt idx="139">
                  <c:v>-18.471028874331044</c:v>
                </c:pt>
                <c:pt idx="140">
                  <c:v>-18.28561319878099</c:v>
                </c:pt>
                <c:pt idx="141">
                  <c:v>-18.078995177155992</c:v>
                </c:pt>
                <c:pt idx="142">
                  <c:v>-17.649350482406053</c:v>
                </c:pt>
                <c:pt idx="143">
                  <c:v>-17.426072839781018</c:v>
                </c:pt>
                <c:pt idx="144">
                  <c:v>-17.255947631506032</c:v>
                </c:pt>
                <c:pt idx="145">
                  <c:v>-17.08727479596855</c:v>
                </c:pt>
                <c:pt idx="146">
                  <c:v>-16.870435250643514</c:v>
                </c:pt>
                <c:pt idx="147">
                  <c:v>-16.62804039059349</c:v>
                </c:pt>
                <c:pt idx="148">
                  <c:v>-16.430411371918542</c:v>
                </c:pt>
                <c:pt idx="149">
                  <c:v>-16.234719020780993</c:v>
                </c:pt>
                <c:pt idx="150">
                  <c:v>-16.031779957618522</c:v>
                </c:pt>
                <c:pt idx="151">
                  <c:v>-15.821390430981008</c:v>
                </c:pt>
                <c:pt idx="152">
                  <c:v>-15.706062334481018</c:v>
                </c:pt>
                <c:pt idx="153">
                  <c:v>-15.586504523568532</c:v>
                </c:pt>
                <c:pt idx="154">
                  <c:v>-15.45193584958108</c:v>
                </c:pt>
                <c:pt idx="155">
                  <c:v>-15.30195184936861</c:v>
                </c:pt>
                <c:pt idx="156">
                  <c:v>-15.12419768886857</c:v>
                </c:pt>
                <c:pt idx="157">
                  <c:v>-14.634727362083549</c:v>
                </c:pt>
                <c:pt idx="158">
                  <c:v>-13.990225179773482</c:v>
                </c:pt>
                <c:pt idx="159">
                  <c:v>-13.466469208628602</c:v>
                </c:pt>
                <c:pt idx="160">
                  <c:v>-13.179277693966068</c:v>
                </c:pt>
                <c:pt idx="161">
                  <c:v>-12.619460992621025</c:v>
                </c:pt>
                <c:pt idx="162">
                  <c:v>-12.312665169458537</c:v>
                </c:pt>
                <c:pt idx="163">
                  <c:v>-11.995700155621073</c:v>
                </c:pt>
                <c:pt idx="164">
                  <c:v>-11.668316581358535</c:v>
                </c:pt>
                <c:pt idx="165">
                  <c:v>-11.324402269858481</c:v>
                </c:pt>
                <c:pt idx="166">
                  <c:v>-10.97541942909603</c:v>
                </c:pt>
                <c:pt idx="167">
                  <c:v>-10.172753598440964</c:v>
                </c:pt>
                <c:pt idx="168">
                  <c:v>-9.2808615293309451</c:v>
                </c:pt>
                <c:pt idx="169">
                  <c:v>-8.352262883855925</c:v>
                </c:pt>
                <c:pt idx="170">
                  <c:v>-7.4506642383809023</c:v>
                </c:pt>
                <c:pt idx="171">
                  <c:v>-6.6343721692708826</c:v>
                </c:pt>
                <c:pt idx="172">
                  <c:v>-6.3047504738083742</c:v>
                </c:pt>
                <c:pt idx="173">
                  <c:v>-5.5935649810633548</c:v>
                </c:pt>
                <c:pt idx="174">
                  <c:v>-4.8528729119533347</c:v>
                </c:pt>
                <c:pt idx="175">
                  <c:v>-4.1373808428433163</c:v>
                </c:pt>
                <c:pt idx="176">
                  <c:v>-3.3977821973682971</c:v>
                </c:pt>
                <c:pt idx="177">
                  <c:v>-2.7326901282582763</c:v>
                </c:pt>
                <c:pt idx="178">
                  <c:v>-2.2299177882432613</c:v>
                </c:pt>
              </c:numCache>
            </c:numRef>
          </c:yVal>
          <c:smooth val="0"/>
          <c:extLst>
            <c:ext xmlns:c16="http://schemas.microsoft.com/office/drawing/2014/chart" uri="{C3380CC4-5D6E-409C-BE32-E72D297353CC}">
              <c16:uniqueId val="{00000000-149A-4992-90EA-B1827473B507}"/>
            </c:ext>
          </c:extLst>
        </c:ser>
        <c:dLbls>
          <c:showLegendKey val="0"/>
          <c:showVal val="0"/>
          <c:showCatName val="0"/>
          <c:showSerName val="0"/>
          <c:showPercent val="0"/>
          <c:showBubbleSize val="0"/>
        </c:dLbls>
        <c:axId val="147009920"/>
        <c:axId val="147011840"/>
      </c:scatterChart>
      <c:valAx>
        <c:axId val="147009920"/>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011840"/>
        <c:crossesAt val="-30"/>
        <c:crossBetween val="midCat"/>
      </c:valAx>
      <c:valAx>
        <c:axId val="147011840"/>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009920"/>
        <c:crossesAt val="-30"/>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2016-2017</a:t>
            </a:r>
            <a:r>
              <a:rPr lang="en-US" baseline="0"/>
              <a:t> Merlot</a:t>
            </a:r>
            <a:endParaRPr lang="en-US"/>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LTE'!$GR$51:$GR$229</c:f>
              <c:numCache>
                <c:formatCode>0.00</c:formatCode>
                <c:ptCount val="179"/>
                <c:pt idx="23" formatCode="General">
                  <c:v>-14.711500000000001</c:v>
                </c:pt>
                <c:pt idx="37" formatCode="General">
                  <c:v>-19.294611111111109</c:v>
                </c:pt>
                <c:pt idx="51" formatCode="General">
                  <c:v>-21.810555555555556</c:v>
                </c:pt>
                <c:pt idx="65" formatCode="General">
                  <c:v>-22.987402777777778</c:v>
                </c:pt>
                <c:pt idx="79" formatCode="General">
                  <c:v>-24.510592592592591</c:v>
                </c:pt>
                <c:pt idx="93" formatCode="General">
                  <c:v>-25.126458333333332</c:v>
                </c:pt>
                <c:pt idx="107" formatCode="General">
                  <c:v>-22.305499999999999</c:v>
                </c:pt>
                <c:pt idx="121" formatCode="General">
                  <c:v>-23.195111111111117</c:v>
                </c:pt>
                <c:pt idx="135" formatCode="General">
                  <c:v>-21.818458333333332</c:v>
                </c:pt>
                <c:pt idx="150" formatCode="General">
                  <c:v>-19.644500000000001</c:v>
                </c:pt>
                <c:pt idx="164" formatCode="General">
                  <c:v>-15.595277777777779</c:v>
                </c:pt>
                <c:pt idx="171" formatCode="General">
                  <c:v>-12.956</c:v>
                </c:pt>
              </c:numCache>
            </c:numRef>
          </c:xVal>
          <c:yVal>
            <c:numRef>
              <c:f>'Merlot Predicted LTE'!$GQ$51:$GQ$229</c:f>
              <c:numCache>
                <c:formatCode>0.00</c:formatCode>
                <c:ptCount val="179"/>
                <c:pt idx="0">
                  <c:v>-7.9512419999999997</c:v>
                </c:pt>
                <c:pt idx="1">
                  <c:v>-8.3832419999999992</c:v>
                </c:pt>
                <c:pt idx="2">
                  <c:v>-8.8332419999999985</c:v>
                </c:pt>
                <c:pt idx="3">
                  <c:v>-9.2832419999999978</c:v>
                </c:pt>
                <c:pt idx="4">
                  <c:v>-9.7242419999999985</c:v>
                </c:pt>
                <c:pt idx="5">
                  <c:v>-10.165241999999999</c:v>
                </c:pt>
                <c:pt idx="6">
                  <c:v>-10.615241999999999</c:v>
                </c:pt>
                <c:pt idx="7">
                  <c:v>-11.058380373964997</c:v>
                </c:pt>
                <c:pt idx="8">
                  <c:v>-11.475339188927499</c:v>
                </c:pt>
                <c:pt idx="9">
                  <c:v>-11.858655067952499</c:v>
                </c:pt>
                <c:pt idx="10">
                  <c:v>-12.251181978614998</c:v>
                </c:pt>
                <c:pt idx="11">
                  <c:v>-12.631884733752498</c:v>
                </c:pt>
                <c:pt idx="12">
                  <c:v>-12.981592110327499</c:v>
                </c:pt>
                <c:pt idx="13">
                  <c:v>-13.350713920412499</c:v>
                </c:pt>
                <c:pt idx="14">
                  <c:v>-13.715723790162498</c:v>
                </c:pt>
                <c:pt idx="15">
                  <c:v>-14.051667819699999</c:v>
                </c:pt>
                <c:pt idx="16">
                  <c:v>-14.342790983487498</c:v>
                </c:pt>
                <c:pt idx="17">
                  <c:v>-14.6080903148875</c:v>
                </c:pt>
                <c:pt idx="18">
                  <c:v>-14.864891055487499</c:v>
                </c:pt>
                <c:pt idx="19">
                  <c:v>-15.113390881287499</c:v>
                </c:pt>
                <c:pt idx="20">
                  <c:v>-15.353784794687499</c:v>
                </c:pt>
                <c:pt idx="21">
                  <c:v>-15.5862651244875</c:v>
                </c:pt>
                <c:pt idx="22">
                  <c:v>-15.811021525887501</c:v>
                </c:pt>
                <c:pt idx="23">
                  <c:v>-16.028240980487499</c:v>
                </c:pt>
                <c:pt idx="24">
                  <c:v>-16.238107796287501</c:v>
                </c:pt>
                <c:pt idx="25">
                  <c:v>-16.4534720959</c:v>
                </c:pt>
                <c:pt idx="26">
                  <c:v>-16.673638834675</c:v>
                </c:pt>
                <c:pt idx="27">
                  <c:v>-16.862526846074999</c:v>
                </c:pt>
                <c:pt idx="28">
                  <c:v>-17.044772714674998</c:v>
                </c:pt>
                <c:pt idx="29">
                  <c:v>-17.2425192137</c:v>
                </c:pt>
                <c:pt idx="30">
                  <c:v>-17.433174909275003</c:v>
                </c:pt>
                <c:pt idx="31">
                  <c:v>-17.637342891525002</c:v>
                </c:pt>
                <c:pt idx="32">
                  <c:v>-17.853712838450001</c:v>
                </c:pt>
                <c:pt idx="33">
                  <c:v>-18.043145066700003</c:v>
                </c:pt>
                <c:pt idx="34">
                  <c:v>-18.216388462962502</c:v>
                </c:pt>
                <c:pt idx="35">
                  <c:v>-18.374324363787501</c:v>
                </c:pt>
                <c:pt idx="36">
                  <c:v>-18.509362347587505</c:v>
                </c:pt>
                <c:pt idx="37">
                  <c:v>-18.639200398987505</c:v>
                </c:pt>
                <c:pt idx="38">
                  <c:v>-18.763985395587504</c:v>
                </c:pt>
                <c:pt idx="39">
                  <c:v>-18.983861541387505</c:v>
                </c:pt>
                <c:pt idx="40">
                  <c:v>-19.19897036678751</c:v>
                </c:pt>
                <c:pt idx="41">
                  <c:v>-19.409450728587512</c:v>
                </c:pt>
                <c:pt idx="42">
                  <c:v>-19.615438809987513</c:v>
                </c:pt>
                <c:pt idx="43">
                  <c:v>-19.823419952500011</c:v>
                </c:pt>
                <c:pt idx="44">
                  <c:v>-20.039084086262513</c:v>
                </c:pt>
                <c:pt idx="45">
                  <c:v>-20.249879740300013</c:v>
                </c:pt>
                <c:pt idx="46">
                  <c:v>-20.350372975075018</c:v>
                </c:pt>
                <c:pt idx="47">
                  <c:v>-20.457217789325014</c:v>
                </c:pt>
                <c:pt idx="48">
                  <c:v>-20.554289412287517</c:v>
                </c:pt>
                <c:pt idx="49">
                  <c:v>-20.652289412287516</c:v>
                </c:pt>
                <c:pt idx="50">
                  <c:v>-20.767289412287514</c:v>
                </c:pt>
                <c:pt idx="51">
                  <c:v>-20.897289412287513</c:v>
                </c:pt>
                <c:pt idx="52">
                  <c:v>-21.057289412287513</c:v>
                </c:pt>
                <c:pt idx="53">
                  <c:v>-21.217289412287514</c:v>
                </c:pt>
                <c:pt idx="54">
                  <c:v>-21.397289412287513</c:v>
                </c:pt>
                <c:pt idx="55">
                  <c:v>-21.577289412287513</c:v>
                </c:pt>
                <c:pt idx="56">
                  <c:v>-21.727289412287512</c:v>
                </c:pt>
                <c:pt idx="57">
                  <c:v>-21.87128941228751</c:v>
                </c:pt>
                <c:pt idx="58">
                  <c:v>-22.06328941228751</c:v>
                </c:pt>
                <c:pt idx="59">
                  <c:v>-22.303289412287512</c:v>
                </c:pt>
                <c:pt idx="60">
                  <c:v>-22.543289412287514</c:v>
                </c:pt>
                <c:pt idx="61">
                  <c:v>-22.783289412287516</c:v>
                </c:pt>
                <c:pt idx="62">
                  <c:v>-23.023289412287518</c:v>
                </c:pt>
                <c:pt idx="63">
                  <c:v>-23.26328941228752</c:v>
                </c:pt>
                <c:pt idx="64">
                  <c:v>-23.407289412287518</c:v>
                </c:pt>
                <c:pt idx="65">
                  <c:v>-23.457289412287519</c:v>
                </c:pt>
                <c:pt idx="66">
                  <c:v>-23.467289412287521</c:v>
                </c:pt>
                <c:pt idx="67">
                  <c:v>-23.517289412287521</c:v>
                </c:pt>
                <c:pt idx="68">
                  <c:v>-23.567289412287522</c:v>
                </c:pt>
                <c:pt idx="69">
                  <c:v>-23.607289412287521</c:v>
                </c:pt>
                <c:pt idx="70">
                  <c:v>-23.659289412287521</c:v>
                </c:pt>
                <c:pt idx="71">
                  <c:v>-23.73128941228752</c:v>
                </c:pt>
                <c:pt idx="72">
                  <c:v>-23.78328941228752</c:v>
                </c:pt>
                <c:pt idx="73">
                  <c:v>-23.83328941228752</c:v>
                </c:pt>
                <c:pt idx="74">
                  <c:v>-23.883289412287521</c:v>
                </c:pt>
                <c:pt idx="75">
                  <c:v>-23.933289412287522</c:v>
                </c:pt>
                <c:pt idx="76">
                  <c:v>-23.99328941228752</c:v>
                </c:pt>
                <c:pt idx="77">
                  <c:v>-24.053289412287519</c:v>
                </c:pt>
                <c:pt idx="78">
                  <c:v>-24.113289412287518</c:v>
                </c:pt>
                <c:pt idx="79">
                  <c:v>-24.233289412287515</c:v>
                </c:pt>
                <c:pt idx="80">
                  <c:v>-24.293289412287514</c:v>
                </c:pt>
                <c:pt idx="81">
                  <c:v>-24.353289412287513</c:v>
                </c:pt>
                <c:pt idx="82">
                  <c:v>-24.413289412287511</c:v>
                </c:pt>
                <c:pt idx="83">
                  <c:v>-24.453289412287511</c:v>
                </c:pt>
                <c:pt idx="84">
                  <c:v>-24.49328941228751</c:v>
                </c:pt>
                <c:pt idx="85">
                  <c:v>-24.42928941228751</c:v>
                </c:pt>
                <c:pt idx="86">
                  <c:v>-24.36528941228751</c:v>
                </c:pt>
                <c:pt idx="87">
                  <c:v>-24.40928941228751</c:v>
                </c:pt>
                <c:pt idx="88">
                  <c:v>-24.47328941228751</c:v>
                </c:pt>
                <c:pt idx="89">
                  <c:v>-24.53728941228751</c:v>
                </c:pt>
                <c:pt idx="90">
                  <c:v>-24.60128941228751</c:v>
                </c:pt>
                <c:pt idx="91">
                  <c:v>-24.545289412287513</c:v>
                </c:pt>
                <c:pt idx="92">
                  <c:v>-24.473289412287514</c:v>
                </c:pt>
                <c:pt idx="93">
                  <c:v>-24.391289412287513</c:v>
                </c:pt>
                <c:pt idx="94">
                  <c:v>-24.291289412287512</c:v>
                </c:pt>
                <c:pt idx="95">
                  <c:v>-24.161289412287509</c:v>
                </c:pt>
                <c:pt idx="96">
                  <c:v>-24.031289412287506</c:v>
                </c:pt>
                <c:pt idx="97">
                  <c:v>-23.901289412287504</c:v>
                </c:pt>
                <c:pt idx="98">
                  <c:v>-23.771289412287501</c:v>
                </c:pt>
                <c:pt idx="99">
                  <c:v>-23.641289412287499</c:v>
                </c:pt>
                <c:pt idx="100">
                  <c:v>-23.536289412287498</c:v>
                </c:pt>
                <c:pt idx="101">
                  <c:v>-23.431289412287498</c:v>
                </c:pt>
                <c:pt idx="102">
                  <c:v>-23.326289412287498</c:v>
                </c:pt>
                <c:pt idx="103">
                  <c:v>-23.221289412287497</c:v>
                </c:pt>
                <c:pt idx="104">
                  <c:v>-23.116289412287497</c:v>
                </c:pt>
                <c:pt idx="105">
                  <c:v>-23.011289412287496</c:v>
                </c:pt>
                <c:pt idx="106">
                  <c:v>-22.926289412287495</c:v>
                </c:pt>
                <c:pt idx="107">
                  <c:v>-22.927289412287493</c:v>
                </c:pt>
                <c:pt idx="108">
                  <c:v>-22.955289412287492</c:v>
                </c:pt>
                <c:pt idx="109">
                  <c:v>-22.999289412287492</c:v>
                </c:pt>
                <c:pt idx="110">
                  <c:v>-23.043289412287493</c:v>
                </c:pt>
                <c:pt idx="111">
                  <c:v>-23.087289412287493</c:v>
                </c:pt>
                <c:pt idx="112">
                  <c:v>-23.127289412287492</c:v>
                </c:pt>
                <c:pt idx="113">
                  <c:v>-23.167289412287492</c:v>
                </c:pt>
                <c:pt idx="114">
                  <c:v>-23.215289412287493</c:v>
                </c:pt>
                <c:pt idx="115">
                  <c:v>-23.303289412287494</c:v>
                </c:pt>
                <c:pt idx="116">
                  <c:v>-23.351289412287496</c:v>
                </c:pt>
                <c:pt idx="117">
                  <c:v>-23.324089412287496</c:v>
                </c:pt>
                <c:pt idx="118">
                  <c:v>-23.215289412287497</c:v>
                </c:pt>
                <c:pt idx="119">
                  <c:v>-23.188089412287496</c:v>
                </c:pt>
                <c:pt idx="120">
                  <c:v>-23.196089412287499</c:v>
                </c:pt>
                <c:pt idx="121">
                  <c:v>-23.172089412287498</c:v>
                </c:pt>
                <c:pt idx="122">
                  <c:v>-23.063289412287499</c:v>
                </c:pt>
                <c:pt idx="123">
                  <c:v>-22.740289412287495</c:v>
                </c:pt>
                <c:pt idx="124">
                  <c:v>-22.485289412287493</c:v>
                </c:pt>
                <c:pt idx="125">
                  <c:v>-22.376489412287494</c:v>
                </c:pt>
                <c:pt idx="126">
                  <c:v>-22.155489412287491</c:v>
                </c:pt>
                <c:pt idx="127">
                  <c:v>-21.917489412287491</c:v>
                </c:pt>
                <c:pt idx="128">
                  <c:v>-21.679489412287491</c:v>
                </c:pt>
                <c:pt idx="129">
                  <c:v>-21.458489412287488</c:v>
                </c:pt>
                <c:pt idx="130">
                  <c:v>-21.431289412287487</c:v>
                </c:pt>
                <c:pt idx="131">
                  <c:v>-21.43928941228749</c:v>
                </c:pt>
                <c:pt idx="132">
                  <c:v>-21.416370120707491</c:v>
                </c:pt>
                <c:pt idx="133">
                  <c:v>-21.392463439487489</c:v>
                </c:pt>
                <c:pt idx="134">
                  <c:v>-21.409081444327491</c:v>
                </c:pt>
                <c:pt idx="135">
                  <c:v>-21.461043587887481</c:v>
                </c:pt>
                <c:pt idx="136">
                  <c:v>-21.461043587887481</c:v>
                </c:pt>
                <c:pt idx="137">
                  <c:v>-21.437844059962508</c:v>
                </c:pt>
                <c:pt idx="138">
                  <c:v>-21.39322975146246</c:v>
                </c:pt>
                <c:pt idx="139">
                  <c:v>-21.253205451937493</c:v>
                </c:pt>
                <c:pt idx="140">
                  <c:v>-21.114143695274954</c:v>
                </c:pt>
                <c:pt idx="141">
                  <c:v>-21.048295174117456</c:v>
                </c:pt>
                <c:pt idx="142">
                  <c:v>-20.983347612354994</c:v>
                </c:pt>
                <c:pt idx="143">
                  <c:v>-20.907971853117449</c:v>
                </c:pt>
                <c:pt idx="144">
                  <c:v>-20.814119220642471</c:v>
                </c:pt>
                <c:pt idx="145">
                  <c:v>-20.704082484845003</c:v>
                </c:pt>
                <c:pt idx="146">
                  <c:v>-20.57882316685745</c:v>
                </c:pt>
                <c:pt idx="147">
                  <c:v>-20.432544795357416</c:v>
                </c:pt>
                <c:pt idx="148">
                  <c:v>-20.243898913894967</c:v>
                </c:pt>
                <c:pt idx="149">
                  <c:v>-20.001613145819906</c:v>
                </c:pt>
                <c:pt idx="150">
                  <c:v>-19.750355258094942</c:v>
                </c:pt>
                <c:pt idx="151">
                  <c:v>-19.489872987019925</c:v>
                </c:pt>
                <c:pt idx="152">
                  <c:v>-19.26144253394493</c:v>
                </c:pt>
                <c:pt idx="153">
                  <c:v>-19.141884723032444</c:v>
                </c:pt>
                <c:pt idx="154">
                  <c:v>-19.007316049044992</c:v>
                </c:pt>
                <c:pt idx="155">
                  <c:v>-18.845793997545023</c:v>
                </c:pt>
                <c:pt idx="156">
                  <c:v>-18.684761232662485</c:v>
                </c:pt>
                <c:pt idx="157">
                  <c:v>-18.507651267664965</c:v>
                </c:pt>
                <c:pt idx="158">
                  <c:v>-17.97056611573991</c:v>
                </c:pt>
                <c:pt idx="159">
                  <c:v>-17.679590576214977</c:v>
                </c:pt>
                <c:pt idx="160">
                  <c:v>-17.392399061552442</c:v>
                </c:pt>
                <c:pt idx="161">
                  <c:v>-17.095526568414922</c:v>
                </c:pt>
                <c:pt idx="162">
                  <c:v>-16.825762896827442</c:v>
                </c:pt>
                <c:pt idx="163">
                  <c:v>-16.537113585415007</c:v>
                </c:pt>
                <c:pt idx="164">
                  <c:v>-16.194140317139968</c:v>
                </c:pt>
                <c:pt idx="165">
                  <c:v>-15.839987445814938</c:v>
                </c:pt>
                <c:pt idx="166">
                  <c:v>-15.491004605052485</c:v>
                </c:pt>
                <c:pt idx="167">
                  <c:v>-15.130834040014957</c:v>
                </c:pt>
                <c:pt idx="168">
                  <c:v>-14.302648547269939</c:v>
                </c:pt>
                <c:pt idx="169">
                  <c:v>-13.621676207254922</c:v>
                </c:pt>
                <c:pt idx="170">
                  <c:v>-13.277200138452407</c:v>
                </c:pt>
                <c:pt idx="171">
                  <c:v>-12.961741832377392</c:v>
                </c:pt>
                <c:pt idx="172">
                  <c:v>-12.633890983877379</c:v>
                </c:pt>
                <c:pt idx="173">
                  <c:v>-12.326040135377365</c:v>
                </c:pt>
                <c:pt idx="174">
                  <c:v>-12.038189286877351</c:v>
                </c:pt>
                <c:pt idx="175">
                  <c:v>-11.740067591414842</c:v>
                </c:pt>
                <c:pt idx="176">
                  <c:v>-11.492216742914827</c:v>
                </c:pt>
                <c:pt idx="177">
                  <c:v>-11.282840674112315</c:v>
                </c:pt>
                <c:pt idx="178">
                  <c:v>-11.1130786392498</c:v>
                </c:pt>
              </c:numCache>
            </c:numRef>
          </c:yVal>
          <c:smooth val="0"/>
          <c:extLst>
            <c:ext xmlns:c16="http://schemas.microsoft.com/office/drawing/2014/chart" uri="{C3380CC4-5D6E-409C-BE32-E72D297353CC}">
              <c16:uniqueId val="{00000000-C910-42C6-AA13-5784936BD3C9}"/>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2013-2014 Merlot</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LTE'!$DX$51:$DX$229</c:f>
              <c:numCache>
                <c:formatCode>0.00</c:formatCode>
                <c:ptCount val="179"/>
                <c:pt idx="9">
                  <c:v>-12.073555555555556</c:v>
                </c:pt>
                <c:pt idx="23">
                  <c:v>-17.044944444444443</c:v>
                </c:pt>
                <c:pt idx="37">
                  <c:v>-20.991925925925937</c:v>
                </c:pt>
                <c:pt idx="51">
                  <c:v>-22.519925925925936</c:v>
                </c:pt>
                <c:pt idx="65">
                  <c:v>-22.052592592592603</c:v>
                </c:pt>
                <c:pt idx="79">
                  <c:v>-21.5655</c:v>
                </c:pt>
                <c:pt idx="93">
                  <c:v>-22.306833333333334</c:v>
                </c:pt>
                <c:pt idx="107">
                  <c:v>-22.38</c:v>
                </c:pt>
                <c:pt idx="121">
                  <c:v>-21.139833333333328</c:v>
                </c:pt>
                <c:pt idx="135">
                  <c:v>-20.986037037037033</c:v>
                </c:pt>
                <c:pt idx="150">
                  <c:v>-18.954851851851856</c:v>
                </c:pt>
                <c:pt idx="163">
                  <c:v>-16.104055555555554</c:v>
                </c:pt>
              </c:numCache>
            </c:numRef>
          </c:xVal>
          <c:yVal>
            <c:numRef>
              <c:f>'Merlot Predicted LTE'!$DW$51:$DW$229</c:f>
              <c:numCache>
                <c:formatCode>0.00</c:formatCode>
                <c:ptCount val="179"/>
                <c:pt idx="0">
                  <c:v>-8.8144359999999988</c:v>
                </c:pt>
                <c:pt idx="1">
                  <c:v>-9.2644359999999981</c:v>
                </c:pt>
                <c:pt idx="2">
                  <c:v>-9.7684359999999977</c:v>
                </c:pt>
                <c:pt idx="3">
                  <c:v>-10.308435999999997</c:v>
                </c:pt>
                <c:pt idx="4">
                  <c:v>-10.812435999999996</c:v>
                </c:pt>
                <c:pt idx="5">
                  <c:v>-11.262435999999996</c:v>
                </c:pt>
                <c:pt idx="6">
                  <c:v>-11.757435999999995</c:v>
                </c:pt>
                <c:pt idx="7">
                  <c:v>-12.254836215674993</c:v>
                </c:pt>
                <c:pt idx="8">
                  <c:v>-12.693740231424995</c:v>
                </c:pt>
                <c:pt idx="9">
                  <c:v>-13.119646763674995</c:v>
                </c:pt>
                <c:pt idx="10">
                  <c:v>-13.524569260989994</c:v>
                </c:pt>
                <c:pt idx="11">
                  <c:v>-13.917294208394994</c:v>
                </c:pt>
                <c:pt idx="12">
                  <c:v>-14.298086685109995</c:v>
                </c:pt>
                <c:pt idx="13">
                  <c:v>-14.719940182349996</c:v>
                </c:pt>
                <c:pt idx="14">
                  <c:v>-15.139701532562494</c:v>
                </c:pt>
                <c:pt idx="15">
                  <c:v>-15.528689356237496</c:v>
                </c:pt>
                <c:pt idx="16">
                  <c:v>-15.871187195987495</c:v>
                </c:pt>
                <c:pt idx="17">
                  <c:v>-16.202811360237497</c:v>
                </c:pt>
                <c:pt idx="18">
                  <c:v>-16.523812285987496</c:v>
                </c:pt>
                <c:pt idx="19">
                  <c:v>-16.871712042107497</c:v>
                </c:pt>
                <c:pt idx="20">
                  <c:v>-17.262352151382498</c:v>
                </c:pt>
                <c:pt idx="21">
                  <c:v>-17.640132687307499</c:v>
                </c:pt>
                <c:pt idx="22">
                  <c:v>-17.954791649267499</c:v>
                </c:pt>
                <c:pt idx="23">
                  <c:v>-18.226315967517497</c:v>
                </c:pt>
                <c:pt idx="24">
                  <c:v>-18.5148828392425</c:v>
                </c:pt>
                <c:pt idx="25">
                  <c:v>-18.798656975202498</c:v>
                </c:pt>
                <c:pt idx="26">
                  <c:v>-19.043286684952498</c:v>
                </c:pt>
                <c:pt idx="27">
                  <c:v>-19.274674498917499</c:v>
                </c:pt>
                <c:pt idx="28">
                  <c:v>-19.468310734305</c:v>
                </c:pt>
                <c:pt idx="29">
                  <c:v>-19.666057233330001</c:v>
                </c:pt>
                <c:pt idx="30">
                  <c:v>-19.899080861255005</c:v>
                </c:pt>
                <c:pt idx="31">
                  <c:v>-20.123665641730003</c:v>
                </c:pt>
                <c:pt idx="32">
                  <c:v>-20.320365593480002</c:v>
                </c:pt>
                <c:pt idx="33">
                  <c:v>-20.506009177165005</c:v>
                </c:pt>
                <c:pt idx="34">
                  <c:v>-20.679252573427505</c:v>
                </c:pt>
                <c:pt idx="35">
                  <c:v>-20.881059557815</c:v>
                </c:pt>
                <c:pt idx="36">
                  <c:v>-21.201774769340009</c:v>
                </c:pt>
                <c:pt idx="37">
                  <c:v>-21.386793992585009</c:v>
                </c:pt>
                <c:pt idx="38">
                  <c:v>-21.564612612740007</c:v>
                </c:pt>
                <c:pt idx="39">
                  <c:v>-21.708463987700004</c:v>
                </c:pt>
                <c:pt idx="40">
                  <c:v>-21.807745349607504</c:v>
                </c:pt>
                <c:pt idx="41">
                  <c:v>-21.903034661660005</c:v>
                </c:pt>
                <c:pt idx="42">
                  <c:v>-21.994449381867504</c:v>
                </c:pt>
                <c:pt idx="43">
                  <c:v>-22.051361795803501</c:v>
                </c:pt>
                <c:pt idx="44">
                  <c:v>-22.104932552493501</c:v>
                </c:pt>
                <c:pt idx="45">
                  <c:v>-22.2215595567435</c:v>
                </c:pt>
                <c:pt idx="46">
                  <c:v>-22.327635749006003</c:v>
                </c:pt>
                <c:pt idx="47">
                  <c:v>-22.434480563255999</c:v>
                </c:pt>
                <c:pt idx="48">
                  <c:v>-22.481483664901003</c:v>
                </c:pt>
                <c:pt idx="49">
                  <c:v>-22.557483664901003</c:v>
                </c:pt>
                <c:pt idx="50">
                  <c:v>-22.653483664901003</c:v>
                </c:pt>
                <c:pt idx="51">
                  <c:v>-22.663483664901001</c:v>
                </c:pt>
                <c:pt idx="52">
                  <c:v>-22.673483664900999</c:v>
                </c:pt>
                <c:pt idx="53">
                  <c:v>-22.693483664900999</c:v>
                </c:pt>
                <c:pt idx="54">
                  <c:v>-22.789483664900999</c:v>
                </c:pt>
                <c:pt idx="55">
                  <c:v>-22.861483664900998</c:v>
                </c:pt>
                <c:pt idx="56">
                  <c:v>-22.933483664900997</c:v>
                </c:pt>
                <c:pt idx="57">
                  <c:v>-22.955483664900996</c:v>
                </c:pt>
                <c:pt idx="58">
                  <c:v>-22.965483664900997</c:v>
                </c:pt>
                <c:pt idx="59">
                  <c:v>-22.975483664900999</c:v>
                </c:pt>
                <c:pt idx="60">
                  <c:v>-22.875483664900997</c:v>
                </c:pt>
                <c:pt idx="61">
                  <c:v>-22.760483664900999</c:v>
                </c:pt>
                <c:pt idx="62">
                  <c:v>-22.660483664900998</c:v>
                </c:pt>
                <c:pt idx="63">
                  <c:v>-22.610483664900997</c:v>
                </c:pt>
                <c:pt idx="64">
                  <c:v>-22.650483664900996</c:v>
                </c:pt>
                <c:pt idx="65">
                  <c:v>-22.710483664900995</c:v>
                </c:pt>
                <c:pt idx="66">
                  <c:v>-22.782483664900994</c:v>
                </c:pt>
                <c:pt idx="67">
                  <c:v>-22.834483664900993</c:v>
                </c:pt>
                <c:pt idx="68">
                  <c:v>-22.884483664900994</c:v>
                </c:pt>
                <c:pt idx="69">
                  <c:v>-22.934483664900995</c:v>
                </c:pt>
                <c:pt idx="70">
                  <c:v>-22.956483664900993</c:v>
                </c:pt>
                <c:pt idx="71">
                  <c:v>-22.976483664900993</c:v>
                </c:pt>
                <c:pt idx="72">
                  <c:v>-23.026483664900994</c:v>
                </c:pt>
                <c:pt idx="73">
                  <c:v>-23.076483664900994</c:v>
                </c:pt>
                <c:pt idx="74">
                  <c:v>-23.096483664900994</c:v>
                </c:pt>
                <c:pt idx="75">
                  <c:v>-23.146483664900995</c:v>
                </c:pt>
                <c:pt idx="76">
                  <c:v>-23.156483664900996</c:v>
                </c:pt>
                <c:pt idx="77">
                  <c:v>-23.166483664900998</c:v>
                </c:pt>
                <c:pt idx="78">
                  <c:v>-23.176483664900999</c:v>
                </c:pt>
                <c:pt idx="79">
                  <c:v>-23.126483664900999</c:v>
                </c:pt>
                <c:pt idx="80">
                  <c:v>-23.176483664900999</c:v>
                </c:pt>
                <c:pt idx="81">
                  <c:v>-23.202483664900999</c:v>
                </c:pt>
                <c:pt idx="82">
                  <c:v>-23.238483664901</c:v>
                </c:pt>
                <c:pt idx="83">
                  <c:v>-23.274483664901002</c:v>
                </c:pt>
                <c:pt idx="84">
                  <c:v>-23.295483664901003</c:v>
                </c:pt>
                <c:pt idx="85">
                  <c:v>-23.310483664901003</c:v>
                </c:pt>
                <c:pt idx="86">
                  <c:v>-23.280483664901002</c:v>
                </c:pt>
                <c:pt idx="87">
                  <c:v>-23.170483664901003</c:v>
                </c:pt>
                <c:pt idx="88">
                  <c:v>-22.990483664901003</c:v>
                </c:pt>
                <c:pt idx="89">
                  <c:v>-22.810483664901003</c:v>
                </c:pt>
                <c:pt idx="90">
                  <c:v>-22.630483664901003</c:v>
                </c:pt>
                <c:pt idx="91">
                  <c:v>-22.560483664901003</c:v>
                </c:pt>
                <c:pt idx="92">
                  <c:v>-22.555483664901004</c:v>
                </c:pt>
                <c:pt idx="93">
                  <c:v>-22.575483664901004</c:v>
                </c:pt>
                <c:pt idx="94">
                  <c:v>-22.590483664901004</c:v>
                </c:pt>
                <c:pt idx="95">
                  <c:v>-22.585483664901005</c:v>
                </c:pt>
                <c:pt idx="96">
                  <c:v>-22.580483664901006</c:v>
                </c:pt>
                <c:pt idx="97">
                  <c:v>-22.595483664901007</c:v>
                </c:pt>
                <c:pt idx="98">
                  <c:v>-22.615483664901006</c:v>
                </c:pt>
                <c:pt idx="99">
                  <c:v>-22.630483664901007</c:v>
                </c:pt>
                <c:pt idx="100">
                  <c:v>-22.625483664901008</c:v>
                </c:pt>
                <c:pt idx="101">
                  <c:v>-22.640483664901009</c:v>
                </c:pt>
                <c:pt idx="102">
                  <c:v>-22.655483664901009</c:v>
                </c:pt>
                <c:pt idx="103">
                  <c:v>-22.65048366490101</c:v>
                </c:pt>
                <c:pt idx="104">
                  <c:v>-22.620483664901009</c:v>
                </c:pt>
                <c:pt idx="105">
                  <c:v>-22.63548366490101</c:v>
                </c:pt>
                <c:pt idx="106">
                  <c:v>-22.65648366490101</c:v>
                </c:pt>
                <c:pt idx="107">
                  <c:v>-22.68248366490101</c:v>
                </c:pt>
                <c:pt idx="108">
                  <c:v>-22.722483664901009</c:v>
                </c:pt>
                <c:pt idx="109">
                  <c:v>-22.762483664901008</c:v>
                </c:pt>
                <c:pt idx="110">
                  <c:v>-22.79848366490101</c:v>
                </c:pt>
                <c:pt idx="111">
                  <c:v>-22.838483664901009</c:v>
                </c:pt>
                <c:pt idx="112">
                  <c:v>-22.898483664901008</c:v>
                </c:pt>
                <c:pt idx="113">
                  <c:v>-22.958483664901006</c:v>
                </c:pt>
                <c:pt idx="114">
                  <c:v>-23.038483664901008</c:v>
                </c:pt>
                <c:pt idx="115">
                  <c:v>-23.11848366490101</c:v>
                </c:pt>
                <c:pt idx="116">
                  <c:v>-23.198483664901012</c:v>
                </c:pt>
                <c:pt idx="117">
                  <c:v>-23.206483664901015</c:v>
                </c:pt>
                <c:pt idx="118">
                  <c:v>-23.166483664901016</c:v>
                </c:pt>
                <c:pt idx="119">
                  <c:v>-22.928483664901016</c:v>
                </c:pt>
                <c:pt idx="120">
                  <c:v>-22.622483664901015</c:v>
                </c:pt>
                <c:pt idx="121">
                  <c:v>-22.350483664901013</c:v>
                </c:pt>
                <c:pt idx="122">
                  <c:v>-22.129483664901016</c:v>
                </c:pt>
                <c:pt idx="123">
                  <c:v>-21.90848366490102</c:v>
                </c:pt>
                <c:pt idx="124">
                  <c:v>-21.67048366490102</c:v>
                </c:pt>
                <c:pt idx="125">
                  <c:v>-21.449483664901024</c:v>
                </c:pt>
                <c:pt idx="126">
                  <c:v>-21.228483664901027</c:v>
                </c:pt>
                <c:pt idx="127">
                  <c:v>-20.990483664901028</c:v>
                </c:pt>
                <c:pt idx="128">
                  <c:v>-20.786483664901027</c:v>
                </c:pt>
                <c:pt idx="129">
                  <c:v>-20.770483664901029</c:v>
                </c:pt>
                <c:pt idx="130">
                  <c:v>-20.850483664901031</c:v>
                </c:pt>
                <c:pt idx="131">
                  <c:v>-20.938483664901032</c:v>
                </c:pt>
                <c:pt idx="132">
                  <c:v>-21.053080122801028</c:v>
                </c:pt>
                <c:pt idx="133">
                  <c:v>-21.212457997601025</c:v>
                </c:pt>
                <c:pt idx="134">
                  <c:v>-21.337093033901024</c:v>
                </c:pt>
                <c:pt idx="135">
                  <c:v>-21.380394820201015</c:v>
                </c:pt>
                <c:pt idx="136">
                  <c:v>-21.380394820201015</c:v>
                </c:pt>
                <c:pt idx="137">
                  <c:v>-21.357195292276042</c:v>
                </c:pt>
                <c:pt idx="138">
                  <c:v>-21.49604171515103</c:v>
                </c:pt>
                <c:pt idx="139">
                  <c:v>-21.60693534272605</c:v>
                </c:pt>
                <c:pt idx="140">
                  <c:v>-21.551326590003477</c:v>
                </c:pt>
                <c:pt idx="141">
                  <c:v>-21.475835894503479</c:v>
                </c:pt>
                <c:pt idx="142">
                  <c:v>-21.318299506428502</c:v>
                </c:pt>
                <c:pt idx="143">
                  <c:v>-21.10990703997847</c:v>
                </c:pt>
                <c:pt idx="144">
                  <c:v>-20.877918119603489</c:v>
                </c:pt>
                <c:pt idx="145">
                  <c:v>-20.588764687253519</c:v>
                </c:pt>
                <c:pt idx="146">
                  <c:v>-20.338565211878478</c:v>
                </c:pt>
                <c:pt idx="147">
                  <c:v>-20.148112107553459</c:v>
                </c:pt>
                <c:pt idx="148">
                  <c:v>-19.95946622609101</c:v>
                </c:pt>
                <c:pt idx="149">
                  <c:v>-19.75445519156596</c:v>
                </c:pt>
                <c:pt idx="150">
                  <c:v>-19.503197303840995</c:v>
                </c:pt>
                <c:pt idx="151">
                  <c:v>-19.242715032765979</c:v>
                </c:pt>
                <c:pt idx="152">
                  <c:v>-18.972751770040986</c:v>
                </c:pt>
                <c:pt idx="153">
                  <c:v>-18.671530777590995</c:v>
                </c:pt>
                <c:pt idx="154">
                  <c:v>-18.525819317091045</c:v>
                </c:pt>
                <c:pt idx="155">
                  <c:v>-18.364297265591077</c:v>
                </c:pt>
                <c:pt idx="156">
                  <c:v>-18.186543105091037</c:v>
                </c:pt>
                <c:pt idx="157">
                  <c:v>-18.016849357166016</c:v>
                </c:pt>
                <c:pt idx="158">
                  <c:v>-18.137820973190998</c:v>
                </c:pt>
                <c:pt idx="159">
                  <c:v>-17.948453020353611</c:v>
                </c:pt>
                <c:pt idx="160">
                  <c:v>-17.720567664831048</c:v>
                </c:pt>
                <c:pt idx="161">
                  <c:v>-17.483369820106009</c:v>
                </c:pt>
                <c:pt idx="162">
                  <c:v>-16.914623827106052</c:v>
                </c:pt>
                <c:pt idx="163">
                  <c:v>-16.597658813268588</c:v>
                </c:pt>
                <c:pt idx="164">
                  <c:v>-16.289660746781017</c:v>
                </c:pt>
                <c:pt idx="165">
                  <c:v>-15.961844293068463</c:v>
                </c:pt>
                <c:pt idx="166">
                  <c:v>-15.61286145230601</c:v>
                </c:pt>
                <c:pt idx="167">
                  <c:v>-15.243973260093455</c:v>
                </c:pt>
                <c:pt idx="168">
                  <c:v>-14.860897191290942</c:v>
                </c:pt>
                <c:pt idx="169">
                  <c:v>-14.490242614003428</c:v>
                </c:pt>
                <c:pt idx="170">
                  <c:v>-14.139088036715915</c:v>
                </c:pt>
                <c:pt idx="171">
                  <c:v>-13.798966341253408</c:v>
                </c:pt>
                <c:pt idx="172">
                  <c:v>-13.469344645790901</c:v>
                </c:pt>
                <c:pt idx="173">
                  <c:v>-12.853642948790874</c:v>
                </c:pt>
                <c:pt idx="174">
                  <c:v>-12.165857456045854</c:v>
                </c:pt>
                <c:pt idx="175">
                  <c:v>-11.501471963300835</c:v>
                </c:pt>
                <c:pt idx="176">
                  <c:v>-10.860486470555818</c:v>
                </c:pt>
                <c:pt idx="177">
                  <c:v>-10.632635622055803</c:v>
                </c:pt>
                <c:pt idx="178">
                  <c:v>-10.366013926593295</c:v>
                </c:pt>
              </c:numCache>
            </c:numRef>
          </c:yVal>
          <c:smooth val="0"/>
          <c:extLst>
            <c:ext xmlns:c16="http://schemas.microsoft.com/office/drawing/2014/chart" uri="{C3380CC4-5D6E-409C-BE32-E72D297353CC}">
              <c16:uniqueId val="{00000000-C9B4-47C2-B477-CB2A65EBDA04}"/>
            </c:ext>
          </c:extLst>
        </c:ser>
        <c:dLbls>
          <c:showLegendKey val="0"/>
          <c:showVal val="0"/>
          <c:showCatName val="0"/>
          <c:showSerName val="0"/>
          <c:showPercent val="0"/>
          <c:showBubbleSize val="0"/>
        </c:dLbls>
        <c:axId val="147234816"/>
        <c:axId val="147236736"/>
      </c:scatterChart>
      <c:valAx>
        <c:axId val="14723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236736"/>
        <c:crossesAt val="-30"/>
        <c:crossBetween val="midCat"/>
      </c:valAx>
      <c:valAx>
        <c:axId val="14723673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234816"/>
        <c:crossesAt val="-30"/>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2017-2018 Merlot</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LTE'!$HP$51:$HP$229</c:f>
              <c:numCache>
                <c:formatCode>0.00</c:formatCode>
                <c:ptCount val="179"/>
                <c:pt idx="22">
                  <c:v>-20.341842592592595</c:v>
                </c:pt>
                <c:pt idx="36">
                  <c:v>-20.803907407407408</c:v>
                </c:pt>
                <c:pt idx="50">
                  <c:v>-22.346555555555554</c:v>
                </c:pt>
                <c:pt idx="64">
                  <c:v>-22.432720000000003</c:v>
                </c:pt>
                <c:pt idx="78">
                  <c:v>-24.796685185185186</c:v>
                </c:pt>
                <c:pt idx="92">
                  <c:v>-22.031066666666668</c:v>
                </c:pt>
                <c:pt idx="106">
                  <c:v>-22.417224537037033</c:v>
                </c:pt>
                <c:pt idx="120">
                  <c:v>-22.563041666666667</c:v>
                </c:pt>
                <c:pt idx="134">
                  <c:v>-22.321981481481483</c:v>
                </c:pt>
                <c:pt idx="149">
                  <c:v>-20.066858796296298</c:v>
                </c:pt>
                <c:pt idx="163">
                  <c:v>-16.205307870370369</c:v>
                </c:pt>
                <c:pt idx="177">
                  <c:v>-11.447822222222223</c:v>
                </c:pt>
              </c:numCache>
            </c:numRef>
          </c:xVal>
          <c:yVal>
            <c:numRef>
              <c:f>'Merlot Predicted LTE'!$HO$51:$HO$229</c:f>
              <c:numCache>
                <c:formatCode>0.00</c:formatCode>
                <c:ptCount val="179"/>
                <c:pt idx="0">
                  <c:v>-9.003400000000001</c:v>
                </c:pt>
                <c:pt idx="1">
                  <c:v>-9.426400000000001</c:v>
                </c:pt>
                <c:pt idx="2">
                  <c:v>-9.8764000000000003</c:v>
                </c:pt>
                <c:pt idx="3">
                  <c:v>-10.3264</c:v>
                </c:pt>
                <c:pt idx="4">
                  <c:v>-10.7494</c:v>
                </c:pt>
                <c:pt idx="5">
                  <c:v>-11.1904</c:v>
                </c:pt>
                <c:pt idx="6">
                  <c:v>-11.631400000000001</c:v>
                </c:pt>
                <c:pt idx="7">
                  <c:v>-12.074538373965</c:v>
                </c:pt>
                <c:pt idx="8">
                  <c:v>-12.513442389715001</c:v>
                </c:pt>
                <c:pt idx="9">
                  <c:v>-12.930830791320002</c:v>
                </c:pt>
                <c:pt idx="10">
                  <c:v>-13.385335635245001</c:v>
                </c:pt>
                <c:pt idx="11">
                  <c:v>-13.826149351720002</c:v>
                </c:pt>
                <c:pt idx="12">
                  <c:v>-14.214713103470002</c:v>
                </c:pt>
                <c:pt idx="13">
                  <c:v>-14.591368011720002</c:v>
                </c:pt>
                <c:pt idx="14">
                  <c:v>-15.000179065840001</c:v>
                </c:pt>
                <c:pt idx="15">
                  <c:v>-15.406848154227502</c:v>
                </c:pt>
                <c:pt idx="16">
                  <c:v>-15.783595777952501</c:v>
                </c:pt>
                <c:pt idx="17">
                  <c:v>-16.155014841912504</c:v>
                </c:pt>
                <c:pt idx="18">
                  <c:v>-16.764916600837502</c:v>
                </c:pt>
                <c:pt idx="19">
                  <c:v>-17.541478556462504</c:v>
                </c:pt>
                <c:pt idx="20">
                  <c:v>-18.262660296662503</c:v>
                </c:pt>
                <c:pt idx="21">
                  <c:v>-18.960101286062503</c:v>
                </c:pt>
                <c:pt idx="22">
                  <c:v>-19.465803189212508</c:v>
                </c:pt>
                <c:pt idx="23">
                  <c:v>-19.818784802937508</c:v>
                </c:pt>
                <c:pt idx="24">
                  <c:v>-20.081118322687509</c:v>
                </c:pt>
                <c:pt idx="25">
                  <c:v>-20.238207576522505</c:v>
                </c:pt>
                <c:pt idx="26">
                  <c:v>-20.458374315297505</c:v>
                </c:pt>
                <c:pt idx="27">
                  <c:v>-20.666151127837505</c:v>
                </c:pt>
                <c:pt idx="28">
                  <c:v>-20.780054795712505</c:v>
                </c:pt>
                <c:pt idx="29">
                  <c:v>-20.878928045225006</c:v>
                </c:pt>
                <c:pt idx="30">
                  <c:v>-20.974255893012508</c:v>
                </c:pt>
                <c:pt idx="31">
                  <c:v>-21.147798677925007</c:v>
                </c:pt>
                <c:pt idx="32">
                  <c:v>-21.320894635465006</c:v>
                </c:pt>
                <c:pt idx="33">
                  <c:v>-21.481912029477506</c:v>
                </c:pt>
                <c:pt idx="34">
                  <c:v>-21.573092764352506</c:v>
                </c:pt>
                <c:pt idx="35">
                  <c:v>-21.722254448465005</c:v>
                </c:pt>
                <c:pt idx="36">
                  <c:v>-21.865732306252507</c:v>
                </c:pt>
                <c:pt idx="37">
                  <c:v>-21.938766210165006</c:v>
                </c:pt>
                <c:pt idx="38">
                  <c:v>-21.954364334740006</c:v>
                </c:pt>
                <c:pt idx="39">
                  <c:v>-22.021794666752506</c:v>
                </c:pt>
                <c:pt idx="40">
                  <c:v>-22.086543381040009</c:v>
                </c:pt>
                <c:pt idx="41">
                  <c:v>-22.100353426265009</c:v>
                </c:pt>
                <c:pt idx="42">
                  <c:v>-22.159971722052511</c:v>
                </c:pt>
                <c:pt idx="43">
                  <c:v>-22.217138209265009</c:v>
                </c:pt>
                <c:pt idx="44">
                  <c:v>-22.27801406914001</c:v>
                </c:pt>
                <c:pt idx="45">
                  <c:v>-22.37714702275251</c:v>
                </c:pt>
                <c:pt idx="46">
                  <c:v>-22.432976597627512</c:v>
                </c:pt>
                <c:pt idx="47">
                  <c:v>-22.523794689740008</c:v>
                </c:pt>
                <c:pt idx="48">
                  <c:v>-22.615757279915012</c:v>
                </c:pt>
                <c:pt idx="49">
                  <c:v>-22.640557279915011</c:v>
                </c:pt>
                <c:pt idx="50">
                  <c:v>-22.66535727991501</c:v>
                </c:pt>
                <c:pt idx="51">
                  <c:v>-22.75535727991501</c:v>
                </c:pt>
                <c:pt idx="52">
                  <c:v>-22.84535727991501</c:v>
                </c:pt>
                <c:pt idx="53">
                  <c:v>-22.945357279915012</c:v>
                </c:pt>
                <c:pt idx="54">
                  <c:v>-22.995357279915012</c:v>
                </c:pt>
                <c:pt idx="55">
                  <c:v>-23.045357279915013</c:v>
                </c:pt>
                <c:pt idx="56">
                  <c:v>-23.095357279915014</c:v>
                </c:pt>
                <c:pt idx="57">
                  <c:v>-23.145357279915014</c:v>
                </c:pt>
                <c:pt idx="58">
                  <c:v>-23.155357279915016</c:v>
                </c:pt>
                <c:pt idx="59">
                  <c:v>-23.105357279915015</c:v>
                </c:pt>
                <c:pt idx="60">
                  <c:v>-23.055357279915015</c:v>
                </c:pt>
                <c:pt idx="61">
                  <c:v>-23.105357279915015</c:v>
                </c:pt>
                <c:pt idx="62">
                  <c:v>-23.155357279915016</c:v>
                </c:pt>
                <c:pt idx="63">
                  <c:v>-23.105357279915015</c:v>
                </c:pt>
                <c:pt idx="64">
                  <c:v>-23.055357279915015</c:v>
                </c:pt>
                <c:pt idx="65">
                  <c:v>-23.099357279915015</c:v>
                </c:pt>
                <c:pt idx="66">
                  <c:v>-23.171357279915014</c:v>
                </c:pt>
                <c:pt idx="67">
                  <c:v>-23.243357279915013</c:v>
                </c:pt>
                <c:pt idx="68">
                  <c:v>-23.315357279915013</c:v>
                </c:pt>
                <c:pt idx="69">
                  <c:v>-23.43535727991501</c:v>
                </c:pt>
                <c:pt idx="70">
                  <c:v>-23.555357279915007</c:v>
                </c:pt>
                <c:pt idx="71">
                  <c:v>-23.651357279915008</c:v>
                </c:pt>
                <c:pt idx="72">
                  <c:v>-23.747357279915008</c:v>
                </c:pt>
                <c:pt idx="73">
                  <c:v>-23.819357279915007</c:v>
                </c:pt>
                <c:pt idx="74">
                  <c:v>-23.855357279915008</c:v>
                </c:pt>
                <c:pt idx="75">
                  <c:v>-23.89135727991501</c:v>
                </c:pt>
                <c:pt idx="76">
                  <c:v>-23.927357279915011</c:v>
                </c:pt>
                <c:pt idx="77">
                  <c:v>-23.963357279915012</c:v>
                </c:pt>
                <c:pt idx="78">
                  <c:v>-23.999357279915014</c:v>
                </c:pt>
                <c:pt idx="79">
                  <c:v>-24.035357279915015</c:v>
                </c:pt>
                <c:pt idx="80">
                  <c:v>-24.071357279915016</c:v>
                </c:pt>
                <c:pt idx="81">
                  <c:v>-24.097357279915016</c:v>
                </c:pt>
                <c:pt idx="82">
                  <c:v>-24.107357279915018</c:v>
                </c:pt>
                <c:pt idx="83">
                  <c:v>-23.967357279915017</c:v>
                </c:pt>
                <c:pt idx="84">
                  <c:v>-23.827357279915017</c:v>
                </c:pt>
                <c:pt idx="85">
                  <c:v>-23.687357279915016</c:v>
                </c:pt>
                <c:pt idx="86">
                  <c:v>-23.547357279915015</c:v>
                </c:pt>
                <c:pt idx="87">
                  <c:v>-23.542357279915016</c:v>
                </c:pt>
                <c:pt idx="88">
                  <c:v>-23.463357279915016</c:v>
                </c:pt>
                <c:pt idx="89">
                  <c:v>-23.483357279915015</c:v>
                </c:pt>
                <c:pt idx="90">
                  <c:v>-23.478357279915016</c:v>
                </c:pt>
                <c:pt idx="91">
                  <c:v>-23.448357279915015</c:v>
                </c:pt>
                <c:pt idx="92">
                  <c:v>-23.418357279915014</c:v>
                </c:pt>
                <c:pt idx="93">
                  <c:v>-23.348357279915014</c:v>
                </c:pt>
                <c:pt idx="94">
                  <c:v>-23.238357279915014</c:v>
                </c:pt>
                <c:pt idx="95">
                  <c:v>-23.168357279915014</c:v>
                </c:pt>
                <c:pt idx="96">
                  <c:v>-23.098357279915014</c:v>
                </c:pt>
                <c:pt idx="97">
                  <c:v>-22.988357279915014</c:v>
                </c:pt>
                <c:pt idx="98">
                  <c:v>-22.918357279915014</c:v>
                </c:pt>
                <c:pt idx="99">
                  <c:v>-22.888357279915013</c:v>
                </c:pt>
                <c:pt idx="100">
                  <c:v>-22.883357279915014</c:v>
                </c:pt>
                <c:pt idx="101">
                  <c:v>-22.853357279915013</c:v>
                </c:pt>
                <c:pt idx="102">
                  <c:v>-22.823357279915012</c:v>
                </c:pt>
                <c:pt idx="103">
                  <c:v>-22.818357279915013</c:v>
                </c:pt>
                <c:pt idx="104">
                  <c:v>-22.813357279915014</c:v>
                </c:pt>
                <c:pt idx="105">
                  <c:v>-22.703357279915014</c:v>
                </c:pt>
                <c:pt idx="106">
                  <c:v>-22.593357279915015</c:v>
                </c:pt>
                <c:pt idx="107">
                  <c:v>-22.563357279915014</c:v>
                </c:pt>
                <c:pt idx="108">
                  <c:v>-22.558357279915015</c:v>
                </c:pt>
                <c:pt idx="109">
                  <c:v>-22.528357279915014</c:v>
                </c:pt>
                <c:pt idx="110">
                  <c:v>-22.458357279915013</c:v>
                </c:pt>
                <c:pt idx="111">
                  <c:v>-22.388357279915013</c:v>
                </c:pt>
                <c:pt idx="112">
                  <c:v>-22.358357279915012</c:v>
                </c:pt>
                <c:pt idx="113">
                  <c:v>-22.373357279915012</c:v>
                </c:pt>
                <c:pt idx="114">
                  <c:v>-22.152357279915016</c:v>
                </c:pt>
                <c:pt idx="115">
                  <c:v>-21.846357279915015</c:v>
                </c:pt>
                <c:pt idx="116">
                  <c:v>-21.574357279915013</c:v>
                </c:pt>
                <c:pt idx="117">
                  <c:v>-21.614357279915012</c:v>
                </c:pt>
                <c:pt idx="118">
                  <c:v>-21.702357279915013</c:v>
                </c:pt>
                <c:pt idx="119">
                  <c:v>-21.790357279915014</c:v>
                </c:pt>
                <c:pt idx="120">
                  <c:v>-21.870357279915016</c:v>
                </c:pt>
                <c:pt idx="121">
                  <c:v>-21.802357279915014</c:v>
                </c:pt>
                <c:pt idx="122">
                  <c:v>-21.598357279915014</c:v>
                </c:pt>
                <c:pt idx="123">
                  <c:v>-21.448757279915014</c:v>
                </c:pt>
                <c:pt idx="124">
                  <c:v>-21.380757279915013</c:v>
                </c:pt>
                <c:pt idx="125">
                  <c:v>-21.460757279915015</c:v>
                </c:pt>
                <c:pt idx="126">
                  <c:v>-21.580757279915012</c:v>
                </c:pt>
                <c:pt idx="127">
                  <c:v>-21.740757279915012</c:v>
                </c:pt>
                <c:pt idx="128">
                  <c:v>-21.900757279915013</c:v>
                </c:pt>
                <c:pt idx="129">
                  <c:v>-22.060757279915013</c:v>
                </c:pt>
                <c:pt idx="130">
                  <c:v>-22.220757279915013</c:v>
                </c:pt>
                <c:pt idx="131">
                  <c:v>-22.260757279915012</c:v>
                </c:pt>
                <c:pt idx="132">
                  <c:v>-22.245477752195011</c:v>
                </c:pt>
                <c:pt idx="133">
                  <c:v>-22.205633283495011</c:v>
                </c:pt>
                <c:pt idx="134">
                  <c:v>-22.164088271395013</c:v>
                </c:pt>
                <c:pt idx="135">
                  <c:v>-22.090475234685027</c:v>
                </c:pt>
                <c:pt idx="136">
                  <c:v>-22.090475234685027</c:v>
                </c:pt>
                <c:pt idx="137">
                  <c:v>-22.047216674915049</c:v>
                </c:pt>
                <c:pt idx="138">
                  <c:v>-21.991525228115012</c:v>
                </c:pt>
                <c:pt idx="139">
                  <c:v>-21.94330033350257</c:v>
                </c:pt>
                <c:pt idx="140">
                  <c:v>-21.891664773827497</c:v>
                </c:pt>
                <c:pt idx="141">
                  <c:v>-21.83683588049</c:v>
                </c:pt>
                <c:pt idx="142">
                  <c:v>-21.764727573815037</c:v>
                </c:pt>
                <c:pt idx="143">
                  <c:v>-21.677443673637491</c:v>
                </c:pt>
                <c:pt idx="144">
                  <c:v>-21.578951262755016</c:v>
                </c:pt>
                <c:pt idx="145">
                  <c:v>-21.43638807975508</c:v>
                </c:pt>
                <c:pt idx="146">
                  <c:v>-21.314464754772526</c:v>
                </c:pt>
                <c:pt idx="147">
                  <c:v>-21.185500301847494</c:v>
                </c:pt>
                <c:pt idx="148">
                  <c:v>-21.038751205445084</c:v>
                </c:pt>
                <c:pt idx="149">
                  <c:v>-20.8118939012199</c:v>
                </c:pt>
                <c:pt idx="150">
                  <c:v>-20.406015774894957</c:v>
                </c:pt>
                <c:pt idx="151">
                  <c:v>-19.98523672161993</c:v>
                </c:pt>
                <c:pt idx="152">
                  <c:v>-19.75458052861995</c:v>
                </c:pt>
                <c:pt idx="153">
                  <c:v>-19.493949121619981</c:v>
                </c:pt>
                <c:pt idx="154">
                  <c:v>-19.224811773645076</c:v>
                </c:pt>
                <c:pt idx="155">
                  <c:v>-18.74021361957011</c:v>
                </c:pt>
                <c:pt idx="156">
                  <c:v>-18.489392685307589</c:v>
                </c:pt>
                <c:pt idx="157">
                  <c:v>-18.229825087770077</c:v>
                </c:pt>
                <c:pt idx="158">
                  <c:v>-17.96128251180755</c:v>
                </c:pt>
                <c:pt idx="159">
                  <c:v>-17.74546223719517</c:v>
                </c:pt>
                <c:pt idx="160">
                  <c:v>-17.52578235352011</c:v>
                </c:pt>
                <c:pt idx="161">
                  <c:v>-17.280102437562572</c:v>
                </c:pt>
                <c:pt idx="162">
                  <c:v>-17.010338765975092</c:v>
                </c:pt>
                <c:pt idx="163">
                  <c:v>-16.346221594125169</c:v>
                </c:pt>
                <c:pt idx="164">
                  <c:v>-15.940889549800122</c:v>
                </c:pt>
                <c:pt idx="165">
                  <c:v>-15.613073096087568</c:v>
                </c:pt>
                <c:pt idx="166">
                  <c:v>-15.264090255325115</c:v>
                </c:pt>
                <c:pt idx="167">
                  <c:v>-14.903919690287587</c:v>
                </c:pt>
                <c:pt idx="168">
                  <c:v>-14.531461384212573</c:v>
                </c:pt>
                <c:pt idx="169">
                  <c:v>-14.167685315410058</c:v>
                </c:pt>
                <c:pt idx="170">
                  <c:v>-13.823209246607544</c:v>
                </c:pt>
                <c:pt idx="171">
                  <c:v>-13.507750940532528</c:v>
                </c:pt>
                <c:pt idx="172">
                  <c:v>-13.211292634457514</c:v>
                </c:pt>
                <c:pt idx="173">
                  <c:v>-12.924716565655</c:v>
                </c:pt>
                <c:pt idx="174">
                  <c:v>-12.657440496852487</c:v>
                </c:pt>
                <c:pt idx="175">
                  <c:v>-12.121738799852459</c:v>
                </c:pt>
                <c:pt idx="176">
                  <c:v>-11.546495408927441</c:v>
                </c:pt>
                <c:pt idx="177">
                  <c:v>-11.269373713464933</c:v>
                </c:pt>
                <c:pt idx="178">
                  <c:v>-10.736130322539918</c:v>
                </c:pt>
              </c:numCache>
            </c:numRef>
          </c:yVal>
          <c:smooth val="0"/>
          <c:extLst>
            <c:ext xmlns:c16="http://schemas.microsoft.com/office/drawing/2014/chart" uri="{C3380CC4-5D6E-409C-BE32-E72D297353CC}">
              <c16:uniqueId val="{00000000-254E-4CB5-B04A-DD09F225ED38}"/>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2018-2019 Merlot</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0.10813547696781804"/>
                  <c:y val="-8.217560133750404E-2"/>
                </c:manualLayout>
              </c:layout>
              <c:numFmt formatCode="General" sourceLinked="0"/>
            </c:trendlineLbl>
          </c:trendline>
          <c:xVal>
            <c:numRef>
              <c:f>'Merlot Predicted LTE'!$IN$51:$IN$229</c:f>
              <c:numCache>
                <c:formatCode>0.00</c:formatCode>
                <c:ptCount val="179"/>
                <c:pt idx="21" formatCode="General">
                  <c:v>-16.989226495726495</c:v>
                </c:pt>
                <c:pt idx="35" formatCode="General">
                  <c:v>-22.272761904761904</c:v>
                </c:pt>
                <c:pt idx="49" formatCode="General">
                  <c:v>-22.631539682539682</c:v>
                </c:pt>
                <c:pt idx="63" formatCode="General">
                  <c:v>-22.698476190476192</c:v>
                </c:pt>
                <c:pt idx="77" formatCode="General">
                  <c:v>-22.986734126984128</c:v>
                </c:pt>
                <c:pt idx="91" formatCode="General">
                  <c:v>-22.924206349206347</c:v>
                </c:pt>
                <c:pt idx="105" formatCode="General">
                  <c:v>-23.570599206349211</c:v>
                </c:pt>
                <c:pt idx="119" formatCode="General">
                  <c:v>-24.325952380952383</c:v>
                </c:pt>
                <c:pt idx="133" formatCode="General">
                  <c:v>-24.265876984126983</c:v>
                </c:pt>
                <c:pt idx="148" formatCode="General">
                  <c:v>-24.018119047619045</c:v>
                </c:pt>
                <c:pt idx="162" formatCode="General">
                  <c:v>-18.03790873015873</c:v>
                </c:pt>
                <c:pt idx="176" formatCode="General">
                  <c:v>-11.986718253968254</c:v>
                </c:pt>
              </c:numCache>
            </c:numRef>
          </c:xVal>
          <c:yVal>
            <c:numRef>
              <c:f>'Merlot Predicted LTE'!$IM$51:$IM$229</c:f>
              <c:numCache>
                <c:formatCode>0.00</c:formatCode>
                <c:ptCount val="179"/>
                <c:pt idx="0">
                  <c:v>-8.853392000000003</c:v>
                </c:pt>
                <c:pt idx="1">
                  <c:v>-9.3933920000000022</c:v>
                </c:pt>
                <c:pt idx="2">
                  <c:v>-9.8973920000000017</c:v>
                </c:pt>
                <c:pt idx="3">
                  <c:v>-10.392392000000001</c:v>
                </c:pt>
                <c:pt idx="4">
                  <c:v>-10.842392</c:v>
                </c:pt>
                <c:pt idx="5">
                  <c:v>-11.337391999999999</c:v>
                </c:pt>
                <c:pt idx="6">
                  <c:v>-11.832391999999999</c:v>
                </c:pt>
                <c:pt idx="7">
                  <c:v>-12.338835855959998</c:v>
                </c:pt>
                <c:pt idx="8">
                  <c:v>-12.777739871709999</c:v>
                </c:pt>
                <c:pt idx="9">
                  <c:v>-13.1397604241225</c:v>
                </c:pt>
                <c:pt idx="10">
                  <c:v>-13.490968712609998</c:v>
                </c:pt>
                <c:pt idx="11">
                  <c:v>-13.891708454859998</c:v>
                </c:pt>
                <c:pt idx="12">
                  <c:v>-14.280272206609999</c:v>
                </c:pt>
                <c:pt idx="13">
                  <c:v>-14.638094369447499</c:v>
                </c:pt>
                <c:pt idx="14">
                  <c:v>-14.995804041802497</c:v>
                </c:pt>
                <c:pt idx="15">
                  <c:v>-15.331748071339998</c:v>
                </c:pt>
                <c:pt idx="16">
                  <c:v>-15.639996127114998</c:v>
                </c:pt>
                <c:pt idx="17">
                  <c:v>-15.921876666727499</c:v>
                </c:pt>
                <c:pt idx="18">
                  <c:v>-16.178677407327498</c:v>
                </c:pt>
                <c:pt idx="19">
                  <c:v>-16.44270847224</c:v>
                </c:pt>
                <c:pt idx="20">
                  <c:v>-16.713151624814998</c:v>
                </c:pt>
                <c:pt idx="21">
                  <c:v>-17.003752037064999</c:v>
                </c:pt>
                <c:pt idx="22">
                  <c:v>-17.312792088990001</c:v>
                </c:pt>
                <c:pt idx="23">
                  <c:v>-17.665773702715001</c:v>
                </c:pt>
                <c:pt idx="24">
                  <c:v>-18.085507334315004</c:v>
                </c:pt>
                <c:pt idx="25">
                  <c:v>-18.376882563202503</c:v>
                </c:pt>
                <c:pt idx="26">
                  <c:v>-18.650867838122505</c:v>
                </c:pt>
                <c:pt idx="27">
                  <c:v>-18.922394354510004</c:v>
                </c:pt>
                <c:pt idx="28">
                  <c:v>-19.172982423835006</c:v>
                </c:pt>
                <c:pt idx="29">
                  <c:v>-19.392700756085006</c:v>
                </c:pt>
                <c:pt idx="30">
                  <c:v>-19.62572438401001</c:v>
                </c:pt>
                <c:pt idx="31">
                  <c:v>-19.825809006615007</c:v>
                </c:pt>
                <c:pt idx="32">
                  <c:v>-20.022508958365005</c:v>
                </c:pt>
                <c:pt idx="33">
                  <c:v>-20.240356020852509</c:v>
                </c:pt>
                <c:pt idx="34">
                  <c:v>-20.47742593152751</c:v>
                </c:pt>
                <c:pt idx="35">
                  <c:v>-20.705555566052507</c:v>
                </c:pt>
                <c:pt idx="36">
                  <c:v>-20.89967266776501</c:v>
                </c:pt>
                <c:pt idx="37">
                  <c:v>-21.058724280730011</c:v>
                </c:pt>
                <c:pt idx="38">
                  <c:v>-21.20690646419251</c:v>
                </c:pt>
                <c:pt idx="39">
                  <c:v>-21.356751646442508</c:v>
                </c:pt>
                <c:pt idx="40">
                  <c:v>-21.500637678192511</c:v>
                </c:pt>
                <c:pt idx="41">
                  <c:v>-21.631833107830012</c:v>
                </c:pt>
                <c:pt idx="42">
                  <c:v>-21.737821189230011</c:v>
                </c:pt>
                <c:pt idx="43">
                  <c:v>-21.839450499830008</c:v>
                </c:pt>
                <c:pt idx="44">
                  <c:v>-21.936851875630008</c:v>
                </c:pt>
                <c:pt idx="45">
                  <c:v>-22.035984829242508</c:v>
                </c:pt>
                <c:pt idx="46">
                  <c:v>-22.136478064017513</c:v>
                </c:pt>
                <c:pt idx="47">
                  <c:v>-22.232638396842511</c:v>
                </c:pt>
                <c:pt idx="48">
                  <c:v>-22.332775439477516</c:v>
                </c:pt>
                <c:pt idx="49">
                  <c:v>-22.399975439477515</c:v>
                </c:pt>
                <c:pt idx="50">
                  <c:v>-22.477975439477515</c:v>
                </c:pt>
                <c:pt idx="51">
                  <c:v>-22.541975439477515</c:v>
                </c:pt>
                <c:pt idx="52">
                  <c:v>-22.605975439477515</c:v>
                </c:pt>
                <c:pt idx="53">
                  <c:v>-22.733975439477515</c:v>
                </c:pt>
                <c:pt idx="54">
                  <c:v>-22.683975439477514</c:v>
                </c:pt>
                <c:pt idx="55">
                  <c:v>-22.583975439477513</c:v>
                </c:pt>
                <c:pt idx="56">
                  <c:v>-22.483975439477511</c:v>
                </c:pt>
                <c:pt idx="57">
                  <c:v>-22.38397543947751</c:v>
                </c:pt>
                <c:pt idx="58">
                  <c:v>-22.263975439477509</c:v>
                </c:pt>
                <c:pt idx="59">
                  <c:v>-22.11397543947751</c:v>
                </c:pt>
                <c:pt idx="60">
                  <c:v>-21.963975439477512</c:v>
                </c:pt>
                <c:pt idx="61">
                  <c:v>-21.843975439477511</c:v>
                </c:pt>
                <c:pt idx="62">
                  <c:v>-21.72397543947751</c:v>
                </c:pt>
                <c:pt idx="63">
                  <c:v>-21.573975439477511</c:v>
                </c:pt>
                <c:pt idx="64">
                  <c:v>-21.423975439477513</c:v>
                </c:pt>
                <c:pt idx="65">
                  <c:v>-21.373975439477515</c:v>
                </c:pt>
                <c:pt idx="66">
                  <c:v>-21.353975439477516</c:v>
                </c:pt>
                <c:pt idx="67">
                  <c:v>-21.473975439477517</c:v>
                </c:pt>
                <c:pt idx="68">
                  <c:v>-21.593975439477518</c:v>
                </c:pt>
                <c:pt idx="69">
                  <c:v>-21.593975439477518</c:v>
                </c:pt>
                <c:pt idx="70">
                  <c:v>-21.593975439477518</c:v>
                </c:pt>
                <c:pt idx="71">
                  <c:v>-21.643975439477519</c:v>
                </c:pt>
                <c:pt idx="72">
                  <c:v>-21.843975439477521</c:v>
                </c:pt>
                <c:pt idx="73">
                  <c:v>-22.023975439477521</c:v>
                </c:pt>
                <c:pt idx="74">
                  <c:v>-22.123975439477523</c:v>
                </c:pt>
                <c:pt idx="75">
                  <c:v>-22.073975439477522</c:v>
                </c:pt>
                <c:pt idx="76">
                  <c:v>-22.093975439477521</c:v>
                </c:pt>
                <c:pt idx="77">
                  <c:v>-22.173975439477523</c:v>
                </c:pt>
                <c:pt idx="78">
                  <c:v>-22.193975439477523</c:v>
                </c:pt>
                <c:pt idx="79">
                  <c:v>-22.093975439477521</c:v>
                </c:pt>
                <c:pt idx="80">
                  <c:v>-21.97397543947752</c:v>
                </c:pt>
                <c:pt idx="81">
                  <c:v>-21.953975439477521</c:v>
                </c:pt>
                <c:pt idx="82">
                  <c:v>-21.953975439477521</c:v>
                </c:pt>
                <c:pt idx="83">
                  <c:v>-22.023975439477521</c:v>
                </c:pt>
                <c:pt idx="84">
                  <c:v>-22.103975439477523</c:v>
                </c:pt>
                <c:pt idx="85">
                  <c:v>-22.183975439477525</c:v>
                </c:pt>
                <c:pt idx="86">
                  <c:v>-22.113975439477525</c:v>
                </c:pt>
                <c:pt idx="87">
                  <c:v>-22.043975439477524</c:v>
                </c:pt>
                <c:pt idx="88">
                  <c:v>-22.038975439477525</c:v>
                </c:pt>
                <c:pt idx="89">
                  <c:v>-22.068975439477526</c:v>
                </c:pt>
                <c:pt idx="90">
                  <c:v>-22.063975439477527</c:v>
                </c:pt>
                <c:pt idx="91">
                  <c:v>-22.143975439477529</c:v>
                </c:pt>
                <c:pt idx="92">
                  <c:v>-22.223975439477531</c:v>
                </c:pt>
                <c:pt idx="93">
                  <c:v>-22.253975439477532</c:v>
                </c:pt>
                <c:pt idx="94">
                  <c:v>-22.223975439477531</c:v>
                </c:pt>
                <c:pt idx="95">
                  <c:v>-22.113975439477532</c:v>
                </c:pt>
                <c:pt idx="96">
                  <c:v>-22.043975439477531</c:v>
                </c:pt>
                <c:pt idx="97">
                  <c:v>-22.123975439477533</c:v>
                </c:pt>
                <c:pt idx="98">
                  <c:v>-22.207975439477533</c:v>
                </c:pt>
                <c:pt idx="99">
                  <c:v>-22.291975439477532</c:v>
                </c:pt>
                <c:pt idx="100">
                  <c:v>-22.379975439477533</c:v>
                </c:pt>
                <c:pt idx="101">
                  <c:v>-22.467975439477534</c:v>
                </c:pt>
                <c:pt idx="102">
                  <c:v>-22.551975439477534</c:v>
                </c:pt>
                <c:pt idx="103">
                  <c:v>-22.581975439477535</c:v>
                </c:pt>
                <c:pt idx="104">
                  <c:v>-22.611975439477536</c:v>
                </c:pt>
                <c:pt idx="105">
                  <c:v>-22.715975439477536</c:v>
                </c:pt>
                <c:pt idx="106">
                  <c:v>-22.859975439477534</c:v>
                </c:pt>
                <c:pt idx="107">
                  <c:v>-22.943975439477533</c:v>
                </c:pt>
                <c:pt idx="108">
                  <c:v>-22.973975439477535</c:v>
                </c:pt>
                <c:pt idx="109">
                  <c:v>-23.003975439477536</c:v>
                </c:pt>
                <c:pt idx="110">
                  <c:v>-23.107975439477535</c:v>
                </c:pt>
                <c:pt idx="111">
                  <c:v>-23.267975439477535</c:v>
                </c:pt>
                <c:pt idx="112">
                  <c:v>-23.507975439477537</c:v>
                </c:pt>
                <c:pt idx="113">
                  <c:v>-23.627975439477535</c:v>
                </c:pt>
                <c:pt idx="114">
                  <c:v>-23.707975439477533</c:v>
                </c:pt>
                <c:pt idx="115">
                  <c:v>-23.767975439477532</c:v>
                </c:pt>
                <c:pt idx="116">
                  <c:v>-23.82797543947753</c:v>
                </c:pt>
                <c:pt idx="117">
                  <c:v>-23.907975439477529</c:v>
                </c:pt>
                <c:pt idx="118">
                  <c:v>-23.987975439477527</c:v>
                </c:pt>
                <c:pt idx="119">
                  <c:v>-24.027975439477526</c:v>
                </c:pt>
                <c:pt idx="120">
                  <c:v>-24.067975439477525</c:v>
                </c:pt>
                <c:pt idx="121">
                  <c:v>-24.107975439477524</c:v>
                </c:pt>
                <c:pt idx="122">
                  <c:v>-24.127975439477524</c:v>
                </c:pt>
                <c:pt idx="123">
                  <c:v>-24.107975439477524</c:v>
                </c:pt>
                <c:pt idx="124">
                  <c:v>-24.099975439477525</c:v>
                </c:pt>
                <c:pt idx="125">
                  <c:v>-24.103975439477527</c:v>
                </c:pt>
                <c:pt idx="126">
                  <c:v>-24.143975439477526</c:v>
                </c:pt>
                <c:pt idx="127">
                  <c:v>-24.163975439477525</c:v>
                </c:pt>
                <c:pt idx="128">
                  <c:v>-24.167975439477527</c:v>
                </c:pt>
                <c:pt idx="129">
                  <c:v>-24.175975439477529</c:v>
                </c:pt>
                <c:pt idx="130">
                  <c:v>-24.183975439477532</c:v>
                </c:pt>
                <c:pt idx="131">
                  <c:v>-24.191975439477535</c:v>
                </c:pt>
                <c:pt idx="132">
                  <c:v>-24.199615203337533</c:v>
                </c:pt>
                <c:pt idx="133">
                  <c:v>-24.223521884557531</c:v>
                </c:pt>
                <c:pt idx="134">
                  <c:v>-24.269221397867529</c:v>
                </c:pt>
                <c:pt idx="135">
                  <c:v>-24.295202469647524</c:v>
                </c:pt>
                <c:pt idx="136">
                  <c:v>-24.295202469647524</c:v>
                </c:pt>
                <c:pt idx="137">
                  <c:v>-24.223396094227521</c:v>
                </c:pt>
                <c:pt idx="138">
                  <c:v>-24.17231895592753</c:v>
                </c:pt>
                <c:pt idx="139">
                  <c:v>-24.153787639287511</c:v>
                </c:pt>
                <c:pt idx="140">
                  <c:v>-24.170334635347544</c:v>
                </c:pt>
                <c:pt idx="141">
                  <c:v>-24.19155054136754</c:v>
                </c:pt>
                <c:pt idx="142">
                  <c:v>-24.183208076247528</c:v>
                </c:pt>
                <c:pt idx="143">
                  <c:v>-24.081988878257512</c:v>
                </c:pt>
                <c:pt idx="144">
                  <c:v>-23.976820567687522</c:v>
                </c:pt>
                <c:pt idx="145">
                  <c:v>-23.915374358667517</c:v>
                </c:pt>
                <c:pt idx="146">
                  <c:v>-23.882094218767527</c:v>
                </c:pt>
                <c:pt idx="147">
                  <c:v>-23.851349893067535</c:v>
                </c:pt>
                <c:pt idx="148">
                  <c:v>-23.794468951687524</c:v>
                </c:pt>
                <c:pt idx="149">
                  <c:v>-23.769018418787542</c:v>
                </c:pt>
                <c:pt idx="150">
                  <c:v>-23.715404490367536</c:v>
                </c:pt>
                <c:pt idx="151">
                  <c:v>-23.334699632642515</c:v>
                </c:pt>
                <c:pt idx="152">
                  <c:v>-22.919371536142524</c:v>
                </c:pt>
                <c:pt idx="153">
                  <c:v>-22.510571617817536</c:v>
                </c:pt>
                <c:pt idx="154">
                  <c:v>-22.087145730342581</c:v>
                </c:pt>
                <c:pt idx="155">
                  <c:v>-21.625623678842611</c:v>
                </c:pt>
                <c:pt idx="156">
                  <c:v>-21.147869518342571</c:v>
                </c:pt>
                <c:pt idx="157">
                  <c:v>-20.628734323267548</c:v>
                </c:pt>
                <c:pt idx="158">
                  <c:v>-20.091649171342493</c:v>
                </c:pt>
                <c:pt idx="159">
                  <c:v>-19.350984161642661</c:v>
                </c:pt>
                <c:pt idx="160">
                  <c:v>-18.639843268192575</c:v>
                </c:pt>
                <c:pt idx="161">
                  <c:v>-17.904730428042523</c:v>
                </c:pt>
                <c:pt idx="162">
                  <c:v>-17.145045532592551</c:v>
                </c:pt>
                <c:pt idx="163">
                  <c:v>-16.511115504917623</c:v>
                </c:pt>
                <c:pt idx="164">
                  <c:v>-16.183731930655085</c:v>
                </c:pt>
                <c:pt idx="165">
                  <c:v>-15.845676917117558</c:v>
                </c:pt>
                <c:pt idx="166">
                  <c:v>-15.480947696617651</c:v>
                </c:pt>
                <c:pt idx="167">
                  <c:v>-14.801768916832595</c:v>
                </c:pt>
                <c:pt idx="168">
                  <c:v>-13.973583424087577</c:v>
                </c:pt>
                <c:pt idx="169">
                  <c:v>-13.585732575587562</c:v>
                </c:pt>
                <c:pt idx="170">
                  <c:v>-13.235110880125054</c:v>
                </c:pt>
                <c:pt idx="171">
                  <c:v>-12.894989184662547</c:v>
                </c:pt>
                <c:pt idx="172">
                  <c:v>-12.565367489200041</c:v>
                </c:pt>
                <c:pt idx="173">
                  <c:v>-12.257516640700027</c:v>
                </c:pt>
                <c:pt idx="174">
                  <c:v>-11.969665792200013</c:v>
                </c:pt>
                <c:pt idx="175">
                  <c:v>-11.671544096737504</c:v>
                </c:pt>
                <c:pt idx="176">
                  <c:v>-11.383922401274996</c:v>
                </c:pt>
                <c:pt idx="177">
                  <c:v>-11.106800705812487</c:v>
                </c:pt>
                <c:pt idx="178">
                  <c:v>-10.916724637009972</c:v>
                </c:pt>
              </c:numCache>
            </c:numRef>
          </c:yVal>
          <c:smooth val="0"/>
          <c:extLst>
            <c:ext xmlns:c16="http://schemas.microsoft.com/office/drawing/2014/chart" uri="{C3380CC4-5D6E-409C-BE32-E72D297353CC}">
              <c16:uniqueId val="{00000000-8B4E-4A7F-9A5E-B69C6BED0FEA}"/>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2019-2020 Merlot</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0.32979276027996501"/>
                  <c:y val="-0.15509370169142175"/>
                </c:manualLayout>
              </c:layout>
              <c:numFmt formatCode="General" sourceLinked="0"/>
            </c:trendlineLbl>
          </c:trendline>
          <c:xVal>
            <c:numRef>
              <c:f>'Merlot Predicted LTE'!$JL$51:$JL$229</c:f>
              <c:numCache>
                <c:formatCode>0.00</c:formatCode>
                <c:ptCount val="179"/>
                <c:pt idx="8">
                  <c:v>-14.898358974358972</c:v>
                </c:pt>
                <c:pt idx="22">
                  <c:v>-19.650256410256411</c:v>
                </c:pt>
                <c:pt idx="36">
                  <c:v>-21.179141025641023</c:v>
                </c:pt>
                <c:pt idx="50" formatCode="General">
                  <c:v>-22.412337962962962</c:v>
                </c:pt>
                <c:pt idx="64" formatCode="General">
                  <c:v>-23.014837606837606</c:v>
                </c:pt>
                <c:pt idx="83" formatCode="General">
                  <c:v>-22.187611111111114</c:v>
                </c:pt>
                <c:pt idx="93" formatCode="General">
                  <c:v>-24.591846153846152</c:v>
                </c:pt>
                <c:pt idx="106">
                  <c:v>-21.987440170940168</c:v>
                </c:pt>
                <c:pt idx="120" formatCode="General">
                  <c:v>-21.852380341880345</c:v>
                </c:pt>
                <c:pt idx="134">
                  <c:v>-21.376803418803426</c:v>
                </c:pt>
                <c:pt idx="148" formatCode="General">
                  <c:v>-19.347098290598289</c:v>
                </c:pt>
                <c:pt idx="162" formatCode="General">
                  <c:v>-17.100000000000001</c:v>
                </c:pt>
                <c:pt idx="176" formatCode="General">
                  <c:v>-11.88</c:v>
                </c:pt>
              </c:numCache>
            </c:numRef>
          </c:xVal>
          <c:yVal>
            <c:numRef>
              <c:f>'Merlot Predicted LTE'!$JK$51:$JK$229</c:f>
              <c:numCache>
                <c:formatCode>0.00</c:formatCode>
                <c:ptCount val="179"/>
                <c:pt idx="0">
                  <c:v>-10.190136000000001</c:v>
                </c:pt>
                <c:pt idx="1">
                  <c:v>-10.622136000000001</c:v>
                </c:pt>
                <c:pt idx="2">
                  <c:v>-11.063136000000002</c:v>
                </c:pt>
                <c:pt idx="3">
                  <c:v>-11.513136000000001</c:v>
                </c:pt>
                <c:pt idx="4">
                  <c:v>-12.017136000000001</c:v>
                </c:pt>
                <c:pt idx="5">
                  <c:v>-12.534636000000001</c:v>
                </c:pt>
                <c:pt idx="6">
                  <c:v>-12.975636000000002</c:v>
                </c:pt>
                <c:pt idx="7">
                  <c:v>-13.382599812825001</c:v>
                </c:pt>
                <c:pt idx="8">
                  <c:v>-13.812725748260002</c:v>
                </c:pt>
                <c:pt idx="9">
                  <c:v>-14.196041627285002</c:v>
                </c:pt>
                <c:pt idx="10">
                  <c:v>-14.600964124600001</c:v>
                </c:pt>
                <c:pt idx="11">
                  <c:v>-15.049792635920001</c:v>
                </c:pt>
                <c:pt idx="12">
                  <c:v>-15.496640950432502</c:v>
                </c:pt>
                <c:pt idx="13">
                  <c:v>-16.174619785282502</c:v>
                </c:pt>
                <c:pt idx="14">
                  <c:v>-16.8316375508325</c:v>
                </c:pt>
                <c:pt idx="15">
                  <c:v>-17.468163080482501</c:v>
                </c:pt>
                <c:pt idx="16">
                  <c:v>-17.913410272157503</c:v>
                </c:pt>
                <c:pt idx="17">
                  <c:v>-18.245034436407504</c:v>
                </c:pt>
                <c:pt idx="18">
                  <c:v>-18.444055010372505</c:v>
                </c:pt>
                <c:pt idx="19">
                  <c:v>-18.630429879722506</c:v>
                </c:pt>
                <c:pt idx="20">
                  <c:v>-18.810725314772508</c:v>
                </c:pt>
                <c:pt idx="21">
                  <c:v>-18.990897570367508</c:v>
                </c:pt>
                <c:pt idx="22">
                  <c:v>-19.165083781452509</c:v>
                </c:pt>
                <c:pt idx="23">
                  <c:v>-19.333428858767505</c:v>
                </c:pt>
                <c:pt idx="24">
                  <c:v>-19.564282356147505</c:v>
                </c:pt>
                <c:pt idx="25">
                  <c:v>-19.779646655760004</c:v>
                </c:pt>
                <c:pt idx="26">
                  <c:v>-19.999813394535003</c:v>
                </c:pt>
                <c:pt idx="27">
                  <c:v>-20.146201603370002</c:v>
                </c:pt>
                <c:pt idx="28">
                  <c:v>-20.287442151535004</c:v>
                </c:pt>
                <c:pt idx="29">
                  <c:v>-20.419273150885004</c:v>
                </c:pt>
                <c:pt idx="30">
                  <c:v>-20.525192981760004</c:v>
                </c:pt>
                <c:pt idx="31">
                  <c:v>-20.698735766672502</c:v>
                </c:pt>
                <c:pt idx="32">
                  <c:v>-20.797085742547502</c:v>
                </c:pt>
                <c:pt idx="33">
                  <c:v>-20.88233024526</c:v>
                </c:pt>
                <c:pt idx="34">
                  <c:v>-20.9643929066475</c:v>
                </c:pt>
                <c:pt idx="35">
                  <c:v>-21.11355459076</c:v>
                </c:pt>
                <c:pt idx="36">
                  <c:v>-21.176347253227</c:v>
                </c:pt>
                <c:pt idx="37">
                  <c:v>-21.239643303284499</c:v>
                </c:pt>
                <c:pt idx="38">
                  <c:v>-21.380026424459498</c:v>
                </c:pt>
                <c:pt idx="39">
                  <c:v>-21.454949015584496</c:v>
                </c:pt>
                <c:pt idx="40">
                  <c:v>-21.577252142572</c:v>
                </c:pt>
                <c:pt idx="41">
                  <c:v>-21.628625510809002</c:v>
                </c:pt>
                <c:pt idx="42">
                  <c:v>-21.680294700491501</c:v>
                </c:pt>
                <c:pt idx="43">
                  <c:v>-21.729838989409</c:v>
                </c:pt>
                <c:pt idx="44">
                  <c:v>-21.824805330814002</c:v>
                </c:pt>
                <c:pt idx="45">
                  <c:v>-21.950762495404</c:v>
                </c:pt>
                <c:pt idx="46">
                  <c:v>-22.071354377134007</c:v>
                </c:pt>
                <c:pt idx="47">
                  <c:v>-22.135461265684004</c:v>
                </c:pt>
                <c:pt idx="48">
                  <c:v>-22.227423855859008</c:v>
                </c:pt>
                <c:pt idx="49">
                  <c:v>-22.315423855859006</c:v>
                </c:pt>
                <c:pt idx="50">
                  <c:v>-22.403423855859003</c:v>
                </c:pt>
                <c:pt idx="51">
                  <c:v>-22.488423855859001</c:v>
                </c:pt>
                <c:pt idx="52">
                  <c:v>-22.533423855859002</c:v>
                </c:pt>
                <c:pt idx="53">
                  <c:v>-22.618423855859003</c:v>
                </c:pt>
                <c:pt idx="54">
                  <c:v>-22.668423855859004</c:v>
                </c:pt>
                <c:pt idx="55">
                  <c:v>-22.712423855859004</c:v>
                </c:pt>
                <c:pt idx="56">
                  <c:v>-22.762423855859005</c:v>
                </c:pt>
                <c:pt idx="57">
                  <c:v>-22.712423855859004</c:v>
                </c:pt>
                <c:pt idx="58">
                  <c:v>-22.662423855859004</c:v>
                </c:pt>
                <c:pt idx="59">
                  <c:v>-22.612423855859003</c:v>
                </c:pt>
                <c:pt idx="60">
                  <c:v>-22.622423855859005</c:v>
                </c:pt>
                <c:pt idx="61">
                  <c:v>-22.672423855859005</c:v>
                </c:pt>
                <c:pt idx="62">
                  <c:v>-22.722423855859006</c:v>
                </c:pt>
                <c:pt idx="63">
                  <c:v>-22.672423855859005</c:v>
                </c:pt>
                <c:pt idx="64">
                  <c:v>-22.622423855859005</c:v>
                </c:pt>
                <c:pt idx="65">
                  <c:v>-22.522423855859003</c:v>
                </c:pt>
                <c:pt idx="66">
                  <c:v>-22.407423855859005</c:v>
                </c:pt>
                <c:pt idx="67">
                  <c:v>-22.307423855859003</c:v>
                </c:pt>
                <c:pt idx="68">
                  <c:v>-22.207423855859002</c:v>
                </c:pt>
                <c:pt idx="69">
                  <c:v>-22.157423855859001</c:v>
                </c:pt>
                <c:pt idx="70">
                  <c:v>-22.107423855859</c:v>
                </c:pt>
                <c:pt idx="71">
                  <c:v>-22.127423855859</c:v>
                </c:pt>
                <c:pt idx="72">
                  <c:v>-22.227423855859001</c:v>
                </c:pt>
                <c:pt idx="73">
                  <c:v>-22.327423855859003</c:v>
                </c:pt>
                <c:pt idx="74">
                  <c:v>-22.407423855859005</c:v>
                </c:pt>
                <c:pt idx="75">
                  <c:v>-22.507423855859006</c:v>
                </c:pt>
                <c:pt idx="76">
                  <c:v>-22.457423855859005</c:v>
                </c:pt>
                <c:pt idx="77">
                  <c:v>-22.337423855859004</c:v>
                </c:pt>
                <c:pt idx="78">
                  <c:v>-22.217423855859003</c:v>
                </c:pt>
                <c:pt idx="79">
                  <c:v>-22.097423855859002</c:v>
                </c:pt>
                <c:pt idx="80">
                  <c:v>-21.947423855859004</c:v>
                </c:pt>
                <c:pt idx="81">
                  <c:v>-21.927423855859004</c:v>
                </c:pt>
                <c:pt idx="82">
                  <c:v>-21.912423855859007</c:v>
                </c:pt>
                <c:pt idx="83">
                  <c:v>-21.902423855859009</c:v>
                </c:pt>
                <c:pt idx="84">
                  <c:v>-21.93242385585901</c:v>
                </c:pt>
                <c:pt idx="85">
                  <c:v>-22.062423855859013</c:v>
                </c:pt>
                <c:pt idx="86">
                  <c:v>-22.146423855859013</c:v>
                </c:pt>
                <c:pt idx="87">
                  <c:v>-22.176423855859014</c:v>
                </c:pt>
                <c:pt idx="88">
                  <c:v>-22.256423855859016</c:v>
                </c:pt>
                <c:pt idx="89">
                  <c:v>-22.416423855859016</c:v>
                </c:pt>
                <c:pt idx="90">
                  <c:v>-22.656423855859018</c:v>
                </c:pt>
                <c:pt idx="91">
                  <c:v>-22.89642385585902</c:v>
                </c:pt>
                <c:pt idx="92">
                  <c:v>-23.016423855859017</c:v>
                </c:pt>
                <c:pt idx="93">
                  <c:v>-23.096423855859019</c:v>
                </c:pt>
                <c:pt idx="94">
                  <c:v>-23.168423855859018</c:v>
                </c:pt>
                <c:pt idx="95">
                  <c:v>-23.183423855859019</c:v>
                </c:pt>
                <c:pt idx="96">
                  <c:v>-23.113423855859018</c:v>
                </c:pt>
                <c:pt idx="97">
                  <c:v>-23.043423855859018</c:v>
                </c:pt>
                <c:pt idx="98">
                  <c:v>-23.013423855859017</c:v>
                </c:pt>
                <c:pt idx="99">
                  <c:v>-22.943423855859017</c:v>
                </c:pt>
                <c:pt idx="100">
                  <c:v>-22.833423855859017</c:v>
                </c:pt>
                <c:pt idx="101">
                  <c:v>-22.763423855859017</c:v>
                </c:pt>
                <c:pt idx="102">
                  <c:v>-22.693423855859017</c:v>
                </c:pt>
                <c:pt idx="103">
                  <c:v>-22.583423855859017</c:v>
                </c:pt>
                <c:pt idx="104">
                  <c:v>-22.473423855859018</c:v>
                </c:pt>
                <c:pt idx="105">
                  <c:v>-22.363423855859018</c:v>
                </c:pt>
                <c:pt idx="106">
                  <c:v>-22.293423855859018</c:v>
                </c:pt>
                <c:pt idx="107">
                  <c:v>-22.183423855859019</c:v>
                </c:pt>
                <c:pt idx="108">
                  <c:v>-22.003423855859019</c:v>
                </c:pt>
                <c:pt idx="109">
                  <c:v>-21.973423855859018</c:v>
                </c:pt>
                <c:pt idx="110">
                  <c:v>-22.057423855859017</c:v>
                </c:pt>
                <c:pt idx="111">
                  <c:v>-22.161423855859017</c:v>
                </c:pt>
                <c:pt idx="112">
                  <c:v>-22.265423855859016</c:v>
                </c:pt>
                <c:pt idx="113">
                  <c:v>-22.349423855859015</c:v>
                </c:pt>
                <c:pt idx="114">
                  <c:v>-22.229423855859014</c:v>
                </c:pt>
                <c:pt idx="115">
                  <c:v>-22.099423855859015</c:v>
                </c:pt>
                <c:pt idx="116">
                  <c:v>-22.011423855859015</c:v>
                </c:pt>
                <c:pt idx="117">
                  <c:v>-21.995423855859016</c:v>
                </c:pt>
                <c:pt idx="118">
                  <c:v>-21.875423855859015</c:v>
                </c:pt>
                <c:pt idx="119">
                  <c:v>-21.755423855859014</c:v>
                </c:pt>
                <c:pt idx="120">
                  <c:v>-21.667423855859013</c:v>
                </c:pt>
                <c:pt idx="121">
                  <c:v>-21.537423855859014</c:v>
                </c:pt>
                <c:pt idx="122">
                  <c:v>-21.377423855859014</c:v>
                </c:pt>
                <c:pt idx="123">
                  <c:v>-21.237423855859014</c:v>
                </c:pt>
                <c:pt idx="124">
                  <c:v>-21.107423855859015</c:v>
                </c:pt>
                <c:pt idx="125">
                  <c:v>-20.987423855859014</c:v>
                </c:pt>
                <c:pt idx="126">
                  <c:v>-20.947423855859014</c:v>
                </c:pt>
                <c:pt idx="127">
                  <c:v>-20.987423855859014</c:v>
                </c:pt>
                <c:pt idx="128">
                  <c:v>-20.899423855859013</c:v>
                </c:pt>
                <c:pt idx="129">
                  <c:v>-20.769423855859014</c:v>
                </c:pt>
                <c:pt idx="130">
                  <c:v>-20.639423855859015</c:v>
                </c:pt>
                <c:pt idx="131">
                  <c:v>-20.519423855859014</c:v>
                </c:pt>
                <c:pt idx="132">
                  <c:v>-20.41437710278402</c:v>
                </c:pt>
                <c:pt idx="133">
                  <c:v>-20.294843696684023</c:v>
                </c:pt>
                <c:pt idx="134">
                  <c:v>-20.128663648284025</c:v>
                </c:pt>
                <c:pt idx="135">
                  <c:v>-19.933805609934062</c:v>
                </c:pt>
                <c:pt idx="136">
                  <c:v>-19.775899161584043</c:v>
                </c:pt>
                <c:pt idx="137">
                  <c:v>-19.652552054046559</c:v>
                </c:pt>
                <c:pt idx="138">
                  <c:v>-19.518014184371534</c:v>
                </c:pt>
                <c:pt idx="139">
                  <c:v>-19.327071957746579</c:v>
                </c:pt>
                <c:pt idx="140">
                  <c:v>-19.141656282196525</c:v>
                </c:pt>
                <c:pt idx="141">
                  <c:v>-18.990136399671528</c:v>
                </c:pt>
                <c:pt idx="142">
                  <c:v>-18.832600011596551</c:v>
                </c:pt>
                <c:pt idx="143">
                  <c:v>-18.676305661759027</c:v>
                </c:pt>
                <c:pt idx="144">
                  <c:v>-18.666987101259053</c:v>
                </c:pt>
                <c:pt idx="145">
                  <c:v>-18.656950365461586</c:v>
                </c:pt>
                <c:pt idx="146">
                  <c:v>-18.640031029986535</c:v>
                </c:pt>
                <c:pt idx="147">
                  <c:v>-18.602409617774001</c:v>
                </c:pt>
                <c:pt idx="148">
                  <c:v>-18.552067266486592</c:v>
                </c:pt>
                <c:pt idx="149">
                  <c:v>-18.497957297761502</c:v>
                </c:pt>
                <c:pt idx="150">
                  <c:v>-18.662664588986523</c:v>
                </c:pt>
                <c:pt idx="151">
                  <c:v>-18.862479100111518</c:v>
                </c:pt>
                <c:pt idx="152">
                  <c:v>-19.01711426633652</c:v>
                </c:pt>
                <c:pt idx="153">
                  <c:v>-18.919072240599036</c:v>
                </c:pt>
                <c:pt idx="154">
                  <c:v>-18.788960681216583</c:v>
                </c:pt>
                <c:pt idx="155">
                  <c:v>-18.638976681004113</c:v>
                </c:pt>
                <c:pt idx="156">
                  <c:v>-18.473166374516573</c:v>
                </c:pt>
                <c:pt idx="157">
                  <c:v>-18.278751903016552</c:v>
                </c:pt>
                <c:pt idx="158">
                  <c:v>-18.067242234516499</c:v>
                </c:pt>
                <c:pt idx="159">
                  <c:v>-17.838195799016621</c:v>
                </c:pt>
                <c:pt idx="160">
                  <c:v>-17.604840128929059</c:v>
                </c:pt>
                <c:pt idx="161">
                  <c:v>-17.359160212971521</c:v>
                </c:pt>
                <c:pt idx="162">
                  <c:v>-17.095240271349041</c:v>
                </c:pt>
                <c:pt idx="163">
                  <c:v>-16.517941648524172</c:v>
                </c:pt>
                <c:pt idx="164">
                  <c:v>-16.112609604199125</c:v>
                </c:pt>
                <c:pt idx="165">
                  <c:v>-15.661869586149088</c:v>
                </c:pt>
                <c:pt idx="166">
                  <c:v>-14.884136398164197</c:v>
                </c:pt>
                <c:pt idx="167">
                  <c:v>-14.498097226664141</c:v>
                </c:pt>
                <c:pt idx="168">
                  <c:v>-14.143335191801627</c:v>
                </c:pt>
                <c:pt idx="169">
                  <c:v>-14.271372479676625</c:v>
                </c:pt>
                <c:pt idx="170">
                  <c:v>-13.953610444814112</c:v>
                </c:pt>
                <c:pt idx="171">
                  <c:v>-13.654348409951599</c:v>
                </c:pt>
                <c:pt idx="172">
                  <c:v>-13.734600612976594</c:v>
                </c:pt>
                <c:pt idx="173">
                  <c:v>-13.457142306901581</c:v>
                </c:pt>
                <c:pt idx="174">
                  <c:v>-12.881440609901553</c:v>
                </c:pt>
                <c:pt idx="175">
                  <c:v>-12.345738912901524</c:v>
                </c:pt>
                <c:pt idx="176">
                  <c:v>-11.877429758326496</c:v>
                </c:pt>
                <c:pt idx="177">
                  <c:v>-11.421728061326466</c:v>
                </c:pt>
                <c:pt idx="178">
                  <c:v>-11.006026364326438</c:v>
                </c:pt>
              </c:numCache>
            </c:numRef>
          </c:yVal>
          <c:smooth val="0"/>
          <c:extLst>
            <c:ext xmlns:c16="http://schemas.microsoft.com/office/drawing/2014/chart" uri="{C3380CC4-5D6E-409C-BE32-E72D297353CC}">
              <c16:uniqueId val="{00000000-6A0A-4C5D-8122-13CE833C28B1}"/>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A856-4934-AB0E-2C5A2A257BCC}"/>
            </c:ext>
          </c:extLst>
        </c:ser>
        <c:ser>
          <c:idx val="1"/>
          <c:order val="1"/>
          <c:tx>
            <c:v>LTE50</c:v>
          </c:tx>
          <c:val>
            <c:numRef>
              <c:f>Charts!$S$7:$S$249</c:f>
              <c:numCache>
                <c:formatCode>0.00</c:formatCode>
                <c:ptCount val="243"/>
                <c:pt idx="61" formatCode="General">
                  <c:v>-13.298000000000002</c:v>
                </c:pt>
                <c:pt idx="74" formatCode="General">
                  <c:v>-17.90388888888889</c:v>
                </c:pt>
                <c:pt idx="88" formatCode="General">
                  <c:v>-20.848703703703702</c:v>
                </c:pt>
                <c:pt idx="102" formatCode="General">
                  <c:v>-20.707314814814811</c:v>
                </c:pt>
                <c:pt idx="117" formatCode="General">
                  <c:v>-21.737944444444441</c:v>
                </c:pt>
                <c:pt idx="130" formatCode="General">
                  <c:v>-22.075740740740745</c:v>
                </c:pt>
                <c:pt idx="144" formatCode="General">
                  <c:v>-23.214944444444441</c:v>
                </c:pt>
                <c:pt idx="159" formatCode="General">
                  <c:v>-22.242777777777778</c:v>
                </c:pt>
                <c:pt idx="173" formatCode="General">
                  <c:v>-22.4380925925926</c:v>
                </c:pt>
                <c:pt idx="188" formatCode="General">
                  <c:v>-20.121592592592592</c:v>
                </c:pt>
                <c:pt idx="202" formatCode="General">
                  <c:v>-16.94072222222222</c:v>
                </c:pt>
                <c:pt idx="215" formatCode="General">
                  <c:v>-10.300222222222223</c:v>
                </c:pt>
              </c:numCache>
            </c:numRef>
          </c:val>
          <c:smooth val="0"/>
          <c:extLst>
            <c:ext xmlns:c16="http://schemas.microsoft.com/office/drawing/2014/chart" uri="{C3380CC4-5D6E-409C-BE32-E72D297353CC}">
              <c16:uniqueId val="{00000001-A856-4934-AB0E-2C5A2A257BCC}"/>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1B11-4060-93F8-63977C07A385}"/>
            </c:ext>
          </c:extLst>
        </c:ser>
        <c:ser>
          <c:idx val="1"/>
          <c:order val="1"/>
          <c:tx>
            <c:v>LTE50</c:v>
          </c:tx>
          <c:val>
            <c:numRef>
              <c:f>Charts!$V$7:$V$249</c:f>
              <c:numCache>
                <c:formatCode>0.00</c:formatCode>
                <c:ptCount val="243"/>
                <c:pt idx="53" formatCode="General">
                  <c:v>-12.073555555555556</c:v>
                </c:pt>
                <c:pt idx="67" formatCode="General">
                  <c:v>-17.044944444444443</c:v>
                </c:pt>
                <c:pt idx="81" formatCode="General">
                  <c:v>-20.991925925925937</c:v>
                </c:pt>
                <c:pt idx="95" formatCode="General">
                  <c:v>-22.519925925925936</c:v>
                </c:pt>
                <c:pt idx="109" formatCode="General">
                  <c:v>-22.052592592592603</c:v>
                </c:pt>
                <c:pt idx="123" formatCode="General">
                  <c:v>-21.5655</c:v>
                </c:pt>
                <c:pt idx="137" formatCode="General">
                  <c:v>-22.306833333333334</c:v>
                </c:pt>
                <c:pt idx="151" formatCode="General">
                  <c:v>-22.38</c:v>
                </c:pt>
                <c:pt idx="165" formatCode="General">
                  <c:v>-21.139833333333328</c:v>
                </c:pt>
                <c:pt idx="179" formatCode="General">
                  <c:v>-20.986037037037033</c:v>
                </c:pt>
                <c:pt idx="194" formatCode="General">
                  <c:v>-18.954851851851856</c:v>
                </c:pt>
                <c:pt idx="207" formatCode="General">
                  <c:v>-16.104055555555554</c:v>
                </c:pt>
              </c:numCache>
            </c:numRef>
          </c:val>
          <c:smooth val="0"/>
          <c:extLst>
            <c:ext xmlns:c16="http://schemas.microsoft.com/office/drawing/2014/chart" uri="{C3380CC4-5D6E-409C-BE32-E72D297353CC}">
              <c16:uniqueId val="{00000001-1B11-4060-93F8-63977C07A385}"/>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3BBB-44F0-B610-D967FE58413C}"/>
            </c:ext>
          </c:extLst>
        </c:ser>
        <c:ser>
          <c:idx val="1"/>
          <c:order val="1"/>
          <c:tx>
            <c:v>LTE50</c:v>
          </c:tx>
          <c:val>
            <c:numRef>
              <c:f>Charts!$Y$7:$Y$249</c:f>
              <c:numCache>
                <c:formatCode>0.00</c:formatCode>
                <c:ptCount val="243"/>
                <c:pt idx="57" formatCode="General">
                  <c:v>-12.588259259259255</c:v>
                </c:pt>
                <c:pt idx="71" formatCode="General">
                  <c:v>-16.122277777777775</c:v>
                </c:pt>
                <c:pt idx="84" formatCode="General">
                  <c:v>-19.257527777777785</c:v>
                </c:pt>
                <c:pt idx="98" formatCode="General">
                  <c:v>-20.934444444444441</c:v>
                </c:pt>
                <c:pt idx="112" formatCode="General">
                  <c:v>-20.986833333333333</c:v>
                </c:pt>
                <c:pt idx="126" formatCode="General">
                  <c:v>-22.235000000000007</c:v>
                </c:pt>
                <c:pt idx="140" formatCode="General">
                  <c:v>-23.492277777777783</c:v>
                </c:pt>
                <c:pt idx="154" formatCode="General">
                  <c:v>-22.015805555555566</c:v>
                </c:pt>
                <c:pt idx="168" formatCode="General">
                  <c:v>-19.413458333333335</c:v>
                </c:pt>
                <c:pt idx="185" formatCode="General">
                  <c:v>-18.682013888888893</c:v>
                </c:pt>
                <c:pt idx="199" formatCode="General">
                  <c:v>-12.559180555555558</c:v>
                </c:pt>
              </c:numCache>
            </c:numRef>
          </c:val>
          <c:smooth val="0"/>
          <c:extLst>
            <c:ext xmlns:c16="http://schemas.microsoft.com/office/drawing/2014/chart" uri="{C3380CC4-5D6E-409C-BE32-E72D297353CC}">
              <c16:uniqueId val="{00000001-3BBB-44F0-B610-D967FE58413C}"/>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Merlot</a:t>
            </a:r>
          </a:p>
        </c:rich>
      </c:tx>
      <c:overlay val="0"/>
    </c:title>
    <c:autoTitleDeleted val="0"/>
    <c:plotArea>
      <c:layout/>
      <c:lineChart>
        <c:grouping val="standard"/>
        <c:varyColors val="0"/>
        <c:ser>
          <c:idx val="0"/>
          <c:order val="0"/>
          <c:tx>
            <c:v>2d Av Temp</c:v>
          </c:tx>
          <c:marker>
            <c:symbol val="none"/>
          </c:marker>
          <c:cat>
            <c:numRef>
              <c:f>'Merlot Predicted LTE'!$Q$7:$Q$249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LTE'!$U$7:$U$248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249B-4F07-8F50-DBBF6D3232F9}"/>
            </c:ext>
          </c:extLst>
        </c:ser>
        <c:ser>
          <c:idx val="1"/>
          <c:order val="1"/>
          <c:tx>
            <c:v>LTE50</c:v>
          </c:tx>
          <c:val>
            <c:numRef>
              <c:f>'Merlot Predicted LTE'!$W$7:$W$249</c:f>
              <c:numCache>
                <c:formatCode>0.00</c:formatCode>
                <c:ptCount val="243"/>
                <c:pt idx="53" formatCode="General">
                  <c:v>-12.073555555555556</c:v>
                </c:pt>
                <c:pt idx="67" formatCode="General">
                  <c:v>-17.044944444444443</c:v>
                </c:pt>
                <c:pt idx="81" formatCode="General">
                  <c:v>-20.991925925925937</c:v>
                </c:pt>
                <c:pt idx="95" formatCode="General">
                  <c:v>-22.519925925925936</c:v>
                </c:pt>
                <c:pt idx="109" formatCode="General">
                  <c:v>-22.052592592592603</c:v>
                </c:pt>
                <c:pt idx="123" formatCode="General">
                  <c:v>-21.5655</c:v>
                </c:pt>
                <c:pt idx="137" formatCode="General">
                  <c:v>-22.306833333333334</c:v>
                </c:pt>
                <c:pt idx="151" formatCode="General">
                  <c:v>-22.38</c:v>
                </c:pt>
                <c:pt idx="165" formatCode="General">
                  <c:v>-21.139833333333328</c:v>
                </c:pt>
                <c:pt idx="179" formatCode="General">
                  <c:v>-20.986037037037033</c:v>
                </c:pt>
                <c:pt idx="194" formatCode="General">
                  <c:v>-18.954851851851856</c:v>
                </c:pt>
                <c:pt idx="207" formatCode="General">
                  <c:v>-16.104055555555554</c:v>
                </c:pt>
              </c:numCache>
            </c:numRef>
          </c:val>
          <c:smooth val="0"/>
          <c:extLst>
            <c:ext xmlns:c16="http://schemas.microsoft.com/office/drawing/2014/chart" uri="{C3380CC4-5D6E-409C-BE32-E72D297353CC}">
              <c16:uniqueId val="{00000001-249B-4F07-8F50-DBBF6D3232F9}"/>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422A-45ED-912B-927372AB52BA}"/>
            </c:ext>
          </c:extLst>
        </c:ser>
        <c:ser>
          <c:idx val="1"/>
          <c:order val="1"/>
          <c:tx>
            <c:v>LTE50</c:v>
          </c:tx>
          <c:val>
            <c:numRef>
              <c:f>Charts!$AB$7:$AB$248</c:f>
              <c:numCache>
                <c:formatCode>0.00</c:formatCode>
                <c:ptCount val="242"/>
                <c:pt idx="56" formatCode="General">
                  <c:v>-14.372277777777777</c:v>
                </c:pt>
                <c:pt idx="70" formatCode="General">
                  <c:v>-18.358208333333334</c:v>
                </c:pt>
                <c:pt idx="84" formatCode="General">
                  <c:v>-20.902680555555559</c:v>
                </c:pt>
                <c:pt idx="98" formatCode="General">
                  <c:v>-20.93161111111111</c:v>
                </c:pt>
                <c:pt idx="112" formatCode="General">
                  <c:v>-22.612652777777772</c:v>
                </c:pt>
                <c:pt idx="126" formatCode="General">
                  <c:v>-23.921037037037038</c:v>
                </c:pt>
                <c:pt idx="140" formatCode="General">
                  <c:v>-22.122083333333332</c:v>
                </c:pt>
                <c:pt idx="154" formatCode="General">
                  <c:v>-22.522722222222217</c:v>
                </c:pt>
                <c:pt idx="168" formatCode="General">
                  <c:v>-22.22561111111111</c:v>
                </c:pt>
                <c:pt idx="182" formatCode="General">
                  <c:v>-18.744805555555558</c:v>
                </c:pt>
                <c:pt idx="196" formatCode="General">
                  <c:v>-15.355541666666667</c:v>
                </c:pt>
                <c:pt idx="210" formatCode="General">
                  <c:v>-11.482611111111108</c:v>
                </c:pt>
              </c:numCache>
            </c:numRef>
          </c:val>
          <c:smooth val="0"/>
          <c:extLst>
            <c:ext xmlns:c16="http://schemas.microsoft.com/office/drawing/2014/chart" uri="{C3380CC4-5D6E-409C-BE32-E72D297353CC}">
              <c16:uniqueId val="{00000001-422A-45ED-912B-927372AB52BA}"/>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0021-4150-A6C1-09F233D42D9C}"/>
            </c:ext>
          </c:extLst>
        </c:ser>
        <c:ser>
          <c:idx val="1"/>
          <c:order val="1"/>
          <c:tx>
            <c:v>LTE50</c:v>
          </c:tx>
          <c:val>
            <c:numRef>
              <c:f>Charts!$AE$7:$AE$249</c:f>
              <c:numCache>
                <c:formatCode>0.00</c:formatCode>
                <c:ptCount val="243"/>
                <c:pt idx="68" formatCode="General">
                  <c:v>-14.711500000000001</c:v>
                </c:pt>
                <c:pt idx="82" formatCode="General">
                  <c:v>-19.294611111111109</c:v>
                </c:pt>
                <c:pt idx="96" formatCode="General">
                  <c:v>-21.810555555555556</c:v>
                </c:pt>
                <c:pt idx="110" formatCode="General">
                  <c:v>-22.987402777777778</c:v>
                </c:pt>
                <c:pt idx="124" formatCode="General">
                  <c:v>-24.510592592592591</c:v>
                </c:pt>
                <c:pt idx="138" formatCode="General">
                  <c:v>-25.126458333333332</c:v>
                </c:pt>
                <c:pt idx="152" formatCode="General">
                  <c:v>-22.305499999999999</c:v>
                </c:pt>
                <c:pt idx="166" formatCode="General">
                  <c:v>-23.195111111111117</c:v>
                </c:pt>
                <c:pt idx="180" formatCode="General">
                  <c:v>-21.818458333333332</c:v>
                </c:pt>
                <c:pt idx="195" formatCode="General">
                  <c:v>-19.644500000000001</c:v>
                </c:pt>
                <c:pt idx="209" formatCode="General">
                  <c:v>-15.595277777777779</c:v>
                </c:pt>
                <c:pt idx="216" formatCode="General">
                  <c:v>-12.956</c:v>
                </c:pt>
              </c:numCache>
            </c:numRef>
          </c:val>
          <c:smooth val="0"/>
          <c:extLst>
            <c:ext xmlns:c16="http://schemas.microsoft.com/office/drawing/2014/chart" uri="{C3380CC4-5D6E-409C-BE32-E72D297353CC}">
              <c16:uniqueId val="{00000001-0021-4150-A6C1-09F233D42D9C}"/>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16EE-4754-BE10-C85464C3DF7F}"/>
            </c:ext>
          </c:extLst>
        </c:ser>
        <c:ser>
          <c:idx val="1"/>
          <c:order val="1"/>
          <c:tx>
            <c:v>LTE50</c:v>
          </c:tx>
          <c:val>
            <c:numRef>
              <c:f>Charts!$AH$7:$AH$249</c:f>
              <c:numCache>
                <c:formatCode>0.00</c:formatCode>
                <c:ptCount val="243"/>
                <c:pt idx="67" formatCode="General">
                  <c:v>-20.341842592592595</c:v>
                </c:pt>
                <c:pt idx="81" formatCode="General">
                  <c:v>-20.803907407407408</c:v>
                </c:pt>
                <c:pt idx="95" formatCode="General">
                  <c:v>-22.346555555555554</c:v>
                </c:pt>
                <c:pt idx="109" formatCode="General">
                  <c:v>-22.432720000000003</c:v>
                </c:pt>
                <c:pt idx="123" formatCode="General">
                  <c:v>-24.796685185185186</c:v>
                </c:pt>
                <c:pt idx="137" formatCode="General">
                  <c:v>-22.031066666666668</c:v>
                </c:pt>
                <c:pt idx="151" formatCode="General">
                  <c:v>-22.417224537037033</c:v>
                </c:pt>
                <c:pt idx="165" formatCode="General">
                  <c:v>-22.563041666666667</c:v>
                </c:pt>
                <c:pt idx="179" formatCode="General">
                  <c:v>-22.321981481481483</c:v>
                </c:pt>
                <c:pt idx="194" formatCode="General">
                  <c:v>-20.066858796296298</c:v>
                </c:pt>
                <c:pt idx="209" formatCode="General">
                  <c:v>-16.205307870370369</c:v>
                </c:pt>
                <c:pt idx="222" formatCode="General">
                  <c:v>-11.447822222222223</c:v>
                </c:pt>
              </c:numCache>
            </c:numRef>
          </c:val>
          <c:smooth val="0"/>
          <c:extLst>
            <c:ext xmlns:c16="http://schemas.microsoft.com/office/drawing/2014/chart" uri="{C3380CC4-5D6E-409C-BE32-E72D297353CC}">
              <c16:uniqueId val="{00000001-16EE-4754-BE10-C85464C3DF7F}"/>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0534-4B5D-9DFD-48584C61AB6E}"/>
            </c:ext>
          </c:extLst>
        </c:ser>
        <c:ser>
          <c:idx val="1"/>
          <c:order val="1"/>
          <c:tx>
            <c:v>LTE50</c:v>
          </c:tx>
          <c:val>
            <c:numRef>
              <c:f>Charts!$AK$7:$AK$248</c:f>
              <c:numCache>
                <c:formatCode>0.00</c:formatCode>
                <c:ptCount val="242"/>
                <c:pt idx="66" formatCode="General">
                  <c:v>-16.989226495726495</c:v>
                </c:pt>
                <c:pt idx="80" formatCode="General">
                  <c:v>-22.272761904761904</c:v>
                </c:pt>
                <c:pt idx="94" formatCode="General">
                  <c:v>-22.631539682539682</c:v>
                </c:pt>
                <c:pt idx="108" formatCode="General">
                  <c:v>-22.698476190476192</c:v>
                </c:pt>
                <c:pt idx="122" formatCode="General">
                  <c:v>-22.986734126984128</c:v>
                </c:pt>
                <c:pt idx="136" formatCode="General">
                  <c:v>-22.924206349206347</c:v>
                </c:pt>
                <c:pt idx="150" formatCode="General">
                  <c:v>-23.570599206349211</c:v>
                </c:pt>
                <c:pt idx="164" formatCode="General">
                  <c:v>-24.325952380952383</c:v>
                </c:pt>
                <c:pt idx="178" formatCode="General">
                  <c:v>-24.265876984126983</c:v>
                </c:pt>
                <c:pt idx="193" formatCode="General">
                  <c:v>-24.018119047619045</c:v>
                </c:pt>
                <c:pt idx="207" formatCode="General">
                  <c:v>-18.03790873015873</c:v>
                </c:pt>
                <c:pt idx="221" formatCode="General">
                  <c:v>-11.986718253968254</c:v>
                </c:pt>
              </c:numCache>
            </c:numRef>
          </c:val>
          <c:smooth val="0"/>
          <c:extLst>
            <c:ext xmlns:c16="http://schemas.microsoft.com/office/drawing/2014/chart" uri="{C3380CC4-5D6E-409C-BE32-E72D297353CC}">
              <c16:uniqueId val="{00000001-0534-4B5D-9DFD-48584C61AB6E}"/>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2012 - 2013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-11.174930934500004</c:v>
                </c:pt>
                <c:pt idx="1">
                  <c:v>-11.664723446587503</c:v>
                </c:pt>
                <c:pt idx="2">
                  <c:v>-12.139887601600002</c:v>
                </c:pt>
                <c:pt idx="3">
                  <c:v>-12.588716112920002</c:v>
                </c:pt>
                <c:pt idx="4">
                  <c:v>-12.969508589635003</c:v>
                </c:pt>
                <c:pt idx="5">
                  <c:v>-13.308498007060003</c:v>
                </c:pt>
                <c:pt idx="6">
                  <c:v>-13.618756396347502</c:v>
                </c:pt>
                <c:pt idx="7">
                  <c:v>-13.919337896460004</c:v>
                </c:pt>
                <c:pt idx="8">
                  <c:v>-14.227585952235003</c:v>
                </c:pt>
                <c:pt idx="9">
                  <c:v>-14.542628908272505</c:v>
                </c:pt>
                <c:pt idx="10">
                  <c:v>-14.815479695160004</c:v>
                </c:pt>
                <c:pt idx="11">
                  <c:v>-15.063979520960004</c:v>
                </c:pt>
                <c:pt idx="12">
                  <c:v>-15.304373434360004</c:v>
                </c:pt>
                <c:pt idx="13">
                  <c:v>-15.551383784772504</c:v>
                </c:pt>
                <c:pt idx="14">
                  <c:v>-15.818282011435006</c:v>
                </c:pt>
                <c:pt idx="15">
                  <c:v>-16.089806329685004</c:v>
                </c:pt>
                <c:pt idx="16">
                  <c:v>-16.383619871805006</c:v>
                </c:pt>
                <c:pt idx="17">
                  <c:v>-16.713000565330006</c:v>
                </c:pt>
                <c:pt idx="18">
                  <c:v>-17.177797013855006</c:v>
                </c:pt>
                <c:pt idx="19">
                  <c:v>-17.555573036655005</c:v>
                </c:pt>
                <c:pt idx="20">
                  <c:v>-17.806161105980006</c:v>
                </c:pt>
                <c:pt idx="21">
                  <c:v>-18.021485071585008</c:v>
                </c:pt>
                <c:pt idx="22">
                  <c:v>-18.222732750247509</c:v>
                </c:pt>
                <c:pt idx="23">
                  <c:v>-18.422817372852506</c:v>
                </c:pt>
                <c:pt idx="24">
                  <c:v>-18.599847329427504</c:v>
                </c:pt>
                <c:pt idx="25">
                  <c:v>-18.770336334852505</c:v>
                </c:pt>
                <c:pt idx="26">
                  <c:v>-18.925343584140006</c:v>
                </c:pt>
                <c:pt idx="27">
                  <c:v>-19.065731051540002</c:v>
                </c:pt>
                <c:pt idx="28">
                  <c:v>-19.200769035340006</c:v>
                </c:pt>
                <c:pt idx="29">
                  <c:v>-19.359820648305007</c:v>
                </c:pt>
                <c:pt idx="30">
                  <c:v>-19.512682269140004</c:v>
                </c:pt>
                <c:pt idx="31">
                  <c:v>-19.655035192277502</c:v>
                </c:pt>
                <c:pt idx="32">
                  <c:v>-19.798921224027506</c:v>
                </c:pt>
                <c:pt idx="33">
                  <c:v>-19.957736744115007</c:v>
                </c:pt>
                <c:pt idx="34">
                  <c:v>-20.110094611127508</c:v>
                </c:pt>
                <c:pt idx="35">
                  <c:v>-20.252375645967504</c:v>
                </c:pt>
                <c:pt idx="36">
                  <c:v>-20.368039779730005</c:v>
                </c:pt>
                <c:pt idx="37">
                  <c:v>-20.467172733342505</c:v>
                </c:pt>
                <c:pt idx="38">
                  <c:v>-20.556500053142507</c:v>
                </c:pt>
                <c:pt idx="39">
                  <c:v>-20.641975904542505</c:v>
                </c:pt>
                <c:pt idx="40">
                  <c:v>-20.72372042914251</c:v>
                </c:pt>
                <c:pt idx="41">
                  <c:v>-20.803720429142508</c:v>
                </c:pt>
                <c:pt idx="42">
                  <c:v>-20.883720429142507</c:v>
                </c:pt>
                <c:pt idx="43">
                  <c:v>-20.963720429142505</c:v>
                </c:pt>
                <c:pt idx="44">
                  <c:v>-21.053720429142505</c:v>
                </c:pt>
                <c:pt idx="45">
                  <c:v>-21.125720429142504</c:v>
                </c:pt>
                <c:pt idx="46">
                  <c:v>-21.229720429142503</c:v>
                </c:pt>
                <c:pt idx="47">
                  <c:v>-21.317720429142504</c:v>
                </c:pt>
                <c:pt idx="48">
                  <c:v>-21.397720429142506</c:v>
                </c:pt>
                <c:pt idx="49">
                  <c:v>-21.497720429142507</c:v>
                </c:pt>
                <c:pt idx="50">
                  <c:v>-21.577720429142509</c:v>
                </c:pt>
                <c:pt idx="51">
                  <c:v>-21.66572042914251</c:v>
                </c:pt>
                <c:pt idx="52">
                  <c:v>-21.745720429142512</c:v>
                </c:pt>
                <c:pt idx="53">
                  <c:v>-21.765720429142512</c:v>
                </c:pt>
                <c:pt idx="54">
                  <c:v>-21.785720429142511</c:v>
                </c:pt>
                <c:pt idx="55">
                  <c:v>-21.885720429142513</c:v>
                </c:pt>
                <c:pt idx="56">
                  <c:v>-21.965720429142515</c:v>
                </c:pt>
                <c:pt idx="57">
                  <c:v>-21.915720429142514</c:v>
                </c:pt>
                <c:pt idx="58">
                  <c:v>-21.865720429142513</c:v>
                </c:pt>
                <c:pt idx="59">
                  <c:v>-21.885720429142513</c:v>
                </c:pt>
                <c:pt idx="60">
                  <c:v>-21.835720429142512</c:v>
                </c:pt>
                <c:pt idx="61">
                  <c:v>-21.735720429142511</c:v>
                </c:pt>
                <c:pt idx="62">
                  <c:v>-21.785720429142511</c:v>
                </c:pt>
                <c:pt idx="63">
                  <c:v>-21.905720429142512</c:v>
                </c:pt>
                <c:pt idx="64">
                  <c:v>-21.855720429142512</c:v>
                </c:pt>
                <c:pt idx="65">
                  <c:v>-21.805720429142511</c:v>
                </c:pt>
                <c:pt idx="66">
                  <c:v>-21.925720429142512</c:v>
                </c:pt>
                <c:pt idx="67">
                  <c:v>-22.013720429142513</c:v>
                </c:pt>
                <c:pt idx="68">
                  <c:v>-22.13372042914251</c:v>
                </c:pt>
                <c:pt idx="69">
                  <c:v>-22.277720429142509</c:v>
                </c:pt>
                <c:pt idx="70">
                  <c:v>-22.397720429142506</c:v>
                </c:pt>
                <c:pt idx="71">
                  <c:v>-22.485720429142507</c:v>
                </c:pt>
                <c:pt idx="72">
                  <c:v>-22.589720429142506</c:v>
                </c:pt>
                <c:pt idx="73">
                  <c:v>-22.693720429142505</c:v>
                </c:pt>
                <c:pt idx="74">
                  <c:v>-22.773720429142507</c:v>
                </c:pt>
                <c:pt idx="75">
                  <c:v>-22.803720429142508</c:v>
                </c:pt>
                <c:pt idx="76">
                  <c:v>-22.798720429142509</c:v>
                </c:pt>
                <c:pt idx="77">
                  <c:v>-22.768720429142508</c:v>
                </c:pt>
                <c:pt idx="78">
                  <c:v>-22.738720429142507</c:v>
                </c:pt>
                <c:pt idx="79">
                  <c:v>-22.822720429142507</c:v>
                </c:pt>
                <c:pt idx="80">
                  <c:v>-22.966720429142505</c:v>
                </c:pt>
                <c:pt idx="81">
                  <c:v>-23.038720429142504</c:v>
                </c:pt>
                <c:pt idx="82">
                  <c:v>-23.110720429142503</c:v>
                </c:pt>
                <c:pt idx="83">
                  <c:v>-23.182720429142503</c:v>
                </c:pt>
                <c:pt idx="84">
                  <c:v>-23.254720429142502</c:v>
                </c:pt>
                <c:pt idx="85">
                  <c:v>-23.306720429142501</c:v>
                </c:pt>
                <c:pt idx="86">
                  <c:v>-23.327720429142502</c:v>
                </c:pt>
                <c:pt idx="87">
                  <c:v>-23.349720429142501</c:v>
                </c:pt>
                <c:pt idx="88">
                  <c:v>-23.3757204291425</c:v>
                </c:pt>
                <c:pt idx="89">
                  <c:v>-23.4017204291425</c:v>
                </c:pt>
                <c:pt idx="90">
                  <c:v>-23.437720429142502</c:v>
                </c:pt>
                <c:pt idx="91">
                  <c:v>-23.473720429142503</c:v>
                </c:pt>
                <c:pt idx="92">
                  <c:v>-23.494720429142504</c:v>
                </c:pt>
                <c:pt idx="93">
                  <c:v>-23.509720429142504</c:v>
                </c:pt>
                <c:pt idx="94">
                  <c:v>-23.504720429142505</c:v>
                </c:pt>
                <c:pt idx="95">
                  <c:v>-23.519720429142506</c:v>
                </c:pt>
                <c:pt idx="96">
                  <c:v>-23.439720429142508</c:v>
                </c:pt>
                <c:pt idx="97">
                  <c:v>-23.459720429142507</c:v>
                </c:pt>
                <c:pt idx="98">
                  <c:v>-23.474720429142508</c:v>
                </c:pt>
                <c:pt idx="99">
                  <c:v>-23.489720429142508</c:v>
                </c:pt>
                <c:pt idx="100">
                  <c:v>-23.504720429142509</c:v>
                </c:pt>
                <c:pt idx="101">
                  <c:v>-23.424720429142511</c:v>
                </c:pt>
                <c:pt idx="102">
                  <c:v>-23.445720429142511</c:v>
                </c:pt>
                <c:pt idx="103">
                  <c:v>-23.460720429142512</c:v>
                </c:pt>
                <c:pt idx="104">
                  <c:v>-23.430720429142511</c:v>
                </c:pt>
                <c:pt idx="105">
                  <c:v>-23.360720429142511</c:v>
                </c:pt>
                <c:pt idx="106">
                  <c:v>-23.139720429142514</c:v>
                </c:pt>
                <c:pt idx="107">
                  <c:v>-22.990120429142515</c:v>
                </c:pt>
                <c:pt idx="108">
                  <c:v>-22.840520429142515</c:v>
                </c:pt>
                <c:pt idx="109">
                  <c:v>-22.690920429142516</c:v>
                </c:pt>
                <c:pt idx="110">
                  <c:v>-22.622920429142514</c:v>
                </c:pt>
                <c:pt idx="111">
                  <c:v>-22.473320429142515</c:v>
                </c:pt>
                <c:pt idx="112">
                  <c:v>-22.252320429142515</c:v>
                </c:pt>
                <c:pt idx="113">
                  <c:v>-22.031320429142518</c:v>
                </c:pt>
                <c:pt idx="114">
                  <c:v>-21.827320429142517</c:v>
                </c:pt>
                <c:pt idx="115">
                  <c:v>-21.606320429142521</c:v>
                </c:pt>
                <c:pt idx="116">
                  <c:v>-21.385320429142524</c:v>
                </c:pt>
                <c:pt idx="117">
                  <c:v>-21.345320429142525</c:v>
                </c:pt>
                <c:pt idx="118">
                  <c:v>-21.305320429142526</c:v>
                </c:pt>
                <c:pt idx="119">
                  <c:v>-21.217320429142525</c:v>
                </c:pt>
                <c:pt idx="120">
                  <c:v>-21.177320429142526</c:v>
                </c:pt>
                <c:pt idx="121">
                  <c:v>-21.057320429142525</c:v>
                </c:pt>
                <c:pt idx="122">
                  <c:v>-20.927320429142526</c:v>
                </c:pt>
                <c:pt idx="123">
                  <c:v>-20.807320429142525</c:v>
                </c:pt>
                <c:pt idx="124">
                  <c:v>-20.72328302668253</c:v>
                </c:pt>
                <c:pt idx="125">
                  <c:v>-20.593788503407531</c:v>
                </c:pt>
                <c:pt idx="126">
                  <c:v>-20.448380961057534</c:v>
                </c:pt>
                <c:pt idx="127">
                  <c:v>-20.307650155582561</c:v>
                </c:pt>
                <c:pt idx="129">
                  <c:v>-20.154934689107581</c:v>
                </c:pt>
                <c:pt idx="130">
                  <c:v>-19.971473957732545</c:v>
                </c:pt>
                <c:pt idx="131">
                  <c:v>-19.793261212882587</c:v>
                </c:pt>
                <c:pt idx="132">
                  <c:v>-19.654199456220049</c:v>
                </c:pt>
                <c:pt idx="133">
                  <c:v>-19.678708760720053</c:v>
                </c:pt>
                <c:pt idx="134">
                  <c:v>-19.699439709132594</c:v>
                </c:pt>
                <c:pt idx="135">
                  <c:v>-19.701736185632548</c:v>
                </c:pt>
                <c:pt idx="136">
                  <c:v>-19.53934394137006</c:v>
                </c:pt>
                <c:pt idx="137">
                  <c:v>-19.370671105832578</c:v>
                </c:pt>
                <c:pt idx="138">
                  <c:v>-19.195531473070048</c:v>
                </c:pt>
                <c:pt idx="139">
                  <c:v>-19.013735328032531</c:v>
                </c:pt>
                <c:pt idx="140">
                  <c:v>-18.816106309357583</c:v>
                </c:pt>
                <c:pt idx="141">
                  <c:v>-18.536545807732512</c:v>
                </c:pt>
                <c:pt idx="142">
                  <c:v>-18.246632860357554</c:v>
                </c:pt>
                <c:pt idx="143">
                  <c:v>-17.885965100407532</c:v>
                </c:pt>
                <c:pt idx="144">
                  <c:v>-17.574469028032539</c:v>
                </c:pt>
                <c:pt idx="145">
                  <c:v>-17.337795391107548</c:v>
                </c:pt>
                <c:pt idx="146">
                  <c:v>-17.203226717120096</c:v>
                </c:pt>
                <c:pt idx="147">
                  <c:v>-17.064780768195124</c:v>
                </c:pt>
                <c:pt idx="148">
                  <c:v>-16.887026607695084</c:v>
                </c:pt>
                <c:pt idx="149">
                  <c:v>-16.692612136195063</c:v>
                </c:pt>
                <c:pt idx="150">
                  <c:v>-16.506677951120011</c:v>
                </c:pt>
                <c:pt idx="151">
                  <c:v>-16.317309998282624</c:v>
                </c:pt>
                <c:pt idx="152">
                  <c:v>-16.111305901020064</c:v>
                </c:pt>
                <c:pt idx="153">
                  <c:v>-15.874108056295025</c:v>
                </c:pt>
                <c:pt idx="154">
                  <c:v>-15.618953709620044</c:v>
                </c:pt>
                <c:pt idx="155">
                  <c:v>-15.330304398207609</c:v>
                </c:pt>
                <c:pt idx="156">
                  <c:v>-15.002920823945072</c:v>
                </c:pt>
                <c:pt idx="157">
                  <c:v>-14.365445655560016</c:v>
                </c:pt>
                <c:pt idx="158">
                  <c:v>-13.707363727265109</c:v>
                </c:pt>
                <c:pt idx="159">
                  <c:v>-13.028184947480053</c:v>
                </c:pt>
                <c:pt idx="160">
                  <c:v>-12.199999454735035</c:v>
                </c:pt>
                <c:pt idx="161">
                  <c:v>-11.308107385625016</c:v>
                </c:pt>
                <c:pt idx="162">
                  <c:v>-10.479921892879998</c:v>
                </c:pt>
                <c:pt idx="163">
                  <c:v>-9.7989495528649808</c:v>
                </c:pt>
                <c:pt idx="164">
                  <c:v>-9.0175640601199625</c:v>
                </c:pt>
                <c:pt idx="165">
                  <c:v>-8.2595785673749429</c:v>
                </c:pt>
                <c:pt idx="166">
                  <c:v>-7.9474239900874277</c:v>
                </c:pt>
                <c:pt idx="167">
                  <c:v>-7.6547694127999133</c:v>
                </c:pt>
                <c:pt idx="168">
                  <c:v>-7.3816148355123996</c:v>
                </c:pt>
                <c:pt idx="169">
                  <c:v>-7.1137639870123852</c:v>
                </c:pt>
                <c:pt idx="170">
                  <c:v>-6.8659131385123704</c:v>
                </c:pt>
              </c:numCache>
            </c:numRef>
          </c:val>
          <c:smooth val="0"/>
          <c:extLst>
            <c:ext xmlns:c16="http://schemas.microsoft.com/office/drawing/2014/chart" uri="{C3380CC4-5D6E-409C-BE32-E72D297353CC}">
              <c16:uniqueId val="{00000000-51FA-4F75-A9AB-A2C02B062DED}"/>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-13.298000000000002</c:v>
                </c:pt>
                <c:pt idx="21">
                  <c:v>-17.90388888888889</c:v>
                </c:pt>
                <c:pt idx="35">
                  <c:v>-20.848703703703702</c:v>
                </c:pt>
                <c:pt idx="49">
                  <c:v>-20.707314814814811</c:v>
                </c:pt>
                <c:pt idx="64">
                  <c:v>-21.737944444444441</c:v>
                </c:pt>
                <c:pt idx="77">
                  <c:v>-22.075740740740745</c:v>
                </c:pt>
                <c:pt idx="91">
                  <c:v>-23.214944444444441</c:v>
                </c:pt>
                <c:pt idx="106">
                  <c:v>-22.242777777777778</c:v>
                </c:pt>
                <c:pt idx="120">
                  <c:v>-22.4380925925926</c:v>
                </c:pt>
                <c:pt idx="135">
                  <c:v>-20.121592592592592</c:v>
                </c:pt>
                <c:pt idx="149">
                  <c:v>-16.94072222222222</c:v>
                </c:pt>
                <c:pt idx="162">
                  <c:v>-10.300222222222223</c:v>
                </c:pt>
              </c:numCache>
            </c:numRef>
          </c:val>
          <c:smooth val="0"/>
          <c:extLst>
            <c:ext xmlns:c16="http://schemas.microsoft.com/office/drawing/2014/chart" uri="{C3380CC4-5D6E-409C-BE32-E72D297353CC}">
              <c16:uniqueId val="{00000001-51FA-4F75-A9AB-A2C02B062DED}"/>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2013</a:t>
            </a:r>
            <a:r>
              <a:rPr lang="en-CA" baseline="0"/>
              <a:t> - 2014</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-12.643740231424994</c:v>
                </c:pt>
                <c:pt idx="1">
                  <c:v>-13.069646763674994</c:v>
                </c:pt>
                <c:pt idx="2">
                  <c:v>-13.474569260989993</c:v>
                </c:pt>
                <c:pt idx="3">
                  <c:v>-13.867294208394993</c:v>
                </c:pt>
                <c:pt idx="4">
                  <c:v>-14.248086685109994</c:v>
                </c:pt>
                <c:pt idx="5">
                  <c:v>-14.669940182349995</c:v>
                </c:pt>
                <c:pt idx="6">
                  <c:v>-15.089701532562493</c:v>
                </c:pt>
                <c:pt idx="7">
                  <c:v>-15.478689356237496</c:v>
                </c:pt>
                <c:pt idx="8">
                  <c:v>-15.821187195987495</c:v>
                </c:pt>
                <c:pt idx="9">
                  <c:v>-16.152811360237497</c:v>
                </c:pt>
                <c:pt idx="10">
                  <c:v>-16.473812285987496</c:v>
                </c:pt>
                <c:pt idx="11">
                  <c:v>-16.821712042107496</c:v>
                </c:pt>
                <c:pt idx="12">
                  <c:v>-17.212352151382497</c:v>
                </c:pt>
                <c:pt idx="13">
                  <c:v>-17.590132687307499</c:v>
                </c:pt>
                <c:pt idx="14">
                  <c:v>-17.904791649267498</c:v>
                </c:pt>
                <c:pt idx="15">
                  <c:v>-18.176315967517496</c:v>
                </c:pt>
                <c:pt idx="16">
                  <c:v>-18.464882839242499</c:v>
                </c:pt>
                <c:pt idx="17">
                  <c:v>-18.748656975202497</c:v>
                </c:pt>
                <c:pt idx="18">
                  <c:v>-18.993286684952498</c:v>
                </c:pt>
                <c:pt idx="19">
                  <c:v>-19.224674498917498</c:v>
                </c:pt>
                <c:pt idx="20">
                  <c:v>-19.418310734304999</c:v>
                </c:pt>
                <c:pt idx="21">
                  <c:v>-19.61605723333</c:v>
                </c:pt>
                <c:pt idx="22">
                  <c:v>-19.849080861255004</c:v>
                </c:pt>
                <c:pt idx="23">
                  <c:v>-20.073665641730003</c:v>
                </c:pt>
                <c:pt idx="24">
                  <c:v>-20.270365593480001</c:v>
                </c:pt>
                <c:pt idx="25">
                  <c:v>-20.456009177165004</c:v>
                </c:pt>
                <c:pt idx="26">
                  <c:v>-20.629252573427504</c:v>
                </c:pt>
                <c:pt idx="27">
                  <c:v>-20.831059557814999</c:v>
                </c:pt>
                <c:pt idx="28">
                  <c:v>-21.151774769340008</c:v>
                </c:pt>
                <c:pt idx="29">
                  <c:v>-21.336793992585008</c:v>
                </c:pt>
                <c:pt idx="30">
                  <c:v>-21.514612612740006</c:v>
                </c:pt>
                <c:pt idx="31">
                  <c:v>-21.658463987700003</c:v>
                </c:pt>
                <c:pt idx="32">
                  <c:v>-21.757745349607504</c:v>
                </c:pt>
                <c:pt idx="33">
                  <c:v>-21.853034661660004</c:v>
                </c:pt>
                <c:pt idx="34">
                  <c:v>-21.944449381867503</c:v>
                </c:pt>
                <c:pt idx="35">
                  <c:v>-22.029818002771503</c:v>
                </c:pt>
                <c:pt idx="36">
                  <c:v>-22.083388759461503</c:v>
                </c:pt>
                <c:pt idx="37">
                  <c:v>-22.200015763711502</c:v>
                </c:pt>
                <c:pt idx="38">
                  <c:v>-22.306091955974004</c:v>
                </c:pt>
                <c:pt idx="39">
                  <c:v>-22.412936770224</c:v>
                </c:pt>
                <c:pt idx="40">
                  <c:v>-22.459939871869004</c:v>
                </c:pt>
                <c:pt idx="41">
                  <c:v>-22.535939871869004</c:v>
                </c:pt>
                <c:pt idx="42">
                  <c:v>-22.631939871869005</c:v>
                </c:pt>
                <c:pt idx="43">
                  <c:v>-22.641939871869003</c:v>
                </c:pt>
                <c:pt idx="44">
                  <c:v>-22.651939871869001</c:v>
                </c:pt>
                <c:pt idx="45">
                  <c:v>-22.671939871869</c:v>
                </c:pt>
                <c:pt idx="46">
                  <c:v>-22.767939871869</c:v>
                </c:pt>
                <c:pt idx="47">
                  <c:v>-22.839939871868999</c:v>
                </c:pt>
                <c:pt idx="48">
                  <c:v>-22.911939871868999</c:v>
                </c:pt>
                <c:pt idx="49">
                  <c:v>-22.933939871868997</c:v>
                </c:pt>
                <c:pt idx="50">
                  <c:v>-22.943939871868999</c:v>
                </c:pt>
                <c:pt idx="51">
                  <c:v>-22.953939871869</c:v>
                </c:pt>
                <c:pt idx="52">
                  <c:v>-22.853939871868999</c:v>
                </c:pt>
                <c:pt idx="53">
                  <c:v>-22.738939871869</c:v>
                </c:pt>
                <c:pt idx="54">
                  <c:v>-22.638939871868999</c:v>
                </c:pt>
                <c:pt idx="55">
                  <c:v>-22.588939871868998</c:v>
                </c:pt>
                <c:pt idx="56">
                  <c:v>-22.628939871868997</c:v>
                </c:pt>
                <c:pt idx="57">
                  <c:v>-22.688939871868996</c:v>
                </c:pt>
                <c:pt idx="58">
                  <c:v>-22.760939871868995</c:v>
                </c:pt>
                <c:pt idx="59">
                  <c:v>-22.812939871868995</c:v>
                </c:pt>
                <c:pt idx="60">
                  <c:v>-22.862939871868996</c:v>
                </c:pt>
                <c:pt idx="61">
                  <c:v>-22.912939871868996</c:v>
                </c:pt>
                <c:pt idx="62">
                  <c:v>-22.934939871868995</c:v>
                </c:pt>
                <c:pt idx="63">
                  <c:v>-22.954939871868994</c:v>
                </c:pt>
                <c:pt idx="64">
                  <c:v>-23.004939871868995</c:v>
                </c:pt>
                <c:pt idx="65">
                  <c:v>-23.054939871868996</c:v>
                </c:pt>
                <c:pt idx="66">
                  <c:v>-23.074939871868995</c:v>
                </c:pt>
                <c:pt idx="67">
                  <c:v>-23.124939871868996</c:v>
                </c:pt>
                <c:pt idx="68">
                  <c:v>-23.134939871868998</c:v>
                </c:pt>
                <c:pt idx="69">
                  <c:v>-23.144939871868999</c:v>
                </c:pt>
                <c:pt idx="70">
                  <c:v>-23.154939871869001</c:v>
                </c:pt>
                <c:pt idx="71">
                  <c:v>-23.104939871869</c:v>
                </c:pt>
                <c:pt idx="72">
                  <c:v>-23.154939871869001</c:v>
                </c:pt>
                <c:pt idx="73">
                  <c:v>-23.180939871869001</c:v>
                </c:pt>
                <c:pt idx="74">
                  <c:v>-23.216939871869002</c:v>
                </c:pt>
                <c:pt idx="75">
                  <c:v>-23.252939871869003</c:v>
                </c:pt>
                <c:pt idx="76">
                  <c:v>-23.273939871869004</c:v>
                </c:pt>
                <c:pt idx="77">
                  <c:v>-23.288939871869005</c:v>
                </c:pt>
                <c:pt idx="78">
                  <c:v>-23.258939871869003</c:v>
                </c:pt>
                <c:pt idx="79">
                  <c:v>-23.148939871869004</c:v>
                </c:pt>
                <c:pt idx="80">
                  <c:v>-22.968939871869004</c:v>
                </c:pt>
                <c:pt idx="81">
                  <c:v>-22.788939871869005</c:v>
                </c:pt>
                <c:pt idx="82">
                  <c:v>-22.608939871869005</c:v>
                </c:pt>
                <c:pt idx="83">
                  <c:v>-22.538939871869005</c:v>
                </c:pt>
                <c:pt idx="84">
                  <c:v>-22.533939871869006</c:v>
                </c:pt>
                <c:pt idx="85">
                  <c:v>-22.553939871869005</c:v>
                </c:pt>
                <c:pt idx="86">
                  <c:v>-22.568939871869006</c:v>
                </c:pt>
                <c:pt idx="87">
                  <c:v>-22.563939871869007</c:v>
                </c:pt>
                <c:pt idx="88">
                  <c:v>-22.558939871869008</c:v>
                </c:pt>
                <c:pt idx="89">
                  <c:v>-22.573939871869008</c:v>
                </c:pt>
                <c:pt idx="90">
                  <c:v>-22.593939871869008</c:v>
                </c:pt>
                <c:pt idx="91">
                  <c:v>-22.608939871869008</c:v>
                </c:pt>
                <c:pt idx="92">
                  <c:v>-22.603939871869009</c:v>
                </c:pt>
                <c:pt idx="93">
                  <c:v>-22.61893987186901</c:v>
                </c:pt>
                <c:pt idx="94">
                  <c:v>-22.633939871869011</c:v>
                </c:pt>
                <c:pt idx="95">
                  <c:v>-22.628939871869012</c:v>
                </c:pt>
                <c:pt idx="96">
                  <c:v>-22.59893987186901</c:v>
                </c:pt>
                <c:pt idx="97">
                  <c:v>-22.613939871869011</c:v>
                </c:pt>
                <c:pt idx="98">
                  <c:v>-22.634939871869012</c:v>
                </c:pt>
                <c:pt idx="99">
                  <c:v>-22.660939871869012</c:v>
                </c:pt>
                <c:pt idx="100">
                  <c:v>-22.700939871869011</c:v>
                </c:pt>
                <c:pt idx="101">
                  <c:v>-22.74093987186901</c:v>
                </c:pt>
                <c:pt idx="102">
                  <c:v>-22.776939871869011</c:v>
                </c:pt>
                <c:pt idx="103">
                  <c:v>-22.81693987186901</c:v>
                </c:pt>
                <c:pt idx="104">
                  <c:v>-22.876939871869009</c:v>
                </c:pt>
                <c:pt idx="105">
                  <c:v>-22.936939871869008</c:v>
                </c:pt>
                <c:pt idx="106">
                  <c:v>-23.01693987186901</c:v>
                </c:pt>
                <c:pt idx="107">
                  <c:v>-23.096939871869012</c:v>
                </c:pt>
                <c:pt idx="108">
                  <c:v>-23.176939871869013</c:v>
                </c:pt>
                <c:pt idx="109">
                  <c:v>-23.184939871869016</c:v>
                </c:pt>
                <c:pt idx="110">
                  <c:v>-23.144939871869017</c:v>
                </c:pt>
                <c:pt idx="111">
                  <c:v>-22.906939871869017</c:v>
                </c:pt>
                <c:pt idx="112">
                  <c:v>-22.600939871869016</c:v>
                </c:pt>
                <c:pt idx="113">
                  <c:v>-22.328939871869018</c:v>
                </c:pt>
                <c:pt idx="114">
                  <c:v>-22.107939871869021</c:v>
                </c:pt>
                <c:pt idx="115">
                  <c:v>-21.886939871869025</c:v>
                </c:pt>
                <c:pt idx="116">
                  <c:v>-21.648939871869025</c:v>
                </c:pt>
                <c:pt idx="117">
                  <c:v>-21.427939871869029</c:v>
                </c:pt>
                <c:pt idx="118">
                  <c:v>-21.206939871869032</c:v>
                </c:pt>
                <c:pt idx="119">
                  <c:v>-20.968939871869033</c:v>
                </c:pt>
                <c:pt idx="120">
                  <c:v>-20.764939871869032</c:v>
                </c:pt>
                <c:pt idx="121">
                  <c:v>-20.748939871869034</c:v>
                </c:pt>
                <c:pt idx="122">
                  <c:v>-20.828939871869036</c:v>
                </c:pt>
                <c:pt idx="123">
                  <c:v>-20.916939871869037</c:v>
                </c:pt>
                <c:pt idx="124">
                  <c:v>-21.031536329769033</c:v>
                </c:pt>
                <c:pt idx="125">
                  <c:v>-21.19091420456903</c:v>
                </c:pt>
                <c:pt idx="126">
                  <c:v>-21.315549240869029</c:v>
                </c:pt>
                <c:pt idx="127">
                  <c:v>-21.35885102716902</c:v>
                </c:pt>
                <c:pt idx="129">
                  <c:v>-21.335651499244047</c:v>
                </c:pt>
                <c:pt idx="130">
                  <c:v>-21.474497922119035</c:v>
                </c:pt>
                <c:pt idx="131">
                  <c:v>-21.585391549694055</c:v>
                </c:pt>
                <c:pt idx="132">
                  <c:v>-21.529782796971482</c:v>
                </c:pt>
                <c:pt idx="133">
                  <c:v>-21.454292101471484</c:v>
                </c:pt>
                <c:pt idx="134">
                  <c:v>-21.296755713396507</c:v>
                </c:pt>
                <c:pt idx="135">
                  <c:v>-21.088363246946475</c:v>
                </c:pt>
                <c:pt idx="136">
                  <c:v>-20.856374326571494</c:v>
                </c:pt>
                <c:pt idx="137">
                  <c:v>-20.567220894221524</c:v>
                </c:pt>
                <c:pt idx="138">
                  <c:v>-20.317021418846483</c:v>
                </c:pt>
                <c:pt idx="139">
                  <c:v>-20.126568314521464</c:v>
                </c:pt>
                <c:pt idx="140">
                  <c:v>-19.937922433059015</c:v>
                </c:pt>
                <c:pt idx="141">
                  <c:v>-19.732911398533965</c:v>
                </c:pt>
                <c:pt idx="142">
                  <c:v>-19.481653510809</c:v>
                </c:pt>
                <c:pt idx="143">
                  <c:v>-19.221171239733984</c:v>
                </c:pt>
                <c:pt idx="144">
                  <c:v>-18.951207977008991</c:v>
                </c:pt>
                <c:pt idx="145">
                  <c:v>-18.649986984559</c:v>
                </c:pt>
                <c:pt idx="146">
                  <c:v>-18.50427552405905</c:v>
                </c:pt>
                <c:pt idx="147">
                  <c:v>-18.342753472559082</c:v>
                </c:pt>
                <c:pt idx="148">
                  <c:v>-18.164999312059042</c:v>
                </c:pt>
                <c:pt idx="149">
                  <c:v>-17.995305564134021</c:v>
                </c:pt>
                <c:pt idx="150">
                  <c:v>-18.116277180159003</c:v>
                </c:pt>
                <c:pt idx="151">
                  <c:v>-17.926909227321616</c:v>
                </c:pt>
                <c:pt idx="152">
                  <c:v>-17.699023871799053</c:v>
                </c:pt>
                <c:pt idx="153">
                  <c:v>-17.461826027074014</c:v>
                </c:pt>
                <c:pt idx="154">
                  <c:v>-16.893080034074057</c:v>
                </c:pt>
                <c:pt idx="155">
                  <c:v>-16.576115020236593</c:v>
                </c:pt>
                <c:pt idx="156">
                  <c:v>-16.268116953749022</c:v>
                </c:pt>
                <c:pt idx="157">
                  <c:v>-15.940300500036468</c:v>
                </c:pt>
                <c:pt idx="158">
                  <c:v>-15.591317659274015</c:v>
                </c:pt>
                <c:pt idx="159">
                  <c:v>-15.22242946706146</c:v>
                </c:pt>
                <c:pt idx="160">
                  <c:v>-14.839353398258947</c:v>
                </c:pt>
                <c:pt idx="161">
                  <c:v>-14.449198820971432</c:v>
                </c:pt>
                <c:pt idx="162">
                  <c:v>-14.059044243683918</c:v>
                </c:pt>
                <c:pt idx="163">
                  <c:v>-13.69792254822141</c:v>
                </c:pt>
                <c:pt idx="164">
                  <c:v>-13.347300852758902</c:v>
                </c:pt>
              </c:numCache>
            </c:numRef>
          </c:val>
          <c:smooth val="0"/>
          <c:extLst>
            <c:ext xmlns:c16="http://schemas.microsoft.com/office/drawing/2014/chart" uri="{C3380CC4-5D6E-409C-BE32-E72D297353CC}">
              <c16:uniqueId val="{00000000-DA8A-4B77-AD00-0661C7DDD825}"/>
            </c:ext>
          </c:extLst>
        </c:ser>
        <c:ser>
          <c:idx val="1"/>
          <c:order val="1"/>
          <c:tx>
            <c:v>actual</c:v>
          </c:tx>
          <c:spPr>
            <a:ln w="28575" cap="rnd">
              <a:solidFill>
                <a:schemeClr val="accent6">
                  <a:lumMod val="75000"/>
                </a:schemeClr>
              </a:solidFill>
              <a:round/>
            </a:ln>
            <a:effectLst/>
          </c:spPr>
          <c:marker>
            <c:symbol val="none"/>
          </c:marker>
          <c:val>
            <c:numRef>
              <c:f>Charts!$BC$59:$BC$230</c:f>
              <c:numCache>
                <c:formatCode>0.00</c:formatCode>
                <c:ptCount val="172"/>
                <c:pt idx="1">
                  <c:v>-12.073555555555556</c:v>
                </c:pt>
                <c:pt idx="15">
                  <c:v>-17.044944444444443</c:v>
                </c:pt>
                <c:pt idx="29">
                  <c:v>-20.991925925925937</c:v>
                </c:pt>
                <c:pt idx="43">
                  <c:v>-22.519925925925936</c:v>
                </c:pt>
                <c:pt idx="57">
                  <c:v>-22.052592592592603</c:v>
                </c:pt>
                <c:pt idx="71">
                  <c:v>-21.5655</c:v>
                </c:pt>
                <c:pt idx="85">
                  <c:v>-22.306833333333334</c:v>
                </c:pt>
                <c:pt idx="99">
                  <c:v>-22.38</c:v>
                </c:pt>
                <c:pt idx="113">
                  <c:v>-21.139833333333328</c:v>
                </c:pt>
                <c:pt idx="127">
                  <c:v>-20.986037037037033</c:v>
                </c:pt>
                <c:pt idx="142">
                  <c:v>-18.954851851851856</c:v>
                </c:pt>
                <c:pt idx="155">
                  <c:v>-16.104055555555554</c:v>
                </c:pt>
              </c:numCache>
            </c:numRef>
          </c:val>
          <c:smooth val="0"/>
          <c:extLst>
            <c:ext xmlns:c16="http://schemas.microsoft.com/office/drawing/2014/chart" uri="{C3380CC4-5D6E-409C-BE32-E72D297353CC}">
              <c16:uniqueId val="{00000001-DA8A-4B77-AD00-0661C7DDD825}"/>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2014</a:t>
            </a:r>
            <a:r>
              <a:rPr lang="en-CA" baseline="0"/>
              <a:t> - 2015</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-10.473567527074998</c:v>
                </c:pt>
                <c:pt idx="1">
                  <c:v>-10.890955928679999</c:v>
                </c:pt>
                <c:pt idx="2">
                  <c:v>-11.262823528254998</c:v>
                </c:pt>
                <c:pt idx="3">
                  <c:v>-11.643526283392498</c:v>
                </c:pt>
                <c:pt idx="4">
                  <c:v>-12.012661847554998</c:v>
                </c:pt>
                <c:pt idx="5">
                  <c:v>-12.332818519567498</c:v>
                </c:pt>
                <c:pt idx="6">
                  <c:v>-12.624826415367497</c:v>
                </c:pt>
                <c:pt idx="7">
                  <c:v>-12.925407915479999</c:v>
                </c:pt>
                <c:pt idx="8">
                  <c:v>-13.233655971254999</c:v>
                </c:pt>
                <c:pt idx="9">
                  <c:v>-13.565280135505001</c:v>
                </c:pt>
                <c:pt idx="10">
                  <c:v>-13.87986104274</c:v>
                </c:pt>
                <c:pt idx="11">
                  <c:v>-14.143892107652501</c:v>
                </c:pt>
                <c:pt idx="12">
                  <c:v>-14.384286021052501</c:v>
                </c:pt>
                <c:pt idx="13">
                  <c:v>-14.616766350852503</c:v>
                </c:pt>
                <c:pt idx="14">
                  <c:v>-14.841522752252503</c:v>
                </c:pt>
                <c:pt idx="15">
                  <c:v>-15.126623286415001</c:v>
                </c:pt>
                <c:pt idx="16">
                  <c:v>-15.402073482152501</c:v>
                </c:pt>
                <c:pt idx="17">
                  <c:v>-15.680780222827499</c:v>
                </c:pt>
                <c:pt idx="18">
                  <c:v>-15.986567360015</c:v>
                </c:pt>
                <c:pt idx="19">
                  <c:v>-16.435176387089996</c:v>
                </c:pt>
                <c:pt idx="20">
                  <c:v>-17.004694726464997</c:v>
                </c:pt>
                <c:pt idx="21">
                  <c:v>-17.422159557739999</c:v>
                </c:pt>
                <c:pt idx="22">
                  <c:v>-17.824654915065004</c:v>
                </c:pt>
                <c:pt idx="23">
                  <c:v>-18.335074870690001</c:v>
                </c:pt>
                <c:pt idx="24">
                  <c:v>-18.826824750064997</c:v>
                </c:pt>
                <c:pt idx="25">
                  <c:v>-19.300405320690004</c:v>
                </c:pt>
                <c:pt idx="26">
                  <c:v>-19.646892113215003</c:v>
                </c:pt>
                <c:pt idx="27">
                  <c:v>-19.839924880889999</c:v>
                </c:pt>
                <c:pt idx="28">
                  <c:v>-20.008722360640004</c:v>
                </c:pt>
                <c:pt idx="29">
                  <c:v>-20.167773973605005</c:v>
                </c:pt>
                <c:pt idx="30">
                  <c:v>-20.320635594440002</c:v>
                </c:pt>
                <c:pt idx="31">
                  <c:v>-20.47048077669</c:v>
                </c:pt>
                <c:pt idx="32">
                  <c:v>-20.614366808440003</c:v>
                </c:pt>
                <c:pt idx="33">
                  <c:v>-20.752467260690004</c:v>
                </c:pt>
                <c:pt idx="34">
                  <c:v>-20.871703852265004</c:v>
                </c:pt>
                <c:pt idx="35">
                  <c:v>-20.98603682669</c:v>
                </c:pt>
                <c:pt idx="36">
                  <c:v>-21.180839578290001</c:v>
                </c:pt>
                <c:pt idx="37">
                  <c:v>-21.355780084665</c:v>
                </c:pt>
                <c:pt idx="38">
                  <c:v>-21.523268809290006</c:v>
                </c:pt>
                <c:pt idx="39">
                  <c:v>-21.683536030665</c:v>
                </c:pt>
                <c:pt idx="40">
                  <c:v>-21.800021978220006</c:v>
                </c:pt>
                <c:pt idx="41">
                  <c:v>-21.896021978220006</c:v>
                </c:pt>
                <c:pt idx="42">
                  <c:v>-21.974021978220005</c:v>
                </c:pt>
                <c:pt idx="43">
                  <c:v>-22.018021978220006</c:v>
                </c:pt>
                <c:pt idx="44">
                  <c:v>-22.113021978220004</c:v>
                </c:pt>
                <c:pt idx="45">
                  <c:v>-22.208021978220003</c:v>
                </c:pt>
                <c:pt idx="46">
                  <c:v>-22.088021978220002</c:v>
                </c:pt>
                <c:pt idx="47">
                  <c:v>-21.938021978220004</c:v>
                </c:pt>
                <c:pt idx="48">
                  <c:v>-21.788021978220005</c:v>
                </c:pt>
                <c:pt idx="49">
                  <c:v>-21.638021978220007</c:v>
                </c:pt>
                <c:pt idx="50">
                  <c:v>-21.523021978220008</c:v>
                </c:pt>
                <c:pt idx="51">
                  <c:v>-21.423021978220007</c:v>
                </c:pt>
                <c:pt idx="52">
                  <c:v>-21.373021978220006</c:v>
                </c:pt>
                <c:pt idx="53">
                  <c:v>-21.493021978220007</c:v>
                </c:pt>
                <c:pt idx="54">
                  <c:v>-21.513021978220007</c:v>
                </c:pt>
                <c:pt idx="55">
                  <c:v>-21.413021978220005</c:v>
                </c:pt>
                <c:pt idx="56">
                  <c:v>-21.393021978220006</c:v>
                </c:pt>
                <c:pt idx="57">
                  <c:v>-21.373021978220006</c:v>
                </c:pt>
                <c:pt idx="58">
                  <c:v>-21.353021978220006</c:v>
                </c:pt>
                <c:pt idx="59">
                  <c:v>-21.333021978220007</c:v>
                </c:pt>
                <c:pt idx="60">
                  <c:v>-21.31802197822001</c:v>
                </c:pt>
                <c:pt idx="61">
                  <c:v>-21.303021978220013</c:v>
                </c:pt>
                <c:pt idx="62">
                  <c:v>-21.353021978220013</c:v>
                </c:pt>
                <c:pt idx="63">
                  <c:v>-21.473021978220014</c:v>
                </c:pt>
                <c:pt idx="64">
                  <c:v>-21.523021978220015</c:v>
                </c:pt>
                <c:pt idx="65">
                  <c:v>-21.573021978220016</c:v>
                </c:pt>
                <c:pt idx="66">
                  <c:v>-21.773021978220019</c:v>
                </c:pt>
                <c:pt idx="67">
                  <c:v>-21.993021978220018</c:v>
                </c:pt>
                <c:pt idx="68">
                  <c:v>-22.137021978220016</c:v>
                </c:pt>
                <c:pt idx="69">
                  <c:v>-22.281021978220014</c:v>
                </c:pt>
                <c:pt idx="70">
                  <c:v>-22.385021978220013</c:v>
                </c:pt>
                <c:pt idx="71">
                  <c:v>-22.489021978220013</c:v>
                </c:pt>
                <c:pt idx="72">
                  <c:v>-22.593021978220012</c:v>
                </c:pt>
                <c:pt idx="73">
                  <c:v>-22.681021978220013</c:v>
                </c:pt>
                <c:pt idx="74">
                  <c:v>-22.781021978220014</c:v>
                </c:pt>
                <c:pt idx="75">
                  <c:v>-22.751021978220013</c:v>
                </c:pt>
                <c:pt idx="76">
                  <c:v>-22.681021978220013</c:v>
                </c:pt>
                <c:pt idx="77">
                  <c:v>-22.651021978220012</c:v>
                </c:pt>
                <c:pt idx="78">
                  <c:v>-22.621021978220011</c:v>
                </c:pt>
                <c:pt idx="79">
                  <c:v>-22.616021978220012</c:v>
                </c:pt>
                <c:pt idx="80">
                  <c:v>-22.611021978220013</c:v>
                </c:pt>
                <c:pt idx="81">
                  <c:v>-22.606021978220014</c:v>
                </c:pt>
                <c:pt idx="82">
                  <c:v>-22.601021978220015</c:v>
                </c:pt>
                <c:pt idx="83">
                  <c:v>-22.596021978220016</c:v>
                </c:pt>
                <c:pt idx="84">
                  <c:v>-22.566021978220014</c:v>
                </c:pt>
                <c:pt idx="85">
                  <c:v>-22.536021978220013</c:v>
                </c:pt>
                <c:pt idx="86">
                  <c:v>-22.506021978220012</c:v>
                </c:pt>
                <c:pt idx="87">
                  <c:v>-22.396021978220013</c:v>
                </c:pt>
                <c:pt idx="88">
                  <c:v>-22.391021978220014</c:v>
                </c:pt>
                <c:pt idx="89">
                  <c:v>-22.471021978220016</c:v>
                </c:pt>
                <c:pt idx="90">
                  <c:v>-22.501021978220017</c:v>
                </c:pt>
                <c:pt idx="91">
                  <c:v>-22.471021978220016</c:v>
                </c:pt>
                <c:pt idx="92">
                  <c:v>-22.401021978220015</c:v>
                </c:pt>
                <c:pt idx="93">
                  <c:v>-22.291021978220016</c:v>
                </c:pt>
                <c:pt idx="94">
                  <c:v>-22.181021978220016</c:v>
                </c:pt>
                <c:pt idx="95">
                  <c:v>-22.111021978220016</c:v>
                </c:pt>
                <c:pt idx="96">
                  <c:v>-22.081021978220015</c:v>
                </c:pt>
                <c:pt idx="97">
                  <c:v>-22.076021978220016</c:v>
                </c:pt>
                <c:pt idx="98">
                  <c:v>-22.046021978220015</c:v>
                </c:pt>
                <c:pt idx="99">
                  <c:v>-22.016021978220014</c:v>
                </c:pt>
                <c:pt idx="100">
                  <c:v>-22.011021978220015</c:v>
                </c:pt>
                <c:pt idx="101">
                  <c:v>-22.006021978220016</c:v>
                </c:pt>
                <c:pt idx="102">
                  <c:v>-22.001021978220017</c:v>
                </c:pt>
                <c:pt idx="103">
                  <c:v>-21.996021978220018</c:v>
                </c:pt>
                <c:pt idx="104">
                  <c:v>-21.926021978220017</c:v>
                </c:pt>
                <c:pt idx="105">
                  <c:v>-21.746021978220018</c:v>
                </c:pt>
                <c:pt idx="106">
                  <c:v>-21.486021978220016</c:v>
                </c:pt>
                <c:pt idx="107">
                  <c:v>-21.226021978220015</c:v>
                </c:pt>
                <c:pt idx="108">
                  <c:v>-20.956021978220011</c:v>
                </c:pt>
                <c:pt idx="109">
                  <c:v>-20.726021978220011</c:v>
                </c:pt>
                <c:pt idx="110">
                  <c:v>-20.496021978220011</c:v>
                </c:pt>
                <c:pt idx="111">
                  <c:v>-20.226021978220007</c:v>
                </c:pt>
                <c:pt idx="112">
                  <c:v>-19.996021978220007</c:v>
                </c:pt>
                <c:pt idx="113">
                  <c:v>-19.766021978220007</c:v>
                </c:pt>
                <c:pt idx="114">
                  <c:v>-19.576021978220005</c:v>
                </c:pt>
                <c:pt idx="115">
                  <c:v>-19.406021978220004</c:v>
                </c:pt>
                <c:pt idx="116">
                  <c:v>-19.256021978220002</c:v>
                </c:pt>
                <c:pt idx="117">
                  <c:v>-19.136021978220001</c:v>
                </c:pt>
                <c:pt idx="118">
                  <c:v>-18.986021978219998</c:v>
                </c:pt>
                <c:pt idx="119">
                  <c:v>-18.826021978219998</c:v>
                </c:pt>
                <c:pt idx="120">
                  <c:v>-18.646021978219999</c:v>
                </c:pt>
                <c:pt idx="121">
                  <c:v>-18.496021978219996</c:v>
                </c:pt>
                <c:pt idx="122">
                  <c:v>-18.436021978219994</c:v>
                </c:pt>
                <c:pt idx="123">
                  <c:v>-18.286021978219992</c:v>
                </c:pt>
                <c:pt idx="124">
                  <c:v>-18.142776405844998</c:v>
                </c:pt>
                <c:pt idx="125">
                  <c:v>-17.99335964822</c:v>
                </c:pt>
                <c:pt idx="126">
                  <c:v>-17.816793346795006</c:v>
                </c:pt>
                <c:pt idx="127">
                  <c:v>-17.643586201595038</c:v>
                </c:pt>
                <c:pt idx="129">
                  <c:v>-17.708639330095068</c:v>
                </c:pt>
                <c:pt idx="130">
                  <c:v>-17.764025021595021</c:v>
                </c:pt>
                <c:pt idx="131">
                  <c:v>-17.81580012698258</c:v>
                </c:pt>
                <c:pt idx="132">
                  <c:v>-17.864164567307508</c:v>
                </c:pt>
                <c:pt idx="133">
                  <c:v>-17.898316046150011</c:v>
                </c:pt>
                <c:pt idx="134">
                  <c:v>-17.747940402987531</c:v>
                </c:pt>
                <c:pt idx="135">
                  <c:v>-17.584203465062505</c:v>
                </c:pt>
                <c:pt idx="136">
                  <c:v>-17.414078256787519</c:v>
                </c:pt>
                <c:pt idx="137">
                  <c:v>-17.189181142737542</c:v>
                </c:pt>
                <c:pt idx="138">
                  <c:v>-16.972341597412505</c:v>
                </c:pt>
                <c:pt idx="139">
                  <c:v>-16.71263281878748</c:v>
                </c:pt>
                <c:pt idx="140">
                  <c:v>-16.173644586037621</c:v>
                </c:pt>
                <c:pt idx="141">
                  <c:v>-15.838171984087538</c:v>
                </c:pt>
                <c:pt idx="142">
                  <c:v>-14.794485373537688</c:v>
                </c:pt>
                <c:pt idx="143">
                  <c:v>-13.712482093687623</c:v>
                </c:pt>
                <c:pt idx="144">
                  <c:v>-13.226548220782632</c:v>
                </c:pt>
                <c:pt idx="145">
                  <c:v>-13.000632476445141</c:v>
                </c:pt>
                <c:pt idx="146">
                  <c:v>-12.479150067660198</c:v>
                </c:pt>
                <c:pt idx="147">
                  <c:v>-11.897632282770237</c:v>
                </c:pt>
                <c:pt idx="148">
                  <c:v>-11.252664166095181</c:v>
                </c:pt>
                <c:pt idx="149">
                  <c:v>-10.585204629570152</c:v>
                </c:pt>
                <c:pt idx="150">
                  <c:v>-9.9867383174250897</c:v>
                </c:pt>
                <c:pt idx="151">
                  <c:v>-9.4629823462802101</c:v>
                </c:pt>
                <c:pt idx="152">
                  <c:v>-8.9214212043451457</c:v>
                </c:pt>
                <c:pt idx="153">
                  <c:v>-8.6245487112076233</c:v>
                </c:pt>
                <c:pt idx="154">
                  <c:v>-7.9408323053026484</c:v>
                </c:pt>
                <c:pt idx="155">
                  <c:v>-7.1257794125777387</c:v>
                </c:pt>
                <c:pt idx="156">
                  <c:v>-6.1155672405676231</c:v>
                </c:pt>
                <c:pt idx="157">
                  <c:v>-5.2462829200425496</c:v>
                </c:pt>
                <c:pt idx="158">
                  <c:v>-4.348898472367674</c:v>
                </c:pt>
                <c:pt idx="159">
                  <c:v>-3.4227455908425983</c:v>
                </c:pt>
                <c:pt idx="160">
                  <c:v>-3.0511238953800901</c:v>
                </c:pt>
                <c:pt idx="161">
                  <c:v>-2.6609693180925746</c:v>
                </c:pt>
                <c:pt idx="162">
                  <c:v>-2.2531184695925588</c:v>
                </c:pt>
                <c:pt idx="163">
                  <c:v>-1.8824638923050432</c:v>
                </c:pt>
                <c:pt idx="164">
                  <c:v>-1.5379878235025282</c:v>
                </c:pt>
                <c:pt idx="165">
                  <c:v>-1.1901369750025119</c:v>
                </c:pt>
                <c:pt idx="166">
                  <c:v>-0.86051527954000351</c:v>
                </c:pt>
                <c:pt idx="167">
                  <c:v>-0.54139358407749549</c:v>
                </c:pt>
                <c:pt idx="168">
                  <c:v>-0.23277188861498699</c:v>
                </c:pt>
                <c:pt idx="169">
                  <c:v>0.3294004514000286</c:v>
                </c:pt>
                <c:pt idx="170">
                  <c:v>0.87177279141504405</c:v>
                </c:pt>
              </c:numCache>
            </c:numRef>
          </c:val>
          <c:smooth val="0"/>
          <c:extLst>
            <c:ext xmlns:c16="http://schemas.microsoft.com/office/drawing/2014/chart" uri="{C3380CC4-5D6E-409C-BE32-E72D297353CC}">
              <c16:uniqueId val="{00000000-7A9D-41DA-AA25-CD7DB786883A}"/>
            </c:ext>
          </c:extLst>
        </c:ser>
        <c:ser>
          <c:idx val="1"/>
          <c:order val="1"/>
          <c:tx>
            <c:v>actual</c:v>
          </c:tx>
          <c:spPr>
            <a:ln w="28575" cap="rnd">
              <a:solidFill>
                <a:srgbClr val="00FF00"/>
              </a:solidFill>
              <a:round/>
            </a:ln>
            <a:effectLst/>
          </c:spPr>
          <c:marker>
            <c:symbol val="none"/>
          </c:marker>
          <c:val>
            <c:numRef>
              <c:f>Charts!$BG$59:$BG$230</c:f>
              <c:numCache>
                <c:formatCode>0.00</c:formatCode>
                <c:ptCount val="172"/>
                <c:pt idx="4">
                  <c:v>-12.588259259259255</c:v>
                </c:pt>
                <c:pt idx="18">
                  <c:v>-16.122277777777775</c:v>
                </c:pt>
                <c:pt idx="31">
                  <c:v>-19.257527777777785</c:v>
                </c:pt>
                <c:pt idx="45">
                  <c:v>-20.934444444444441</c:v>
                </c:pt>
                <c:pt idx="59">
                  <c:v>-20.986833333333333</c:v>
                </c:pt>
                <c:pt idx="73">
                  <c:v>-22.235000000000007</c:v>
                </c:pt>
                <c:pt idx="87">
                  <c:v>-23.492277777777783</c:v>
                </c:pt>
                <c:pt idx="101">
                  <c:v>-22.015805555555566</c:v>
                </c:pt>
                <c:pt idx="115">
                  <c:v>-19.413458333333335</c:v>
                </c:pt>
                <c:pt idx="132">
                  <c:v>-18.682013888888893</c:v>
                </c:pt>
                <c:pt idx="146">
                  <c:v>-12.559180555555558</c:v>
                </c:pt>
              </c:numCache>
            </c:numRef>
          </c:val>
          <c:smooth val="0"/>
          <c:extLst>
            <c:ext xmlns:c16="http://schemas.microsoft.com/office/drawing/2014/chart" uri="{C3380CC4-5D6E-409C-BE32-E72D297353CC}">
              <c16:uniqueId val="{00000001-7A9D-41DA-AA25-CD7DB786883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2015</a:t>
            </a:r>
            <a:r>
              <a:rPr lang="en-CA" baseline="0"/>
              <a:t> - 2016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-12.229102511890003</c:v>
                </c:pt>
                <c:pt idx="1">
                  <c:v>-12.706117828010003</c:v>
                </c:pt>
                <c:pt idx="2">
                  <c:v>-13.111040325325002</c:v>
                </c:pt>
                <c:pt idx="3">
                  <c:v>-13.503765272730002</c:v>
                </c:pt>
                <c:pt idx="4">
                  <c:v>-13.931185399655002</c:v>
                </c:pt>
                <c:pt idx="5">
                  <c:v>-14.300307209740001</c:v>
                </c:pt>
                <c:pt idx="6">
                  <c:v>-14.610565599027501</c:v>
                </c:pt>
                <c:pt idx="7">
                  <c:v>-14.893465834427502</c:v>
                </c:pt>
                <c:pt idx="8">
                  <c:v>-15.201713890202502</c:v>
                </c:pt>
                <c:pt idx="9">
                  <c:v>-15.526705571167504</c:v>
                </c:pt>
                <c:pt idx="10">
                  <c:v>-15.847706496917503</c:v>
                </c:pt>
                <c:pt idx="11">
                  <c:v>-16.195606253037504</c:v>
                </c:pt>
                <c:pt idx="12">
                  <c:v>-16.532157731797504</c:v>
                </c:pt>
                <c:pt idx="13">
                  <c:v>-16.857630193517505</c:v>
                </c:pt>
                <c:pt idx="14">
                  <c:v>-17.132956785232505</c:v>
                </c:pt>
                <c:pt idx="15">
                  <c:v>-17.363752455745004</c:v>
                </c:pt>
                <c:pt idx="16">
                  <c:v>-17.612969299507505</c:v>
                </c:pt>
                <c:pt idx="17">
                  <c:v>-17.891676040182503</c:v>
                </c:pt>
                <c:pt idx="18">
                  <c:v>-18.160768720907505</c:v>
                </c:pt>
                <c:pt idx="19">
                  <c:v>-18.420489736582503</c:v>
                </c:pt>
                <c:pt idx="20">
                  <c:v>-18.636906705545005</c:v>
                </c:pt>
                <c:pt idx="21">
                  <c:v>-18.812681371345004</c:v>
                </c:pt>
                <c:pt idx="22">
                  <c:v>-19.013929050007505</c:v>
                </c:pt>
                <c:pt idx="23">
                  <c:v>-19.238513830482503</c:v>
                </c:pt>
                <c:pt idx="24">
                  <c:v>-19.431279783197503</c:v>
                </c:pt>
                <c:pt idx="25">
                  <c:v>-19.611240400035005</c:v>
                </c:pt>
                <c:pt idx="26">
                  <c:v>-19.811838016760003</c:v>
                </c:pt>
                <c:pt idx="27">
                  <c:v>-20.008380471119999</c:v>
                </c:pt>
                <c:pt idx="28">
                  <c:v>-20.227817194795005</c:v>
                </c:pt>
                <c:pt idx="29">
                  <c:v>-20.438804028320007</c:v>
                </c:pt>
                <c:pt idx="30">
                  <c:v>-20.613503023560007</c:v>
                </c:pt>
                <c:pt idx="31">
                  <c:v>-20.778332724035003</c:v>
                </c:pt>
                <c:pt idx="32">
                  <c:v>-20.965384565310007</c:v>
                </c:pt>
                <c:pt idx="33">
                  <c:v>-21.186345288910008</c:v>
                </c:pt>
                <c:pt idx="34">
                  <c:v>-21.337378304905009</c:v>
                </c:pt>
                <c:pt idx="35">
                  <c:v>-21.482200072510004</c:v>
                </c:pt>
                <c:pt idx="36">
                  <c:v>-21.599081723470004</c:v>
                </c:pt>
                <c:pt idx="37">
                  <c:v>-21.711043647550003</c:v>
                </c:pt>
                <c:pt idx="38">
                  <c:v>-21.818236431310005</c:v>
                </c:pt>
                <c:pt idx="39">
                  <c:v>-21.890036146486004</c:v>
                </c:pt>
                <c:pt idx="40">
                  <c:v>-21.990173189121009</c:v>
                </c:pt>
                <c:pt idx="41">
                  <c:v>-22.07517318912101</c:v>
                </c:pt>
                <c:pt idx="42">
                  <c:v>-22.160173189121011</c:v>
                </c:pt>
                <c:pt idx="43">
                  <c:v>-22.245173189121012</c:v>
                </c:pt>
                <c:pt idx="44">
                  <c:v>-22.32517318912101</c:v>
                </c:pt>
                <c:pt idx="45">
                  <c:v>-22.405173189121008</c:v>
                </c:pt>
                <c:pt idx="46">
                  <c:v>-22.25517318912101</c:v>
                </c:pt>
                <c:pt idx="47">
                  <c:v>-22.135173189121009</c:v>
                </c:pt>
                <c:pt idx="48">
                  <c:v>-22.035173189121007</c:v>
                </c:pt>
                <c:pt idx="49">
                  <c:v>-21.935173189121006</c:v>
                </c:pt>
                <c:pt idx="50">
                  <c:v>-21.820173189121007</c:v>
                </c:pt>
                <c:pt idx="51">
                  <c:v>-21.705173189121009</c:v>
                </c:pt>
                <c:pt idx="52">
                  <c:v>-21.655173189121008</c:v>
                </c:pt>
                <c:pt idx="53">
                  <c:v>-21.73517318912101</c:v>
                </c:pt>
                <c:pt idx="54">
                  <c:v>-21.823173189121011</c:v>
                </c:pt>
                <c:pt idx="55">
                  <c:v>-21.903173189121013</c:v>
                </c:pt>
                <c:pt idx="56">
                  <c:v>-21.923173189121012</c:v>
                </c:pt>
                <c:pt idx="57">
                  <c:v>-21.943173189121012</c:v>
                </c:pt>
                <c:pt idx="58">
                  <c:v>-21.963173189121012</c:v>
                </c:pt>
                <c:pt idx="59">
                  <c:v>-22.063173189121013</c:v>
                </c:pt>
                <c:pt idx="60">
                  <c:v>-22.163173189121014</c:v>
                </c:pt>
                <c:pt idx="61">
                  <c:v>-22.263173189121016</c:v>
                </c:pt>
                <c:pt idx="62">
                  <c:v>-22.343173189121018</c:v>
                </c:pt>
                <c:pt idx="63">
                  <c:v>-22.463173189121015</c:v>
                </c:pt>
                <c:pt idx="64">
                  <c:v>-22.515173189121015</c:v>
                </c:pt>
                <c:pt idx="65">
                  <c:v>-22.555173189121014</c:v>
                </c:pt>
                <c:pt idx="66">
                  <c:v>-22.595173189121013</c:v>
                </c:pt>
                <c:pt idx="67">
                  <c:v>-22.639173189121014</c:v>
                </c:pt>
                <c:pt idx="68">
                  <c:v>-22.711173189121013</c:v>
                </c:pt>
                <c:pt idx="69">
                  <c:v>-22.83117318912101</c:v>
                </c:pt>
                <c:pt idx="70">
                  <c:v>-22.92717318912101</c:v>
                </c:pt>
                <c:pt idx="71">
                  <c:v>-22.999173189121009</c:v>
                </c:pt>
                <c:pt idx="72">
                  <c:v>-23.071173189121009</c:v>
                </c:pt>
                <c:pt idx="73">
                  <c:v>-23.123173189121008</c:v>
                </c:pt>
                <c:pt idx="74">
                  <c:v>-23.173173189121009</c:v>
                </c:pt>
                <c:pt idx="75">
                  <c:v>-23.143173189121008</c:v>
                </c:pt>
                <c:pt idx="76">
                  <c:v>-23.113173189121007</c:v>
                </c:pt>
                <c:pt idx="77">
                  <c:v>-23.083173189121005</c:v>
                </c:pt>
                <c:pt idx="78">
                  <c:v>-23.053173189121004</c:v>
                </c:pt>
                <c:pt idx="79">
                  <c:v>-23.023173189121003</c:v>
                </c:pt>
                <c:pt idx="80">
                  <c:v>-22.993173189121002</c:v>
                </c:pt>
                <c:pt idx="81">
                  <c:v>-22.963173189121001</c:v>
                </c:pt>
                <c:pt idx="82">
                  <c:v>-22.933173189121</c:v>
                </c:pt>
                <c:pt idx="83">
                  <c:v>-22.953173189120999</c:v>
                </c:pt>
                <c:pt idx="84">
                  <c:v>-22.973173189120999</c:v>
                </c:pt>
                <c:pt idx="85">
                  <c:v>-22.968173189121</c:v>
                </c:pt>
                <c:pt idx="86">
                  <c:v>-22.898173189121</c:v>
                </c:pt>
                <c:pt idx="87">
                  <c:v>-22.868173189120999</c:v>
                </c:pt>
                <c:pt idx="88">
                  <c:v>-22.838173189120997</c:v>
                </c:pt>
                <c:pt idx="89">
                  <c:v>-22.768173189120997</c:v>
                </c:pt>
                <c:pt idx="90">
                  <c:v>-22.638173189120998</c:v>
                </c:pt>
                <c:pt idx="91">
                  <c:v>-22.528173189120999</c:v>
                </c:pt>
                <c:pt idx="92">
                  <c:v>-22.498173189120998</c:v>
                </c:pt>
                <c:pt idx="93">
                  <c:v>-22.468173189120996</c:v>
                </c:pt>
                <c:pt idx="94">
                  <c:v>-22.438173189120995</c:v>
                </c:pt>
                <c:pt idx="95">
                  <c:v>-22.328173189120996</c:v>
                </c:pt>
                <c:pt idx="96">
                  <c:v>-22.198173189120997</c:v>
                </c:pt>
                <c:pt idx="97">
                  <c:v>-22.088173189120997</c:v>
                </c:pt>
                <c:pt idx="98">
                  <c:v>-22.058173189120996</c:v>
                </c:pt>
                <c:pt idx="99">
                  <c:v>-22.028173189120995</c:v>
                </c:pt>
                <c:pt idx="100">
                  <c:v>-22.023173189120996</c:v>
                </c:pt>
                <c:pt idx="101">
                  <c:v>-22.107173189120996</c:v>
                </c:pt>
                <c:pt idx="102">
                  <c:v>-22.211173189120995</c:v>
                </c:pt>
                <c:pt idx="103">
                  <c:v>-22.253173189120993</c:v>
                </c:pt>
                <c:pt idx="104">
                  <c:v>-22.223173189120992</c:v>
                </c:pt>
                <c:pt idx="105">
                  <c:v>-22.193173189120991</c:v>
                </c:pt>
                <c:pt idx="106">
                  <c:v>-21.98917318912099</c:v>
                </c:pt>
                <c:pt idx="107">
                  <c:v>-21.901173189120989</c:v>
                </c:pt>
                <c:pt idx="108">
                  <c:v>-21.813173189120988</c:v>
                </c:pt>
                <c:pt idx="109">
                  <c:v>-21.693173189120987</c:v>
                </c:pt>
                <c:pt idx="110">
                  <c:v>-21.563173189120988</c:v>
                </c:pt>
                <c:pt idx="111">
                  <c:v>-21.403173189120988</c:v>
                </c:pt>
                <c:pt idx="112">
                  <c:v>-21.223173189120988</c:v>
                </c:pt>
                <c:pt idx="113">
                  <c:v>-21.063173189120988</c:v>
                </c:pt>
                <c:pt idx="114">
                  <c:v>-20.883173189120988</c:v>
                </c:pt>
                <c:pt idx="115">
                  <c:v>-20.703173189120989</c:v>
                </c:pt>
                <c:pt idx="116">
                  <c:v>-20.523173189120989</c:v>
                </c:pt>
                <c:pt idx="117">
                  <c:v>-20.383173189120988</c:v>
                </c:pt>
                <c:pt idx="118">
                  <c:v>-20.243173189120988</c:v>
                </c:pt>
                <c:pt idx="119">
                  <c:v>-20.103173189120987</c:v>
                </c:pt>
                <c:pt idx="120">
                  <c:v>-19.973173189120988</c:v>
                </c:pt>
                <c:pt idx="121">
                  <c:v>-19.843173189120989</c:v>
                </c:pt>
                <c:pt idx="122">
                  <c:v>-19.723173189120988</c:v>
                </c:pt>
                <c:pt idx="123">
                  <c:v>-19.673173189120988</c:v>
                </c:pt>
                <c:pt idx="124">
                  <c:v>-19.568126436045993</c:v>
                </c:pt>
                <c:pt idx="125">
                  <c:v>-19.458554147120996</c:v>
                </c:pt>
                <c:pt idx="126">
                  <c:v>-19.323532857796</c:v>
                </c:pt>
                <c:pt idx="127">
                  <c:v>-19.171976605746028</c:v>
                </c:pt>
                <c:pt idx="128">
                  <c:v>-19.014070157396009</c:v>
                </c:pt>
                <c:pt idx="129">
                  <c:v>-18.861354690921029</c:v>
                </c:pt>
                <c:pt idx="130">
                  <c:v>-18.702355390395997</c:v>
                </c:pt>
                <c:pt idx="131">
                  <c:v>-18.511413163771042</c:v>
                </c:pt>
                <c:pt idx="132">
                  <c:v>-18.325997488220988</c:v>
                </c:pt>
                <c:pt idx="133">
                  <c:v>-18.119379466595991</c:v>
                </c:pt>
                <c:pt idx="134">
                  <c:v>-17.689734771846052</c:v>
                </c:pt>
                <c:pt idx="135">
                  <c:v>-17.466457129221016</c:v>
                </c:pt>
                <c:pt idx="136">
                  <c:v>-17.296331920946031</c:v>
                </c:pt>
                <c:pt idx="137">
                  <c:v>-17.127659085408549</c:v>
                </c:pt>
                <c:pt idx="138">
                  <c:v>-16.910819540083512</c:v>
                </c:pt>
                <c:pt idx="139">
                  <c:v>-16.668424680033489</c:v>
                </c:pt>
                <c:pt idx="140">
                  <c:v>-16.47079566135854</c:v>
                </c:pt>
                <c:pt idx="141">
                  <c:v>-16.275103310220992</c:v>
                </c:pt>
                <c:pt idx="142">
                  <c:v>-16.07216424705852</c:v>
                </c:pt>
                <c:pt idx="143">
                  <c:v>-15.861774720421007</c:v>
                </c:pt>
                <c:pt idx="144">
                  <c:v>-15.746446623921017</c:v>
                </c:pt>
                <c:pt idx="145">
                  <c:v>-15.626888813008531</c:v>
                </c:pt>
                <c:pt idx="146">
                  <c:v>-15.492320139021079</c:v>
                </c:pt>
                <c:pt idx="147">
                  <c:v>-15.342336138808609</c:v>
                </c:pt>
                <c:pt idx="148">
                  <c:v>-15.164581978308568</c:v>
                </c:pt>
                <c:pt idx="149">
                  <c:v>-14.675111651523547</c:v>
                </c:pt>
                <c:pt idx="150">
                  <c:v>-14.030609469213481</c:v>
                </c:pt>
                <c:pt idx="151">
                  <c:v>-13.506853498068601</c:v>
                </c:pt>
                <c:pt idx="152">
                  <c:v>-13.219661983406066</c:v>
                </c:pt>
                <c:pt idx="153">
                  <c:v>-12.659845282061024</c:v>
                </c:pt>
                <c:pt idx="154">
                  <c:v>-12.353049458898536</c:v>
                </c:pt>
                <c:pt idx="155">
                  <c:v>-12.036084445061071</c:v>
                </c:pt>
                <c:pt idx="156">
                  <c:v>-11.708700870798534</c:v>
                </c:pt>
                <c:pt idx="157">
                  <c:v>-11.36478655929848</c:v>
                </c:pt>
                <c:pt idx="158">
                  <c:v>-11.015803718536029</c:v>
                </c:pt>
                <c:pt idx="159">
                  <c:v>-10.213137887880963</c:v>
                </c:pt>
                <c:pt idx="160">
                  <c:v>-9.3212458187709437</c:v>
                </c:pt>
                <c:pt idx="161">
                  <c:v>-8.3656471732959226</c:v>
                </c:pt>
                <c:pt idx="162">
                  <c:v>-7.4100485278209014</c:v>
                </c:pt>
                <c:pt idx="163">
                  <c:v>-6.5433564587108801</c:v>
                </c:pt>
                <c:pt idx="164">
                  <c:v>-6.1927347632483727</c:v>
                </c:pt>
                <c:pt idx="165">
                  <c:v>-5.434749270503354</c:v>
                </c:pt>
                <c:pt idx="166">
                  <c:v>-4.6436572013933359</c:v>
                </c:pt>
                <c:pt idx="167">
                  <c:v>-3.8777651322833169</c:v>
                </c:pt>
                <c:pt idx="168">
                  <c:v>-3.0841664868082956</c:v>
                </c:pt>
                <c:pt idx="169">
                  <c:v>-2.3686744176982755</c:v>
                </c:pt>
                <c:pt idx="170">
                  <c:v>-1.8263020776832599</c:v>
                </c:pt>
              </c:numCache>
            </c:numRef>
          </c:val>
          <c:smooth val="0"/>
          <c:extLst>
            <c:ext xmlns:c16="http://schemas.microsoft.com/office/drawing/2014/chart" uri="{C3380CC4-5D6E-409C-BE32-E72D297353CC}">
              <c16:uniqueId val="{00000000-E59A-4BC4-8D75-EA4174BB5763}"/>
            </c:ext>
          </c:extLst>
        </c:ser>
        <c:ser>
          <c:idx val="1"/>
          <c:order val="1"/>
          <c:tx>
            <c:v>actual</c:v>
          </c:tx>
          <c:spPr>
            <a:ln w="28575" cap="rnd">
              <a:solidFill>
                <a:srgbClr val="00FFFF"/>
              </a:solidFill>
              <a:round/>
            </a:ln>
            <a:effectLst/>
          </c:spPr>
          <c:marker>
            <c:symbol val="none"/>
          </c:marker>
          <c:val>
            <c:numRef>
              <c:f>Charts!$BK$59:$BK$230</c:f>
              <c:numCache>
                <c:formatCode>0.00</c:formatCode>
                <c:ptCount val="172"/>
                <c:pt idx="3">
                  <c:v>-14.372277777777777</c:v>
                </c:pt>
                <c:pt idx="17">
                  <c:v>-18.358208333333334</c:v>
                </c:pt>
                <c:pt idx="31">
                  <c:v>-20.902680555555559</c:v>
                </c:pt>
                <c:pt idx="45">
                  <c:v>-20.93161111111111</c:v>
                </c:pt>
                <c:pt idx="59">
                  <c:v>-22.612652777777772</c:v>
                </c:pt>
                <c:pt idx="73">
                  <c:v>-23.921037037037038</c:v>
                </c:pt>
                <c:pt idx="87">
                  <c:v>-22.122083333333332</c:v>
                </c:pt>
                <c:pt idx="101">
                  <c:v>-22.522722222222217</c:v>
                </c:pt>
                <c:pt idx="115">
                  <c:v>-22.22561111111111</c:v>
                </c:pt>
                <c:pt idx="129">
                  <c:v>-18.744805555555558</c:v>
                </c:pt>
                <c:pt idx="143">
                  <c:v>-15.355541666666667</c:v>
                </c:pt>
                <c:pt idx="157">
                  <c:v>-11.482611111111108</c:v>
                </c:pt>
              </c:numCache>
            </c:numRef>
          </c:val>
          <c:smooth val="0"/>
          <c:extLst>
            <c:ext xmlns:c16="http://schemas.microsoft.com/office/drawing/2014/chart" uri="{C3380CC4-5D6E-409C-BE32-E72D297353CC}">
              <c16:uniqueId val="{00000001-E59A-4BC4-8D75-EA4174BB576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2016</a:t>
            </a:r>
            <a:r>
              <a:rPr lang="en-CA" baseline="0"/>
              <a:t> - 2017</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-11.415339188927497</c:v>
                </c:pt>
                <c:pt idx="1">
                  <c:v>-11.798655067952497</c:v>
                </c:pt>
                <c:pt idx="2">
                  <c:v>-12.191181978614996</c:v>
                </c:pt>
                <c:pt idx="3">
                  <c:v>-12.571884733752496</c:v>
                </c:pt>
                <c:pt idx="4">
                  <c:v>-12.921592110327497</c:v>
                </c:pt>
                <c:pt idx="5">
                  <c:v>-13.290713920412497</c:v>
                </c:pt>
                <c:pt idx="6">
                  <c:v>-13.655723790162495</c:v>
                </c:pt>
                <c:pt idx="7">
                  <c:v>-13.991667819699996</c:v>
                </c:pt>
                <c:pt idx="8">
                  <c:v>-14.282790983487496</c:v>
                </c:pt>
                <c:pt idx="9">
                  <c:v>-14.548090314887498</c:v>
                </c:pt>
                <c:pt idx="10">
                  <c:v>-14.804891055487497</c:v>
                </c:pt>
                <c:pt idx="11">
                  <c:v>-15.053390881287497</c:v>
                </c:pt>
                <c:pt idx="12">
                  <c:v>-15.293784794687497</c:v>
                </c:pt>
                <c:pt idx="13">
                  <c:v>-15.526265124487498</c:v>
                </c:pt>
                <c:pt idx="14">
                  <c:v>-15.751021525887499</c:v>
                </c:pt>
                <c:pt idx="15">
                  <c:v>-15.968240980487497</c:v>
                </c:pt>
                <c:pt idx="16">
                  <c:v>-16.178107796287499</c:v>
                </c:pt>
                <c:pt idx="17">
                  <c:v>-16.393472095899998</c:v>
                </c:pt>
                <c:pt idx="18">
                  <c:v>-16.613638834674997</c:v>
                </c:pt>
                <c:pt idx="19">
                  <c:v>-16.802526846074997</c:v>
                </c:pt>
                <c:pt idx="20">
                  <c:v>-16.984772714674996</c:v>
                </c:pt>
                <c:pt idx="21">
                  <c:v>-17.182519213699997</c:v>
                </c:pt>
                <c:pt idx="22">
                  <c:v>-17.373174909275001</c:v>
                </c:pt>
                <c:pt idx="23">
                  <c:v>-17.577342891524999</c:v>
                </c:pt>
                <c:pt idx="24">
                  <c:v>-17.793712838449999</c:v>
                </c:pt>
                <c:pt idx="25">
                  <c:v>-17.983145066700001</c:v>
                </c:pt>
                <c:pt idx="26">
                  <c:v>-18.1563884629625</c:v>
                </c:pt>
                <c:pt idx="27">
                  <c:v>-18.314324363787499</c:v>
                </c:pt>
                <c:pt idx="28">
                  <c:v>-18.449362347587503</c:v>
                </c:pt>
                <c:pt idx="29">
                  <c:v>-18.579200398987503</c:v>
                </c:pt>
                <c:pt idx="30">
                  <c:v>-18.703985395587502</c:v>
                </c:pt>
                <c:pt idx="31">
                  <c:v>-18.923861541387502</c:v>
                </c:pt>
                <c:pt idx="32">
                  <c:v>-19.138970366787508</c:v>
                </c:pt>
                <c:pt idx="33">
                  <c:v>-19.349450728587509</c:v>
                </c:pt>
                <c:pt idx="34">
                  <c:v>-19.55543880998751</c:v>
                </c:pt>
                <c:pt idx="35">
                  <c:v>-19.763419952500008</c:v>
                </c:pt>
                <c:pt idx="36">
                  <c:v>-19.97908408626251</c:v>
                </c:pt>
                <c:pt idx="37">
                  <c:v>-20.189879740300011</c:v>
                </c:pt>
                <c:pt idx="38">
                  <c:v>-20.390372975075017</c:v>
                </c:pt>
                <c:pt idx="39">
                  <c:v>-20.497217789325013</c:v>
                </c:pt>
                <c:pt idx="40">
                  <c:v>-20.594289412287516</c:v>
                </c:pt>
                <c:pt idx="41">
                  <c:v>-20.692289412287515</c:v>
                </c:pt>
                <c:pt idx="42">
                  <c:v>-20.807289412287513</c:v>
                </c:pt>
                <c:pt idx="43">
                  <c:v>-20.937289412287512</c:v>
                </c:pt>
                <c:pt idx="44">
                  <c:v>-21.097289412287513</c:v>
                </c:pt>
                <c:pt idx="45">
                  <c:v>-21.257289412287513</c:v>
                </c:pt>
                <c:pt idx="46">
                  <c:v>-21.437289412287512</c:v>
                </c:pt>
                <c:pt idx="47">
                  <c:v>-21.617289412287512</c:v>
                </c:pt>
                <c:pt idx="48">
                  <c:v>-21.767289412287511</c:v>
                </c:pt>
                <c:pt idx="49">
                  <c:v>-21.94728941228751</c:v>
                </c:pt>
                <c:pt idx="50">
                  <c:v>-22.139289412287511</c:v>
                </c:pt>
                <c:pt idx="51">
                  <c:v>-22.379289412287513</c:v>
                </c:pt>
                <c:pt idx="52">
                  <c:v>-22.619289412287515</c:v>
                </c:pt>
                <c:pt idx="53">
                  <c:v>-22.859289412287517</c:v>
                </c:pt>
                <c:pt idx="54">
                  <c:v>-23.099289412287519</c:v>
                </c:pt>
                <c:pt idx="55">
                  <c:v>-23.339289412287521</c:v>
                </c:pt>
                <c:pt idx="56">
                  <c:v>-23.483289412287519</c:v>
                </c:pt>
                <c:pt idx="57">
                  <c:v>-23.53328941228752</c:v>
                </c:pt>
                <c:pt idx="58">
                  <c:v>-23.543289412287521</c:v>
                </c:pt>
                <c:pt idx="59">
                  <c:v>-23.593289412287522</c:v>
                </c:pt>
                <c:pt idx="60">
                  <c:v>-23.643289412287523</c:v>
                </c:pt>
                <c:pt idx="61">
                  <c:v>-23.683289412287522</c:v>
                </c:pt>
                <c:pt idx="62">
                  <c:v>-23.735289412287521</c:v>
                </c:pt>
                <c:pt idx="63">
                  <c:v>-23.80728941228752</c:v>
                </c:pt>
                <c:pt idx="64">
                  <c:v>-23.85928941228752</c:v>
                </c:pt>
                <c:pt idx="65">
                  <c:v>-23.909289412287521</c:v>
                </c:pt>
                <c:pt idx="66">
                  <c:v>-23.959289412287522</c:v>
                </c:pt>
                <c:pt idx="67">
                  <c:v>-24.009289412287522</c:v>
                </c:pt>
                <c:pt idx="68">
                  <c:v>-24.069289412287521</c:v>
                </c:pt>
                <c:pt idx="69">
                  <c:v>-24.12928941228752</c:v>
                </c:pt>
                <c:pt idx="70">
                  <c:v>-24.189289412287518</c:v>
                </c:pt>
                <c:pt idx="71">
                  <c:v>-24.309289412287516</c:v>
                </c:pt>
                <c:pt idx="72">
                  <c:v>-24.369289412287515</c:v>
                </c:pt>
                <c:pt idx="73">
                  <c:v>-24.429289412287513</c:v>
                </c:pt>
                <c:pt idx="74">
                  <c:v>-24.489289412287512</c:v>
                </c:pt>
                <c:pt idx="75">
                  <c:v>-24.529289412287511</c:v>
                </c:pt>
                <c:pt idx="76">
                  <c:v>-24.56928941228751</c:v>
                </c:pt>
                <c:pt idx="77">
                  <c:v>-24.50528941228751</c:v>
                </c:pt>
                <c:pt idx="78">
                  <c:v>-24.44128941228751</c:v>
                </c:pt>
                <c:pt idx="79">
                  <c:v>-24.481289412287509</c:v>
                </c:pt>
                <c:pt idx="80">
                  <c:v>-24.545289412287509</c:v>
                </c:pt>
                <c:pt idx="81">
                  <c:v>-24.609289412287509</c:v>
                </c:pt>
                <c:pt idx="82">
                  <c:v>-24.673289412287509</c:v>
                </c:pt>
                <c:pt idx="83">
                  <c:v>-24.617289412287512</c:v>
                </c:pt>
                <c:pt idx="84">
                  <c:v>-24.545289412287513</c:v>
                </c:pt>
                <c:pt idx="85">
                  <c:v>-24.463289412287512</c:v>
                </c:pt>
                <c:pt idx="86">
                  <c:v>-24.363289412287511</c:v>
                </c:pt>
                <c:pt idx="87">
                  <c:v>-24.233289412287508</c:v>
                </c:pt>
                <c:pt idx="88">
                  <c:v>-24.103289412287506</c:v>
                </c:pt>
                <c:pt idx="89">
                  <c:v>-23.973289412287503</c:v>
                </c:pt>
                <c:pt idx="90">
                  <c:v>-23.843289412287501</c:v>
                </c:pt>
                <c:pt idx="91">
                  <c:v>-23.713289412287498</c:v>
                </c:pt>
                <c:pt idx="92">
                  <c:v>-23.608289412287498</c:v>
                </c:pt>
                <c:pt idx="93">
                  <c:v>-23.503289412287497</c:v>
                </c:pt>
                <c:pt idx="94">
                  <c:v>-23.398289412287497</c:v>
                </c:pt>
                <c:pt idx="95">
                  <c:v>-23.293289412287496</c:v>
                </c:pt>
                <c:pt idx="96">
                  <c:v>-23.188289412287496</c:v>
                </c:pt>
                <c:pt idx="97">
                  <c:v>-23.083289412287495</c:v>
                </c:pt>
                <c:pt idx="98">
                  <c:v>-22.998289412287495</c:v>
                </c:pt>
                <c:pt idx="99">
                  <c:v>-22.999289412287492</c:v>
                </c:pt>
                <c:pt idx="100">
                  <c:v>-23.027289412287491</c:v>
                </c:pt>
                <c:pt idx="101">
                  <c:v>-23.071289412287491</c:v>
                </c:pt>
                <c:pt idx="102">
                  <c:v>-23.115289412287492</c:v>
                </c:pt>
                <c:pt idx="103">
                  <c:v>-23.159289412287492</c:v>
                </c:pt>
                <c:pt idx="104">
                  <c:v>-23.199289412287492</c:v>
                </c:pt>
                <c:pt idx="105">
                  <c:v>-23.239289412287491</c:v>
                </c:pt>
                <c:pt idx="106">
                  <c:v>-23.287289412287492</c:v>
                </c:pt>
                <c:pt idx="107">
                  <c:v>-23.375289412287493</c:v>
                </c:pt>
                <c:pt idx="108">
                  <c:v>-23.423289412287495</c:v>
                </c:pt>
                <c:pt idx="109">
                  <c:v>-23.396089412287495</c:v>
                </c:pt>
                <c:pt idx="110">
                  <c:v>-23.287289412287496</c:v>
                </c:pt>
                <c:pt idx="111">
                  <c:v>-23.260089412287495</c:v>
                </c:pt>
                <c:pt idx="112">
                  <c:v>-23.268089412287498</c:v>
                </c:pt>
                <c:pt idx="113">
                  <c:v>-23.244089412287497</c:v>
                </c:pt>
                <c:pt idx="114">
                  <c:v>-23.135289412287499</c:v>
                </c:pt>
                <c:pt idx="115">
                  <c:v>-22.812289412287498</c:v>
                </c:pt>
                <c:pt idx="116">
                  <c:v>-22.557289412287496</c:v>
                </c:pt>
                <c:pt idx="117">
                  <c:v>-22.448489412287497</c:v>
                </c:pt>
                <c:pt idx="118">
                  <c:v>-22.227489412287493</c:v>
                </c:pt>
                <c:pt idx="119">
                  <c:v>-21.989489412287494</c:v>
                </c:pt>
                <c:pt idx="120">
                  <c:v>-21.751489412287494</c:v>
                </c:pt>
                <c:pt idx="121">
                  <c:v>-21.530489412287491</c:v>
                </c:pt>
                <c:pt idx="122">
                  <c:v>-21.50328941228749</c:v>
                </c:pt>
                <c:pt idx="123">
                  <c:v>-21.511289412287493</c:v>
                </c:pt>
                <c:pt idx="124">
                  <c:v>-21.488370120707494</c:v>
                </c:pt>
                <c:pt idx="125">
                  <c:v>-21.464463439487492</c:v>
                </c:pt>
                <c:pt idx="126">
                  <c:v>-21.481081444327494</c:v>
                </c:pt>
                <c:pt idx="127">
                  <c:v>-21.533043587887484</c:v>
                </c:pt>
                <c:pt idx="129">
                  <c:v>-21.509844059962511</c:v>
                </c:pt>
                <c:pt idx="130">
                  <c:v>-21.465229751462463</c:v>
                </c:pt>
                <c:pt idx="131">
                  <c:v>-21.325205451937496</c:v>
                </c:pt>
                <c:pt idx="132">
                  <c:v>-21.186143695274957</c:v>
                </c:pt>
                <c:pt idx="133">
                  <c:v>-21.120295174117459</c:v>
                </c:pt>
                <c:pt idx="134">
                  <c:v>-21.055347612354996</c:v>
                </c:pt>
                <c:pt idx="135">
                  <c:v>-20.979971853117451</c:v>
                </c:pt>
                <c:pt idx="136">
                  <c:v>-20.886119220642474</c:v>
                </c:pt>
                <c:pt idx="137">
                  <c:v>-20.776082484845006</c:v>
                </c:pt>
                <c:pt idx="138">
                  <c:v>-20.650823166857453</c:v>
                </c:pt>
                <c:pt idx="139">
                  <c:v>-20.504544795357418</c:v>
                </c:pt>
                <c:pt idx="140">
                  <c:v>-20.315898913894969</c:v>
                </c:pt>
                <c:pt idx="141">
                  <c:v>-20.073613145819909</c:v>
                </c:pt>
                <c:pt idx="142">
                  <c:v>-19.822355258094944</c:v>
                </c:pt>
                <c:pt idx="143">
                  <c:v>-19.561872987019928</c:v>
                </c:pt>
                <c:pt idx="144">
                  <c:v>-19.333442533944933</c:v>
                </c:pt>
                <c:pt idx="145">
                  <c:v>-19.213884723032447</c:v>
                </c:pt>
                <c:pt idx="146">
                  <c:v>-19.079316049044994</c:v>
                </c:pt>
                <c:pt idx="147">
                  <c:v>-18.917793997545026</c:v>
                </c:pt>
                <c:pt idx="148">
                  <c:v>-18.756761232662488</c:v>
                </c:pt>
                <c:pt idx="149">
                  <c:v>-18.579651267664968</c:v>
                </c:pt>
                <c:pt idx="150">
                  <c:v>-18.042566115739913</c:v>
                </c:pt>
                <c:pt idx="151">
                  <c:v>-17.75159057621498</c:v>
                </c:pt>
                <c:pt idx="152">
                  <c:v>-17.464399061552445</c:v>
                </c:pt>
                <c:pt idx="153">
                  <c:v>-17.167526568414925</c:v>
                </c:pt>
                <c:pt idx="154">
                  <c:v>-16.897762896827444</c:v>
                </c:pt>
                <c:pt idx="155">
                  <c:v>-16.60911358541501</c:v>
                </c:pt>
                <c:pt idx="156">
                  <c:v>-16.266140317139971</c:v>
                </c:pt>
                <c:pt idx="157">
                  <c:v>-15.91198744581494</c:v>
                </c:pt>
                <c:pt idx="158">
                  <c:v>-15.563004605052488</c:v>
                </c:pt>
                <c:pt idx="159">
                  <c:v>-15.20283404001496</c:v>
                </c:pt>
                <c:pt idx="160">
                  <c:v>-14.374648547269942</c:v>
                </c:pt>
                <c:pt idx="161">
                  <c:v>-13.673876207254926</c:v>
                </c:pt>
                <c:pt idx="162">
                  <c:v>-13.290800138452413</c:v>
                </c:pt>
                <c:pt idx="163">
                  <c:v>-12.937341832377397</c:v>
                </c:pt>
                <c:pt idx="164">
                  <c:v>-12.569490983877381</c:v>
                </c:pt>
                <c:pt idx="165">
                  <c:v>-12.221640135377365</c:v>
                </c:pt>
                <c:pt idx="166">
                  <c:v>-11.893789286877352</c:v>
                </c:pt>
                <c:pt idx="167">
                  <c:v>-11.574667591414842</c:v>
                </c:pt>
                <c:pt idx="168">
                  <c:v>-11.286816742914828</c:v>
                </c:pt>
                <c:pt idx="169">
                  <c:v>-11.038840674112313</c:v>
                </c:pt>
                <c:pt idx="170">
                  <c:v>-10.832078639249799</c:v>
                </c:pt>
              </c:numCache>
            </c:numRef>
          </c:val>
          <c:smooth val="0"/>
          <c:extLst>
            <c:ext xmlns:c16="http://schemas.microsoft.com/office/drawing/2014/chart" uri="{C3380CC4-5D6E-409C-BE32-E72D297353CC}">
              <c16:uniqueId val="{00000000-D7B8-421A-9A90-1F467E3101AB}"/>
            </c:ext>
          </c:extLst>
        </c:ser>
        <c:ser>
          <c:idx val="1"/>
          <c:order val="1"/>
          <c:tx>
            <c:v>actual</c:v>
          </c:tx>
          <c:spPr>
            <a:ln w="28575" cap="rnd">
              <a:solidFill>
                <a:srgbClr val="3399FF"/>
              </a:solidFill>
              <a:round/>
            </a:ln>
            <a:effectLst/>
          </c:spPr>
          <c:marker>
            <c:symbol val="none"/>
          </c:marker>
          <c:val>
            <c:numRef>
              <c:f>Charts!$BO$59:$BO$230</c:f>
              <c:numCache>
                <c:formatCode>0.00</c:formatCode>
                <c:ptCount val="172"/>
                <c:pt idx="15">
                  <c:v>-14.711500000000001</c:v>
                </c:pt>
                <c:pt idx="29">
                  <c:v>-19.294611111111109</c:v>
                </c:pt>
                <c:pt idx="43">
                  <c:v>-21.810555555555556</c:v>
                </c:pt>
                <c:pt idx="57">
                  <c:v>-22.987402777777778</c:v>
                </c:pt>
                <c:pt idx="71">
                  <c:v>-24.510592592592591</c:v>
                </c:pt>
                <c:pt idx="85">
                  <c:v>-25.126458333333332</c:v>
                </c:pt>
                <c:pt idx="99">
                  <c:v>-22.305499999999999</c:v>
                </c:pt>
                <c:pt idx="113">
                  <c:v>-23.195111111111117</c:v>
                </c:pt>
                <c:pt idx="127">
                  <c:v>-21.818458333333332</c:v>
                </c:pt>
                <c:pt idx="142">
                  <c:v>-19.644500000000001</c:v>
                </c:pt>
                <c:pt idx="156">
                  <c:v>-15.595277777777779</c:v>
                </c:pt>
                <c:pt idx="163">
                  <c:v>-12.956</c:v>
                </c:pt>
              </c:numCache>
            </c:numRef>
          </c:val>
          <c:smooth val="0"/>
          <c:extLst>
            <c:ext xmlns:c16="http://schemas.microsoft.com/office/drawing/2014/chart" uri="{C3380CC4-5D6E-409C-BE32-E72D297353CC}">
              <c16:uniqueId val="{00000001-D7B8-421A-9A90-1F467E3101A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2017</a:t>
            </a:r>
            <a:r>
              <a:rPr lang="en-CA" baseline="0"/>
              <a:t> - 2018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-12.553442389715</c:v>
                </c:pt>
                <c:pt idx="1">
                  <c:v>-12.970830791320001</c:v>
                </c:pt>
                <c:pt idx="2">
                  <c:v>-13.425335635245</c:v>
                </c:pt>
                <c:pt idx="3">
                  <c:v>-13.866149351720001</c:v>
                </c:pt>
                <c:pt idx="4">
                  <c:v>-14.254713103470001</c:v>
                </c:pt>
                <c:pt idx="5">
                  <c:v>-14.631368011720001</c:v>
                </c:pt>
                <c:pt idx="6">
                  <c:v>-15.04017906584</c:v>
                </c:pt>
                <c:pt idx="7">
                  <c:v>-15.446848154227501</c:v>
                </c:pt>
                <c:pt idx="8">
                  <c:v>-15.8235957779525</c:v>
                </c:pt>
                <c:pt idx="9">
                  <c:v>-16.195014841912503</c:v>
                </c:pt>
                <c:pt idx="10">
                  <c:v>-16.804916600837501</c:v>
                </c:pt>
                <c:pt idx="11">
                  <c:v>-17.581478556462503</c:v>
                </c:pt>
                <c:pt idx="12">
                  <c:v>-18.302660296662502</c:v>
                </c:pt>
                <c:pt idx="13">
                  <c:v>-19.000101286062502</c:v>
                </c:pt>
                <c:pt idx="14">
                  <c:v>-19.505803189212507</c:v>
                </c:pt>
                <c:pt idx="15">
                  <c:v>-19.858784802937507</c:v>
                </c:pt>
                <c:pt idx="16">
                  <c:v>-20.121118322687508</c:v>
                </c:pt>
                <c:pt idx="17">
                  <c:v>-20.278207576522504</c:v>
                </c:pt>
                <c:pt idx="18">
                  <c:v>-20.498374315297504</c:v>
                </c:pt>
                <c:pt idx="19">
                  <c:v>-20.706151127837504</c:v>
                </c:pt>
                <c:pt idx="20">
                  <c:v>-20.820054795712505</c:v>
                </c:pt>
                <c:pt idx="21">
                  <c:v>-20.918928045225005</c:v>
                </c:pt>
                <c:pt idx="22">
                  <c:v>-21.014255893012507</c:v>
                </c:pt>
                <c:pt idx="23">
                  <c:v>-21.187798677925006</c:v>
                </c:pt>
                <c:pt idx="24">
                  <c:v>-21.360894635465005</c:v>
                </c:pt>
                <c:pt idx="25">
                  <c:v>-21.521912029477505</c:v>
                </c:pt>
                <c:pt idx="26">
                  <c:v>-21.613092764352505</c:v>
                </c:pt>
                <c:pt idx="27">
                  <c:v>-21.762254448465004</c:v>
                </c:pt>
                <c:pt idx="28">
                  <c:v>-21.905732306252506</c:v>
                </c:pt>
                <c:pt idx="29">
                  <c:v>-21.978766210165006</c:v>
                </c:pt>
                <c:pt idx="30">
                  <c:v>-21.994364334740006</c:v>
                </c:pt>
                <c:pt idx="31">
                  <c:v>-22.061794666752505</c:v>
                </c:pt>
                <c:pt idx="32">
                  <c:v>-22.126543381040008</c:v>
                </c:pt>
                <c:pt idx="33">
                  <c:v>-22.140353426265008</c:v>
                </c:pt>
                <c:pt idx="34">
                  <c:v>-22.19997172205251</c:v>
                </c:pt>
                <c:pt idx="35">
                  <c:v>-22.257138209265008</c:v>
                </c:pt>
                <c:pt idx="36">
                  <c:v>-22.318014069140009</c:v>
                </c:pt>
                <c:pt idx="37">
                  <c:v>-22.417147022752509</c:v>
                </c:pt>
                <c:pt idx="38">
                  <c:v>-22.472976597627511</c:v>
                </c:pt>
                <c:pt idx="39">
                  <c:v>-22.563794689740007</c:v>
                </c:pt>
                <c:pt idx="40">
                  <c:v>-22.655757279915012</c:v>
                </c:pt>
                <c:pt idx="41">
                  <c:v>-22.680557279915011</c:v>
                </c:pt>
                <c:pt idx="42">
                  <c:v>-22.70535727991501</c:v>
                </c:pt>
                <c:pt idx="43">
                  <c:v>-22.795357279915009</c:v>
                </c:pt>
                <c:pt idx="44">
                  <c:v>-22.885357279915009</c:v>
                </c:pt>
                <c:pt idx="45">
                  <c:v>-22.985357279915011</c:v>
                </c:pt>
                <c:pt idx="46">
                  <c:v>-23.035357279915011</c:v>
                </c:pt>
                <c:pt idx="47">
                  <c:v>-23.085357279915012</c:v>
                </c:pt>
                <c:pt idx="48">
                  <c:v>-23.135357279915013</c:v>
                </c:pt>
                <c:pt idx="49">
                  <c:v>-23.185357279915014</c:v>
                </c:pt>
                <c:pt idx="50">
                  <c:v>-23.195357279915015</c:v>
                </c:pt>
                <c:pt idx="51">
                  <c:v>-23.145357279915014</c:v>
                </c:pt>
                <c:pt idx="52">
                  <c:v>-23.095357279915014</c:v>
                </c:pt>
                <c:pt idx="53">
                  <c:v>-23.145357279915014</c:v>
                </c:pt>
                <c:pt idx="54">
                  <c:v>-23.195357279915015</c:v>
                </c:pt>
                <c:pt idx="55">
                  <c:v>-23.145357279915014</c:v>
                </c:pt>
                <c:pt idx="56">
                  <c:v>-23.095357279915014</c:v>
                </c:pt>
                <c:pt idx="57">
                  <c:v>-23.139357279915014</c:v>
                </c:pt>
                <c:pt idx="58">
                  <c:v>-23.211357279915013</c:v>
                </c:pt>
                <c:pt idx="59">
                  <c:v>-23.283357279915013</c:v>
                </c:pt>
                <c:pt idx="60">
                  <c:v>-23.355357279915012</c:v>
                </c:pt>
                <c:pt idx="61">
                  <c:v>-23.475357279915009</c:v>
                </c:pt>
                <c:pt idx="62">
                  <c:v>-23.595357279915007</c:v>
                </c:pt>
                <c:pt idx="63">
                  <c:v>-23.691357279915007</c:v>
                </c:pt>
                <c:pt idx="64">
                  <c:v>-23.787357279915007</c:v>
                </c:pt>
                <c:pt idx="65">
                  <c:v>-23.823357279915008</c:v>
                </c:pt>
                <c:pt idx="66">
                  <c:v>-23.85935727991501</c:v>
                </c:pt>
                <c:pt idx="67">
                  <c:v>-23.895357279915011</c:v>
                </c:pt>
                <c:pt idx="68">
                  <c:v>-23.931357279915012</c:v>
                </c:pt>
                <c:pt idx="69">
                  <c:v>-23.967357279915014</c:v>
                </c:pt>
                <c:pt idx="70">
                  <c:v>-24.003357279915015</c:v>
                </c:pt>
                <c:pt idx="71">
                  <c:v>-24.039357279915016</c:v>
                </c:pt>
                <c:pt idx="72">
                  <c:v>-24.075357279915018</c:v>
                </c:pt>
                <c:pt idx="73">
                  <c:v>-24.101357279915018</c:v>
                </c:pt>
                <c:pt idx="74">
                  <c:v>-24.111357279915019</c:v>
                </c:pt>
                <c:pt idx="75">
                  <c:v>-23.971357279915019</c:v>
                </c:pt>
                <c:pt idx="76">
                  <c:v>-23.831357279915018</c:v>
                </c:pt>
                <c:pt idx="77">
                  <c:v>-23.691357279915017</c:v>
                </c:pt>
                <c:pt idx="78">
                  <c:v>-23.551357279915017</c:v>
                </c:pt>
                <c:pt idx="79">
                  <c:v>-23.546357279915018</c:v>
                </c:pt>
                <c:pt idx="80">
                  <c:v>-23.467357279915017</c:v>
                </c:pt>
                <c:pt idx="81">
                  <c:v>-23.487357279915017</c:v>
                </c:pt>
                <c:pt idx="82">
                  <c:v>-23.482357279915018</c:v>
                </c:pt>
                <c:pt idx="83">
                  <c:v>-23.452357279915017</c:v>
                </c:pt>
                <c:pt idx="84">
                  <c:v>-23.422357279915015</c:v>
                </c:pt>
                <c:pt idx="85">
                  <c:v>-23.352357279915015</c:v>
                </c:pt>
                <c:pt idx="86">
                  <c:v>-23.242357279915016</c:v>
                </c:pt>
                <c:pt idx="87">
                  <c:v>-23.172357279915015</c:v>
                </c:pt>
                <c:pt idx="88">
                  <c:v>-23.102357279915015</c:v>
                </c:pt>
                <c:pt idx="89">
                  <c:v>-22.992357279915016</c:v>
                </c:pt>
                <c:pt idx="90">
                  <c:v>-22.922357279915015</c:v>
                </c:pt>
                <c:pt idx="91">
                  <c:v>-22.892357279915014</c:v>
                </c:pt>
                <c:pt idx="92">
                  <c:v>-22.887357279915015</c:v>
                </c:pt>
                <c:pt idx="93">
                  <c:v>-22.857357279915014</c:v>
                </c:pt>
                <c:pt idx="94">
                  <c:v>-22.827357279915013</c:v>
                </c:pt>
                <c:pt idx="95">
                  <c:v>-22.822357279915014</c:v>
                </c:pt>
                <c:pt idx="96">
                  <c:v>-22.817357279915015</c:v>
                </c:pt>
                <c:pt idx="97">
                  <c:v>-22.707357279915016</c:v>
                </c:pt>
                <c:pt idx="98">
                  <c:v>-22.597357279915016</c:v>
                </c:pt>
                <c:pt idx="99">
                  <c:v>-22.567357279915015</c:v>
                </c:pt>
                <c:pt idx="100">
                  <c:v>-22.562357279915016</c:v>
                </c:pt>
                <c:pt idx="101">
                  <c:v>-22.532357279915015</c:v>
                </c:pt>
                <c:pt idx="102">
                  <c:v>-22.462357279915015</c:v>
                </c:pt>
                <c:pt idx="103">
                  <c:v>-22.392357279915014</c:v>
                </c:pt>
                <c:pt idx="104">
                  <c:v>-22.362357279915013</c:v>
                </c:pt>
                <c:pt idx="105">
                  <c:v>-22.377357279915014</c:v>
                </c:pt>
                <c:pt idx="106">
                  <c:v>-22.156357279915014</c:v>
                </c:pt>
                <c:pt idx="107">
                  <c:v>-21.850357279915013</c:v>
                </c:pt>
                <c:pt idx="108">
                  <c:v>-21.578357279915011</c:v>
                </c:pt>
                <c:pt idx="109">
                  <c:v>-21.61835727991501</c:v>
                </c:pt>
                <c:pt idx="110">
                  <c:v>-21.706357279915011</c:v>
                </c:pt>
                <c:pt idx="111">
                  <c:v>-21.794357279915012</c:v>
                </c:pt>
                <c:pt idx="112">
                  <c:v>-21.874357279915014</c:v>
                </c:pt>
                <c:pt idx="113">
                  <c:v>-21.806357279915012</c:v>
                </c:pt>
                <c:pt idx="114">
                  <c:v>-21.602357279915012</c:v>
                </c:pt>
                <c:pt idx="115">
                  <c:v>-21.452757279915012</c:v>
                </c:pt>
                <c:pt idx="116">
                  <c:v>-21.384757279915011</c:v>
                </c:pt>
                <c:pt idx="117">
                  <c:v>-21.464757279915013</c:v>
                </c:pt>
                <c:pt idx="118">
                  <c:v>-21.58475727991501</c:v>
                </c:pt>
                <c:pt idx="119">
                  <c:v>-21.74475727991501</c:v>
                </c:pt>
                <c:pt idx="120">
                  <c:v>-21.90475727991501</c:v>
                </c:pt>
                <c:pt idx="121">
                  <c:v>-22.06475727991501</c:v>
                </c:pt>
                <c:pt idx="122">
                  <c:v>-22.224757279915011</c:v>
                </c:pt>
                <c:pt idx="123">
                  <c:v>-22.26475727991501</c:v>
                </c:pt>
                <c:pt idx="124">
                  <c:v>-22.249477752195009</c:v>
                </c:pt>
                <c:pt idx="125">
                  <c:v>-22.209633283495009</c:v>
                </c:pt>
                <c:pt idx="126">
                  <c:v>-22.16808827139501</c:v>
                </c:pt>
                <c:pt idx="127">
                  <c:v>-22.094475234685024</c:v>
                </c:pt>
                <c:pt idx="129">
                  <c:v>-22.051216674915047</c:v>
                </c:pt>
                <c:pt idx="130">
                  <c:v>-21.99552522811501</c:v>
                </c:pt>
                <c:pt idx="131">
                  <c:v>-21.947300333502568</c:v>
                </c:pt>
                <c:pt idx="132">
                  <c:v>-21.895664773827495</c:v>
                </c:pt>
                <c:pt idx="133">
                  <c:v>-21.840835880489998</c:v>
                </c:pt>
                <c:pt idx="134">
                  <c:v>-21.768727573815035</c:v>
                </c:pt>
                <c:pt idx="135">
                  <c:v>-21.681443673637489</c:v>
                </c:pt>
                <c:pt idx="136">
                  <c:v>-21.582951262755014</c:v>
                </c:pt>
                <c:pt idx="137">
                  <c:v>-21.440388079755078</c:v>
                </c:pt>
                <c:pt idx="138">
                  <c:v>-21.318464754772524</c:v>
                </c:pt>
                <c:pt idx="139">
                  <c:v>-21.189500301847492</c:v>
                </c:pt>
                <c:pt idx="140">
                  <c:v>-21.042751205445082</c:v>
                </c:pt>
                <c:pt idx="141">
                  <c:v>-20.815893901219898</c:v>
                </c:pt>
                <c:pt idx="142">
                  <c:v>-20.410015774894955</c:v>
                </c:pt>
                <c:pt idx="143">
                  <c:v>-19.989236721619928</c:v>
                </c:pt>
                <c:pt idx="144">
                  <c:v>-19.758580528619948</c:v>
                </c:pt>
                <c:pt idx="145">
                  <c:v>-19.497949121619978</c:v>
                </c:pt>
                <c:pt idx="146">
                  <c:v>-19.228811773645074</c:v>
                </c:pt>
                <c:pt idx="147">
                  <c:v>-18.744213619570107</c:v>
                </c:pt>
                <c:pt idx="148">
                  <c:v>-18.493392685307587</c:v>
                </c:pt>
                <c:pt idx="149">
                  <c:v>-18.233825087770075</c:v>
                </c:pt>
                <c:pt idx="150">
                  <c:v>-17.965282511807548</c:v>
                </c:pt>
                <c:pt idx="151">
                  <c:v>-17.749462237195168</c:v>
                </c:pt>
                <c:pt idx="152">
                  <c:v>-17.529782353520108</c:v>
                </c:pt>
                <c:pt idx="153">
                  <c:v>-17.28410243756257</c:v>
                </c:pt>
                <c:pt idx="154">
                  <c:v>-17.01433876597509</c:v>
                </c:pt>
                <c:pt idx="155">
                  <c:v>-16.350221594125166</c:v>
                </c:pt>
                <c:pt idx="156">
                  <c:v>-15.94488954980012</c:v>
                </c:pt>
                <c:pt idx="157">
                  <c:v>-15.617073096087566</c:v>
                </c:pt>
                <c:pt idx="158">
                  <c:v>-15.268090255325113</c:v>
                </c:pt>
                <c:pt idx="159">
                  <c:v>-14.907919690287585</c:v>
                </c:pt>
                <c:pt idx="160">
                  <c:v>-14.535461384212571</c:v>
                </c:pt>
                <c:pt idx="161">
                  <c:v>-14.152385315410058</c:v>
                </c:pt>
                <c:pt idx="162">
                  <c:v>-13.769309246607545</c:v>
                </c:pt>
                <c:pt idx="163">
                  <c:v>-13.415850940532529</c:v>
                </c:pt>
                <c:pt idx="164">
                  <c:v>-13.081392634457515</c:v>
                </c:pt>
                <c:pt idx="165">
                  <c:v>-12.756216565655002</c:v>
                </c:pt>
                <c:pt idx="166">
                  <c:v>-12.450340496852487</c:v>
                </c:pt>
                <c:pt idx="167">
                  <c:v>-12.142489648352473</c:v>
                </c:pt>
                <c:pt idx="168">
                  <c:v>-11.525246257427455</c:v>
                </c:pt>
                <c:pt idx="169">
                  <c:v>-11.227124561964946</c:v>
                </c:pt>
                <c:pt idx="170">
                  <c:v>-10.651881171039928</c:v>
                </c:pt>
              </c:numCache>
            </c:numRef>
          </c:val>
          <c:smooth val="0"/>
          <c:extLst>
            <c:ext xmlns:c16="http://schemas.microsoft.com/office/drawing/2014/chart" uri="{C3380CC4-5D6E-409C-BE32-E72D297353CC}">
              <c16:uniqueId val="{00000000-0E52-40E1-BF57-0C33E2793F97}"/>
            </c:ext>
          </c:extLst>
        </c:ser>
        <c:ser>
          <c:idx val="1"/>
          <c:order val="1"/>
          <c:tx>
            <c:v>actual</c:v>
          </c:tx>
          <c:spPr>
            <a:ln w="28575" cap="rnd">
              <a:solidFill>
                <a:srgbClr val="CC00FF"/>
              </a:solidFill>
              <a:round/>
            </a:ln>
            <a:effectLst/>
          </c:spPr>
          <c:marker>
            <c:symbol val="none"/>
          </c:marker>
          <c:val>
            <c:numRef>
              <c:f>Charts!$BS$59:$BS$229</c:f>
              <c:numCache>
                <c:formatCode>0.00</c:formatCode>
                <c:ptCount val="171"/>
                <c:pt idx="14">
                  <c:v>-20.341842592592595</c:v>
                </c:pt>
                <c:pt idx="28">
                  <c:v>-20.803907407407408</c:v>
                </c:pt>
                <c:pt idx="42">
                  <c:v>-22.346555555555554</c:v>
                </c:pt>
                <c:pt idx="56">
                  <c:v>-22.432720000000003</c:v>
                </c:pt>
                <c:pt idx="70">
                  <c:v>-24.796685185185186</c:v>
                </c:pt>
                <c:pt idx="84">
                  <c:v>-22.031066666666668</c:v>
                </c:pt>
                <c:pt idx="98">
                  <c:v>-22.417224537037033</c:v>
                </c:pt>
                <c:pt idx="112">
                  <c:v>-22.563041666666667</c:v>
                </c:pt>
                <c:pt idx="126">
                  <c:v>-22.321981481481483</c:v>
                </c:pt>
                <c:pt idx="141">
                  <c:v>-20.066858796296298</c:v>
                </c:pt>
                <c:pt idx="156">
                  <c:v>-16.205307870370369</c:v>
                </c:pt>
                <c:pt idx="169">
                  <c:v>-11.447822222222223</c:v>
                </c:pt>
              </c:numCache>
            </c:numRef>
          </c:val>
          <c:smooth val="0"/>
          <c:extLst>
            <c:ext xmlns:c16="http://schemas.microsoft.com/office/drawing/2014/chart" uri="{C3380CC4-5D6E-409C-BE32-E72D297353CC}">
              <c16:uniqueId val="{00000001-0E52-40E1-BF57-0C33E2793F9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Merlot</a:t>
            </a:r>
          </a:p>
        </c:rich>
      </c:tx>
      <c:overlay val="0"/>
    </c:title>
    <c:autoTitleDeleted val="0"/>
    <c:plotArea>
      <c:layout/>
      <c:lineChart>
        <c:grouping val="standard"/>
        <c:varyColors val="0"/>
        <c:ser>
          <c:idx val="0"/>
          <c:order val="0"/>
          <c:tx>
            <c:v>2d Av Temp</c:v>
          </c:tx>
          <c:marker>
            <c:symbol val="none"/>
          </c:marker>
          <c:cat>
            <c:numRef>
              <c:f>'Merlot Predicted LTE'!$Q$7:$Q$249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LTE'!$X$7:$X$248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8D4F-4531-9B0C-EE19D301330A}"/>
            </c:ext>
          </c:extLst>
        </c:ser>
        <c:ser>
          <c:idx val="1"/>
          <c:order val="1"/>
          <c:tx>
            <c:v>LTE50</c:v>
          </c:tx>
          <c:val>
            <c:numRef>
              <c:f>'Merlot Predicted LTE'!$Z$7:$Z$249</c:f>
              <c:numCache>
                <c:formatCode>0.00</c:formatCode>
                <c:ptCount val="243"/>
                <c:pt idx="57" formatCode="General">
                  <c:v>-12.588259259259255</c:v>
                </c:pt>
                <c:pt idx="71" formatCode="General">
                  <c:v>-16.122277777777775</c:v>
                </c:pt>
                <c:pt idx="84" formatCode="General">
                  <c:v>-19.257527777777785</c:v>
                </c:pt>
                <c:pt idx="98" formatCode="General">
                  <c:v>-20.934444444444441</c:v>
                </c:pt>
                <c:pt idx="112" formatCode="General">
                  <c:v>-20.986833333333333</c:v>
                </c:pt>
                <c:pt idx="126" formatCode="General">
                  <c:v>-22.235000000000007</c:v>
                </c:pt>
                <c:pt idx="140" formatCode="General">
                  <c:v>-23.492277777777783</c:v>
                </c:pt>
                <c:pt idx="154" formatCode="General">
                  <c:v>-22.015805555555566</c:v>
                </c:pt>
                <c:pt idx="168" formatCode="General">
                  <c:v>-19.413458333333335</c:v>
                </c:pt>
                <c:pt idx="185" formatCode="General">
                  <c:v>-18.682013888888893</c:v>
                </c:pt>
                <c:pt idx="199" formatCode="General">
                  <c:v>-12.559180555555558</c:v>
                </c:pt>
              </c:numCache>
            </c:numRef>
          </c:val>
          <c:smooth val="0"/>
          <c:extLst>
            <c:ext xmlns:c16="http://schemas.microsoft.com/office/drawing/2014/chart" uri="{C3380CC4-5D6E-409C-BE32-E72D297353CC}">
              <c16:uniqueId val="{00000001-8D4F-4531-9B0C-EE19D301330A}"/>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-11.174930934500004</c:v>
                </c:pt>
                <c:pt idx="1">
                  <c:v>-11.664723446587503</c:v>
                </c:pt>
                <c:pt idx="2">
                  <c:v>-12.139887601600002</c:v>
                </c:pt>
                <c:pt idx="3">
                  <c:v>-12.588716112920002</c:v>
                </c:pt>
                <c:pt idx="4">
                  <c:v>-12.969508589635003</c:v>
                </c:pt>
                <c:pt idx="5">
                  <c:v>-13.308498007060003</c:v>
                </c:pt>
                <c:pt idx="6">
                  <c:v>-13.618756396347502</c:v>
                </c:pt>
                <c:pt idx="7">
                  <c:v>-13.919337896460004</c:v>
                </c:pt>
                <c:pt idx="8">
                  <c:v>-14.227585952235003</c:v>
                </c:pt>
                <c:pt idx="9">
                  <c:v>-14.542628908272505</c:v>
                </c:pt>
                <c:pt idx="10">
                  <c:v>-14.815479695160004</c:v>
                </c:pt>
                <c:pt idx="11">
                  <c:v>-15.063979520960004</c:v>
                </c:pt>
                <c:pt idx="12">
                  <c:v>-15.304373434360004</c:v>
                </c:pt>
                <c:pt idx="13">
                  <c:v>-15.551383784772504</c:v>
                </c:pt>
                <c:pt idx="14">
                  <c:v>-15.818282011435006</c:v>
                </c:pt>
                <c:pt idx="15">
                  <c:v>-16.089806329685004</c:v>
                </c:pt>
                <c:pt idx="16">
                  <c:v>-16.383619871805006</c:v>
                </c:pt>
                <c:pt idx="17">
                  <c:v>-16.713000565330006</c:v>
                </c:pt>
                <c:pt idx="18">
                  <c:v>-17.177797013855006</c:v>
                </c:pt>
                <c:pt idx="19">
                  <c:v>-17.555573036655005</c:v>
                </c:pt>
                <c:pt idx="20">
                  <c:v>-17.806161105980006</c:v>
                </c:pt>
                <c:pt idx="21">
                  <c:v>-18.021485071585008</c:v>
                </c:pt>
                <c:pt idx="22">
                  <c:v>-18.222732750247509</c:v>
                </c:pt>
                <c:pt idx="23">
                  <c:v>-18.422817372852506</c:v>
                </c:pt>
                <c:pt idx="24">
                  <c:v>-18.599847329427504</c:v>
                </c:pt>
                <c:pt idx="25">
                  <c:v>-18.770336334852505</c:v>
                </c:pt>
                <c:pt idx="26">
                  <c:v>-18.925343584140006</c:v>
                </c:pt>
                <c:pt idx="27">
                  <c:v>-19.065731051540002</c:v>
                </c:pt>
                <c:pt idx="28">
                  <c:v>-19.200769035340006</c:v>
                </c:pt>
                <c:pt idx="29">
                  <c:v>-19.359820648305007</c:v>
                </c:pt>
                <c:pt idx="30">
                  <c:v>-19.512682269140004</c:v>
                </c:pt>
                <c:pt idx="31">
                  <c:v>-19.655035192277502</c:v>
                </c:pt>
                <c:pt idx="32">
                  <c:v>-19.798921224027506</c:v>
                </c:pt>
                <c:pt idx="33">
                  <c:v>-19.957736744115007</c:v>
                </c:pt>
                <c:pt idx="34">
                  <c:v>-20.110094611127508</c:v>
                </c:pt>
                <c:pt idx="35">
                  <c:v>-20.252375645967504</c:v>
                </c:pt>
                <c:pt idx="36">
                  <c:v>-20.368039779730005</c:v>
                </c:pt>
                <c:pt idx="37">
                  <c:v>-20.467172733342505</c:v>
                </c:pt>
                <c:pt idx="38">
                  <c:v>-20.556500053142507</c:v>
                </c:pt>
                <c:pt idx="39">
                  <c:v>-20.641975904542505</c:v>
                </c:pt>
                <c:pt idx="40">
                  <c:v>-20.72372042914251</c:v>
                </c:pt>
                <c:pt idx="41">
                  <c:v>-20.803720429142508</c:v>
                </c:pt>
                <c:pt idx="42">
                  <c:v>-20.883720429142507</c:v>
                </c:pt>
                <c:pt idx="43">
                  <c:v>-20.963720429142505</c:v>
                </c:pt>
                <c:pt idx="44">
                  <c:v>-21.053720429142505</c:v>
                </c:pt>
                <c:pt idx="45">
                  <c:v>-21.125720429142504</c:v>
                </c:pt>
                <c:pt idx="46">
                  <c:v>-21.229720429142503</c:v>
                </c:pt>
                <c:pt idx="47">
                  <c:v>-21.317720429142504</c:v>
                </c:pt>
                <c:pt idx="48">
                  <c:v>-21.397720429142506</c:v>
                </c:pt>
                <c:pt idx="49">
                  <c:v>-21.497720429142507</c:v>
                </c:pt>
                <c:pt idx="50">
                  <c:v>-21.577720429142509</c:v>
                </c:pt>
                <c:pt idx="51">
                  <c:v>-21.66572042914251</c:v>
                </c:pt>
                <c:pt idx="52">
                  <c:v>-21.745720429142512</c:v>
                </c:pt>
                <c:pt idx="53">
                  <c:v>-21.765720429142512</c:v>
                </c:pt>
                <c:pt idx="54">
                  <c:v>-21.785720429142511</c:v>
                </c:pt>
                <c:pt idx="55">
                  <c:v>-21.885720429142513</c:v>
                </c:pt>
                <c:pt idx="56">
                  <c:v>-21.965720429142515</c:v>
                </c:pt>
                <c:pt idx="57">
                  <c:v>-21.915720429142514</c:v>
                </c:pt>
                <c:pt idx="58">
                  <c:v>-21.865720429142513</c:v>
                </c:pt>
                <c:pt idx="59">
                  <c:v>-21.885720429142513</c:v>
                </c:pt>
                <c:pt idx="60">
                  <c:v>-21.835720429142512</c:v>
                </c:pt>
                <c:pt idx="61">
                  <c:v>-21.735720429142511</c:v>
                </c:pt>
                <c:pt idx="62">
                  <c:v>-21.785720429142511</c:v>
                </c:pt>
                <c:pt idx="63">
                  <c:v>-21.905720429142512</c:v>
                </c:pt>
                <c:pt idx="64">
                  <c:v>-21.855720429142512</c:v>
                </c:pt>
                <c:pt idx="65">
                  <c:v>-21.805720429142511</c:v>
                </c:pt>
                <c:pt idx="66">
                  <c:v>-21.925720429142512</c:v>
                </c:pt>
                <c:pt idx="67">
                  <c:v>-22.013720429142513</c:v>
                </c:pt>
                <c:pt idx="68">
                  <c:v>-22.13372042914251</c:v>
                </c:pt>
                <c:pt idx="69">
                  <c:v>-22.277720429142509</c:v>
                </c:pt>
                <c:pt idx="70">
                  <c:v>-22.397720429142506</c:v>
                </c:pt>
                <c:pt idx="71">
                  <c:v>-22.485720429142507</c:v>
                </c:pt>
                <c:pt idx="72">
                  <c:v>-22.589720429142506</c:v>
                </c:pt>
                <c:pt idx="73">
                  <c:v>-22.693720429142505</c:v>
                </c:pt>
                <c:pt idx="74">
                  <c:v>-22.773720429142507</c:v>
                </c:pt>
                <c:pt idx="75">
                  <c:v>-22.803720429142508</c:v>
                </c:pt>
                <c:pt idx="76">
                  <c:v>-22.798720429142509</c:v>
                </c:pt>
                <c:pt idx="77">
                  <c:v>-22.768720429142508</c:v>
                </c:pt>
                <c:pt idx="78">
                  <c:v>-22.738720429142507</c:v>
                </c:pt>
                <c:pt idx="79">
                  <c:v>-22.822720429142507</c:v>
                </c:pt>
                <c:pt idx="80">
                  <c:v>-22.966720429142505</c:v>
                </c:pt>
                <c:pt idx="81">
                  <c:v>-23.038720429142504</c:v>
                </c:pt>
                <c:pt idx="82">
                  <c:v>-23.110720429142503</c:v>
                </c:pt>
                <c:pt idx="83">
                  <c:v>-23.182720429142503</c:v>
                </c:pt>
                <c:pt idx="84">
                  <c:v>-23.254720429142502</c:v>
                </c:pt>
                <c:pt idx="85">
                  <c:v>-23.306720429142501</c:v>
                </c:pt>
                <c:pt idx="86">
                  <c:v>-23.327720429142502</c:v>
                </c:pt>
                <c:pt idx="87">
                  <c:v>-23.349720429142501</c:v>
                </c:pt>
                <c:pt idx="88">
                  <c:v>-23.3757204291425</c:v>
                </c:pt>
                <c:pt idx="89">
                  <c:v>-23.4017204291425</c:v>
                </c:pt>
                <c:pt idx="90">
                  <c:v>-23.437720429142502</c:v>
                </c:pt>
                <c:pt idx="91">
                  <c:v>-23.473720429142503</c:v>
                </c:pt>
                <c:pt idx="92">
                  <c:v>-23.494720429142504</c:v>
                </c:pt>
                <c:pt idx="93">
                  <c:v>-23.509720429142504</c:v>
                </c:pt>
                <c:pt idx="94">
                  <c:v>-23.504720429142505</c:v>
                </c:pt>
                <c:pt idx="95">
                  <c:v>-23.519720429142506</c:v>
                </c:pt>
                <c:pt idx="96">
                  <c:v>-23.439720429142508</c:v>
                </c:pt>
                <c:pt idx="97">
                  <c:v>-23.459720429142507</c:v>
                </c:pt>
                <c:pt idx="98">
                  <c:v>-23.474720429142508</c:v>
                </c:pt>
                <c:pt idx="99">
                  <c:v>-23.489720429142508</c:v>
                </c:pt>
                <c:pt idx="100">
                  <c:v>-23.504720429142509</c:v>
                </c:pt>
                <c:pt idx="101">
                  <c:v>-23.424720429142511</c:v>
                </c:pt>
                <c:pt idx="102">
                  <c:v>-23.445720429142511</c:v>
                </c:pt>
                <c:pt idx="103">
                  <c:v>-23.460720429142512</c:v>
                </c:pt>
                <c:pt idx="104">
                  <c:v>-23.430720429142511</c:v>
                </c:pt>
                <c:pt idx="105">
                  <c:v>-23.360720429142511</c:v>
                </c:pt>
                <c:pt idx="106">
                  <c:v>-23.139720429142514</c:v>
                </c:pt>
                <c:pt idx="107">
                  <c:v>-22.990120429142515</c:v>
                </c:pt>
                <c:pt idx="108">
                  <c:v>-22.840520429142515</c:v>
                </c:pt>
                <c:pt idx="109">
                  <c:v>-22.690920429142516</c:v>
                </c:pt>
                <c:pt idx="110">
                  <c:v>-22.622920429142514</c:v>
                </c:pt>
                <c:pt idx="111">
                  <c:v>-22.473320429142515</c:v>
                </c:pt>
                <c:pt idx="112">
                  <c:v>-22.252320429142515</c:v>
                </c:pt>
                <c:pt idx="113">
                  <c:v>-22.031320429142518</c:v>
                </c:pt>
                <c:pt idx="114">
                  <c:v>-21.827320429142517</c:v>
                </c:pt>
                <c:pt idx="115">
                  <c:v>-21.606320429142521</c:v>
                </c:pt>
                <c:pt idx="116">
                  <c:v>-21.385320429142524</c:v>
                </c:pt>
                <c:pt idx="117">
                  <c:v>-21.345320429142525</c:v>
                </c:pt>
                <c:pt idx="118">
                  <c:v>-21.305320429142526</c:v>
                </c:pt>
                <c:pt idx="119">
                  <c:v>-21.217320429142525</c:v>
                </c:pt>
                <c:pt idx="120">
                  <c:v>-21.177320429142526</c:v>
                </c:pt>
                <c:pt idx="121">
                  <c:v>-21.057320429142525</c:v>
                </c:pt>
                <c:pt idx="122">
                  <c:v>-20.927320429142526</c:v>
                </c:pt>
                <c:pt idx="123">
                  <c:v>-20.807320429142525</c:v>
                </c:pt>
                <c:pt idx="124">
                  <c:v>-20.72328302668253</c:v>
                </c:pt>
                <c:pt idx="125">
                  <c:v>-20.593788503407531</c:v>
                </c:pt>
                <c:pt idx="126">
                  <c:v>-20.448380961057534</c:v>
                </c:pt>
                <c:pt idx="127">
                  <c:v>-20.307650155582561</c:v>
                </c:pt>
                <c:pt idx="129">
                  <c:v>-20.154934689107581</c:v>
                </c:pt>
                <c:pt idx="130">
                  <c:v>-19.971473957732545</c:v>
                </c:pt>
                <c:pt idx="131">
                  <c:v>-19.793261212882587</c:v>
                </c:pt>
                <c:pt idx="132">
                  <c:v>-19.654199456220049</c:v>
                </c:pt>
                <c:pt idx="133">
                  <c:v>-19.678708760720053</c:v>
                </c:pt>
                <c:pt idx="134">
                  <c:v>-19.699439709132594</c:v>
                </c:pt>
                <c:pt idx="135">
                  <c:v>-19.701736185632548</c:v>
                </c:pt>
                <c:pt idx="136">
                  <c:v>-19.53934394137006</c:v>
                </c:pt>
                <c:pt idx="137">
                  <c:v>-19.370671105832578</c:v>
                </c:pt>
                <c:pt idx="138">
                  <c:v>-19.195531473070048</c:v>
                </c:pt>
                <c:pt idx="139">
                  <c:v>-19.013735328032531</c:v>
                </c:pt>
                <c:pt idx="140">
                  <c:v>-18.816106309357583</c:v>
                </c:pt>
                <c:pt idx="141">
                  <c:v>-18.536545807732512</c:v>
                </c:pt>
                <c:pt idx="142">
                  <c:v>-18.246632860357554</c:v>
                </c:pt>
                <c:pt idx="143">
                  <c:v>-17.885965100407532</c:v>
                </c:pt>
                <c:pt idx="144">
                  <c:v>-17.574469028032539</c:v>
                </c:pt>
                <c:pt idx="145">
                  <c:v>-17.337795391107548</c:v>
                </c:pt>
                <c:pt idx="146">
                  <c:v>-17.203226717120096</c:v>
                </c:pt>
                <c:pt idx="147">
                  <c:v>-17.064780768195124</c:v>
                </c:pt>
                <c:pt idx="148">
                  <c:v>-16.887026607695084</c:v>
                </c:pt>
                <c:pt idx="149">
                  <c:v>-16.692612136195063</c:v>
                </c:pt>
                <c:pt idx="150">
                  <c:v>-16.506677951120011</c:v>
                </c:pt>
                <c:pt idx="151">
                  <c:v>-16.317309998282624</c:v>
                </c:pt>
                <c:pt idx="152">
                  <c:v>-16.111305901020064</c:v>
                </c:pt>
                <c:pt idx="153">
                  <c:v>-15.874108056295025</c:v>
                </c:pt>
                <c:pt idx="154">
                  <c:v>-15.618953709620044</c:v>
                </c:pt>
                <c:pt idx="155">
                  <c:v>-15.330304398207609</c:v>
                </c:pt>
                <c:pt idx="156">
                  <c:v>-15.002920823945072</c:v>
                </c:pt>
                <c:pt idx="157">
                  <c:v>-14.365445655560016</c:v>
                </c:pt>
                <c:pt idx="158">
                  <c:v>-13.707363727265109</c:v>
                </c:pt>
                <c:pt idx="159">
                  <c:v>-13.028184947480053</c:v>
                </c:pt>
                <c:pt idx="160">
                  <c:v>-12.199999454735035</c:v>
                </c:pt>
                <c:pt idx="161">
                  <c:v>-11.308107385625016</c:v>
                </c:pt>
                <c:pt idx="162">
                  <c:v>-10.479921892879998</c:v>
                </c:pt>
                <c:pt idx="163">
                  <c:v>-9.7989495528649808</c:v>
                </c:pt>
                <c:pt idx="164">
                  <c:v>-9.0175640601199625</c:v>
                </c:pt>
                <c:pt idx="165">
                  <c:v>-8.2595785673749429</c:v>
                </c:pt>
                <c:pt idx="166">
                  <c:v>-7.9474239900874277</c:v>
                </c:pt>
                <c:pt idx="167">
                  <c:v>-7.6547694127999133</c:v>
                </c:pt>
                <c:pt idx="168">
                  <c:v>-7.3816148355123996</c:v>
                </c:pt>
                <c:pt idx="169">
                  <c:v>-7.1137639870123852</c:v>
                </c:pt>
                <c:pt idx="170">
                  <c:v>-6.8659131385123704</c:v>
                </c:pt>
              </c:numCache>
            </c:numRef>
          </c:val>
          <c:smooth val="0"/>
          <c:extLst>
            <c:ext xmlns:c16="http://schemas.microsoft.com/office/drawing/2014/chart" uri="{C3380CC4-5D6E-409C-BE32-E72D297353CC}">
              <c16:uniqueId val="{00000000-C7FC-4213-8D75-BDACF9CB8707}"/>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-13.298000000000002</c:v>
                </c:pt>
                <c:pt idx="21">
                  <c:v>-17.90388888888889</c:v>
                </c:pt>
                <c:pt idx="35">
                  <c:v>-20.848703703703702</c:v>
                </c:pt>
                <c:pt idx="49">
                  <c:v>-20.707314814814811</c:v>
                </c:pt>
                <c:pt idx="64">
                  <c:v>-21.737944444444441</c:v>
                </c:pt>
                <c:pt idx="77">
                  <c:v>-22.075740740740745</c:v>
                </c:pt>
                <c:pt idx="91">
                  <c:v>-23.214944444444441</c:v>
                </c:pt>
                <c:pt idx="106">
                  <c:v>-22.242777777777778</c:v>
                </c:pt>
                <c:pt idx="120">
                  <c:v>-22.4380925925926</c:v>
                </c:pt>
                <c:pt idx="135">
                  <c:v>-20.121592592592592</c:v>
                </c:pt>
                <c:pt idx="149">
                  <c:v>-16.94072222222222</c:v>
                </c:pt>
                <c:pt idx="162">
                  <c:v>-10.300222222222223</c:v>
                </c:pt>
              </c:numCache>
            </c:numRef>
          </c:val>
          <c:smooth val="0"/>
          <c:extLst>
            <c:ext xmlns:c16="http://schemas.microsoft.com/office/drawing/2014/chart" uri="{C3380CC4-5D6E-409C-BE32-E72D297353CC}">
              <c16:uniqueId val="{00000001-C7FC-4213-8D75-BDACF9CB870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-12.643740231424994</c:v>
                </c:pt>
                <c:pt idx="1">
                  <c:v>-13.069646763674994</c:v>
                </c:pt>
                <c:pt idx="2">
                  <c:v>-13.474569260989993</c:v>
                </c:pt>
                <c:pt idx="3">
                  <c:v>-13.867294208394993</c:v>
                </c:pt>
                <c:pt idx="4">
                  <c:v>-14.248086685109994</c:v>
                </c:pt>
                <c:pt idx="5">
                  <c:v>-14.669940182349995</c:v>
                </c:pt>
                <c:pt idx="6">
                  <c:v>-15.089701532562493</c:v>
                </c:pt>
                <c:pt idx="7">
                  <c:v>-15.478689356237496</c:v>
                </c:pt>
                <c:pt idx="8">
                  <c:v>-15.821187195987495</c:v>
                </c:pt>
                <c:pt idx="9">
                  <c:v>-16.152811360237497</c:v>
                </c:pt>
                <c:pt idx="10">
                  <c:v>-16.473812285987496</c:v>
                </c:pt>
                <c:pt idx="11">
                  <c:v>-16.821712042107496</c:v>
                </c:pt>
                <c:pt idx="12">
                  <c:v>-17.212352151382497</c:v>
                </c:pt>
                <c:pt idx="13">
                  <c:v>-17.590132687307499</c:v>
                </c:pt>
                <c:pt idx="14">
                  <c:v>-17.904791649267498</c:v>
                </c:pt>
                <c:pt idx="15">
                  <c:v>-18.176315967517496</c:v>
                </c:pt>
                <c:pt idx="16">
                  <c:v>-18.464882839242499</c:v>
                </c:pt>
                <c:pt idx="17">
                  <c:v>-18.748656975202497</c:v>
                </c:pt>
                <c:pt idx="18">
                  <c:v>-18.993286684952498</c:v>
                </c:pt>
                <c:pt idx="19">
                  <c:v>-19.224674498917498</c:v>
                </c:pt>
                <c:pt idx="20">
                  <c:v>-19.418310734304999</c:v>
                </c:pt>
                <c:pt idx="21">
                  <c:v>-19.61605723333</c:v>
                </c:pt>
                <c:pt idx="22">
                  <c:v>-19.849080861255004</c:v>
                </c:pt>
                <c:pt idx="23">
                  <c:v>-20.073665641730003</c:v>
                </c:pt>
                <c:pt idx="24">
                  <c:v>-20.270365593480001</c:v>
                </c:pt>
                <c:pt idx="25">
                  <c:v>-20.456009177165004</c:v>
                </c:pt>
                <c:pt idx="26">
                  <c:v>-20.629252573427504</c:v>
                </c:pt>
                <c:pt idx="27">
                  <c:v>-20.831059557814999</c:v>
                </c:pt>
                <c:pt idx="28">
                  <c:v>-21.151774769340008</c:v>
                </c:pt>
                <c:pt idx="29">
                  <c:v>-21.336793992585008</c:v>
                </c:pt>
                <c:pt idx="30">
                  <c:v>-21.514612612740006</c:v>
                </c:pt>
                <c:pt idx="31">
                  <c:v>-21.658463987700003</c:v>
                </c:pt>
                <c:pt idx="32">
                  <c:v>-21.757745349607504</c:v>
                </c:pt>
                <c:pt idx="33">
                  <c:v>-21.853034661660004</c:v>
                </c:pt>
                <c:pt idx="34">
                  <c:v>-21.944449381867503</c:v>
                </c:pt>
                <c:pt idx="35">
                  <c:v>-22.029818002771503</c:v>
                </c:pt>
                <c:pt idx="36">
                  <c:v>-22.083388759461503</c:v>
                </c:pt>
                <c:pt idx="37">
                  <c:v>-22.200015763711502</c:v>
                </c:pt>
                <c:pt idx="38">
                  <c:v>-22.306091955974004</c:v>
                </c:pt>
                <c:pt idx="39">
                  <c:v>-22.412936770224</c:v>
                </c:pt>
                <c:pt idx="40">
                  <c:v>-22.459939871869004</c:v>
                </c:pt>
                <c:pt idx="41">
                  <c:v>-22.535939871869004</c:v>
                </c:pt>
                <c:pt idx="42">
                  <c:v>-22.631939871869005</c:v>
                </c:pt>
                <c:pt idx="43">
                  <c:v>-22.641939871869003</c:v>
                </c:pt>
                <c:pt idx="44">
                  <c:v>-22.651939871869001</c:v>
                </c:pt>
                <c:pt idx="45">
                  <c:v>-22.671939871869</c:v>
                </c:pt>
                <c:pt idx="46">
                  <c:v>-22.767939871869</c:v>
                </c:pt>
                <c:pt idx="47">
                  <c:v>-22.839939871868999</c:v>
                </c:pt>
                <c:pt idx="48">
                  <c:v>-22.911939871868999</c:v>
                </c:pt>
                <c:pt idx="49">
                  <c:v>-22.933939871868997</c:v>
                </c:pt>
                <c:pt idx="50">
                  <c:v>-22.943939871868999</c:v>
                </c:pt>
                <c:pt idx="51">
                  <c:v>-22.953939871869</c:v>
                </c:pt>
                <c:pt idx="52">
                  <c:v>-22.853939871868999</c:v>
                </c:pt>
                <c:pt idx="53">
                  <c:v>-22.738939871869</c:v>
                </c:pt>
                <c:pt idx="54">
                  <c:v>-22.638939871868999</c:v>
                </c:pt>
                <c:pt idx="55">
                  <c:v>-22.588939871868998</c:v>
                </c:pt>
                <c:pt idx="56">
                  <c:v>-22.628939871868997</c:v>
                </c:pt>
                <c:pt idx="57">
                  <c:v>-22.688939871868996</c:v>
                </c:pt>
                <c:pt idx="58">
                  <c:v>-22.760939871868995</c:v>
                </c:pt>
                <c:pt idx="59">
                  <c:v>-22.812939871868995</c:v>
                </c:pt>
                <c:pt idx="60">
                  <c:v>-22.862939871868996</c:v>
                </c:pt>
                <c:pt idx="61">
                  <c:v>-22.912939871868996</c:v>
                </c:pt>
                <c:pt idx="62">
                  <c:v>-22.934939871868995</c:v>
                </c:pt>
                <c:pt idx="63">
                  <c:v>-22.954939871868994</c:v>
                </c:pt>
                <c:pt idx="64">
                  <c:v>-23.004939871868995</c:v>
                </c:pt>
                <c:pt idx="65">
                  <c:v>-23.054939871868996</c:v>
                </c:pt>
                <c:pt idx="66">
                  <c:v>-23.074939871868995</c:v>
                </c:pt>
                <c:pt idx="67">
                  <c:v>-23.124939871868996</c:v>
                </c:pt>
                <c:pt idx="68">
                  <c:v>-23.134939871868998</c:v>
                </c:pt>
                <c:pt idx="69">
                  <c:v>-23.144939871868999</c:v>
                </c:pt>
                <c:pt idx="70">
                  <c:v>-23.154939871869001</c:v>
                </c:pt>
                <c:pt idx="71">
                  <c:v>-23.104939871869</c:v>
                </c:pt>
                <c:pt idx="72">
                  <c:v>-23.154939871869001</c:v>
                </c:pt>
                <c:pt idx="73">
                  <c:v>-23.180939871869001</c:v>
                </c:pt>
                <c:pt idx="74">
                  <c:v>-23.216939871869002</c:v>
                </c:pt>
                <c:pt idx="75">
                  <c:v>-23.252939871869003</c:v>
                </c:pt>
                <c:pt idx="76">
                  <c:v>-23.273939871869004</c:v>
                </c:pt>
                <c:pt idx="77">
                  <c:v>-23.288939871869005</c:v>
                </c:pt>
                <c:pt idx="78">
                  <c:v>-23.258939871869003</c:v>
                </c:pt>
                <c:pt idx="79">
                  <c:v>-23.148939871869004</c:v>
                </c:pt>
                <c:pt idx="80">
                  <c:v>-22.968939871869004</c:v>
                </c:pt>
                <c:pt idx="81">
                  <c:v>-22.788939871869005</c:v>
                </c:pt>
                <c:pt idx="82">
                  <c:v>-22.608939871869005</c:v>
                </c:pt>
                <c:pt idx="83">
                  <c:v>-22.538939871869005</c:v>
                </c:pt>
                <c:pt idx="84">
                  <c:v>-22.533939871869006</c:v>
                </c:pt>
                <c:pt idx="85">
                  <c:v>-22.553939871869005</c:v>
                </c:pt>
                <c:pt idx="86">
                  <c:v>-22.568939871869006</c:v>
                </c:pt>
                <c:pt idx="87">
                  <c:v>-22.563939871869007</c:v>
                </c:pt>
                <c:pt idx="88">
                  <c:v>-22.558939871869008</c:v>
                </c:pt>
                <c:pt idx="89">
                  <c:v>-22.573939871869008</c:v>
                </c:pt>
                <c:pt idx="90">
                  <c:v>-22.593939871869008</c:v>
                </c:pt>
                <c:pt idx="91">
                  <c:v>-22.608939871869008</c:v>
                </c:pt>
                <c:pt idx="92">
                  <c:v>-22.603939871869009</c:v>
                </c:pt>
                <c:pt idx="93">
                  <c:v>-22.61893987186901</c:v>
                </c:pt>
                <c:pt idx="94">
                  <c:v>-22.633939871869011</c:v>
                </c:pt>
                <c:pt idx="95">
                  <c:v>-22.628939871869012</c:v>
                </c:pt>
                <c:pt idx="96">
                  <c:v>-22.59893987186901</c:v>
                </c:pt>
                <c:pt idx="97">
                  <c:v>-22.613939871869011</c:v>
                </c:pt>
                <c:pt idx="98">
                  <c:v>-22.634939871869012</c:v>
                </c:pt>
                <c:pt idx="99">
                  <c:v>-22.660939871869012</c:v>
                </c:pt>
                <c:pt idx="100">
                  <c:v>-22.700939871869011</c:v>
                </c:pt>
                <c:pt idx="101">
                  <c:v>-22.74093987186901</c:v>
                </c:pt>
                <c:pt idx="102">
                  <c:v>-22.776939871869011</c:v>
                </c:pt>
                <c:pt idx="103">
                  <c:v>-22.81693987186901</c:v>
                </c:pt>
                <c:pt idx="104">
                  <c:v>-22.876939871869009</c:v>
                </c:pt>
                <c:pt idx="105">
                  <c:v>-22.936939871869008</c:v>
                </c:pt>
                <c:pt idx="106">
                  <c:v>-23.01693987186901</c:v>
                </c:pt>
                <c:pt idx="107">
                  <c:v>-23.096939871869012</c:v>
                </c:pt>
                <c:pt idx="108">
                  <c:v>-23.176939871869013</c:v>
                </c:pt>
                <c:pt idx="109">
                  <c:v>-23.184939871869016</c:v>
                </c:pt>
                <c:pt idx="110">
                  <c:v>-23.144939871869017</c:v>
                </c:pt>
                <c:pt idx="111">
                  <c:v>-22.906939871869017</c:v>
                </c:pt>
                <c:pt idx="112">
                  <c:v>-22.600939871869016</c:v>
                </c:pt>
                <c:pt idx="113">
                  <c:v>-22.328939871869018</c:v>
                </c:pt>
                <c:pt idx="114">
                  <c:v>-22.107939871869021</c:v>
                </c:pt>
                <c:pt idx="115">
                  <c:v>-21.886939871869025</c:v>
                </c:pt>
                <c:pt idx="116">
                  <c:v>-21.648939871869025</c:v>
                </c:pt>
                <c:pt idx="117">
                  <c:v>-21.427939871869029</c:v>
                </c:pt>
                <c:pt idx="118">
                  <c:v>-21.206939871869032</c:v>
                </c:pt>
                <c:pt idx="119">
                  <c:v>-20.968939871869033</c:v>
                </c:pt>
                <c:pt idx="120">
                  <c:v>-20.764939871869032</c:v>
                </c:pt>
                <c:pt idx="121">
                  <c:v>-20.748939871869034</c:v>
                </c:pt>
                <c:pt idx="122">
                  <c:v>-20.828939871869036</c:v>
                </c:pt>
                <c:pt idx="123">
                  <c:v>-20.916939871869037</c:v>
                </c:pt>
                <c:pt idx="124">
                  <c:v>-21.031536329769033</c:v>
                </c:pt>
                <c:pt idx="125">
                  <c:v>-21.19091420456903</c:v>
                </c:pt>
                <c:pt idx="126">
                  <c:v>-21.315549240869029</c:v>
                </c:pt>
                <c:pt idx="127">
                  <c:v>-21.35885102716902</c:v>
                </c:pt>
                <c:pt idx="129">
                  <c:v>-21.335651499244047</c:v>
                </c:pt>
                <c:pt idx="130">
                  <c:v>-21.474497922119035</c:v>
                </c:pt>
                <c:pt idx="131">
                  <c:v>-21.585391549694055</c:v>
                </c:pt>
                <c:pt idx="132">
                  <c:v>-21.529782796971482</c:v>
                </c:pt>
                <c:pt idx="133">
                  <c:v>-21.454292101471484</c:v>
                </c:pt>
                <c:pt idx="134">
                  <c:v>-21.296755713396507</c:v>
                </c:pt>
                <c:pt idx="135">
                  <c:v>-21.088363246946475</c:v>
                </c:pt>
                <c:pt idx="136">
                  <c:v>-20.856374326571494</c:v>
                </c:pt>
                <c:pt idx="137">
                  <c:v>-20.567220894221524</c:v>
                </c:pt>
                <c:pt idx="138">
                  <c:v>-20.317021418846483</c:v>
                </c:pt>
                <c:pt idx="139">
                  <c:v>-20.126568314521464</c:v>
                </c:pt>
                <c:pt idx="140">
                  <c:v>-19.937922433059015</c:v>
                </c:pt>
                <c:pt idx="141">
                  <c:v>-19.732911398533965</c:v>
                </c:pt>
                <c:pt idx="142">
                  <c:v>-19.481653510809</c:v>
                </c:pt>
                <c:pt idx="143">
                  <c:v>-19.221171239733984</c:v>
                </c:pt>
                <c:pt idx="144">
                  <c:v>-18.951207977008991</c:v>
                </c:pt>
                <c:pt idx="145">
                  <c:v>-18.649986984559</c:v>
                </c:pt>
                <c:pt idx="146">
                  <c:v>-18.50427552405905</c:v>
                </c:pt>
                <c:pt idx="147">
                  <c:v>-18.342753472559082</c:v>
                </c:pt>
                <c:pt idx="148">
                  <c:v>-18.164999312059042</c:v>
                </c:pt>
                <c:pt idx="149">
                  <c:v>-17.995305564134021</c:v>
                </c:pt>
                <c:pt idx="150">
                  <c:v>-18.116277180159003</c:v>
                </c:pt>
                <c:pt idx="151">
                  <c:v>-17.926909227321616</c:v>
                </c:pt>
                <c:pt idx="152">
                  <c:v>-17.699023871799053</c:v>
                </c:pt>
                <c:pt idx="153">
                  <c:v>-17.461826027074014</c:v>
                </c:pt>
                <c:pt idx="154">
                  <c:v>-16.893080034074057</c:v>
                </c:pt>
                <c:pt idx="155">
                  <c:v>-16.576115020236593</c:v>
                </c:pt>
                <c:pt idx="156">
                  <c:v>-16.268116953749022</c:v>
                </c:pt>
                <c:pt idx="157">
                  <c:v>-15.940300500036468</c:v>
                </c:pt>
                <c:pt idx="158">
                  <c:v>-15.591317659274015</c:v>
                </c:pt>
                <c:pt idx="159">
                  <c:v>-15.22242946706146</c:v>
                </c:pt>
                <c:pt idx="160">
                  <c:v>-14.839353398258947</c:v>
                </c:pt>
                <c:pt idx="161">
                  <c:v>-14.449198820971432</c:v>
                </c:pt>
                <c:pt idx="162">
                  <c:v>-14.059044243683918</c:v>
                </c:pt>
                <c:pt idx="163">
                  <c:v>-13.69792254822141</c:v>
                </c:pt>
                <c:pt idx="164">
                  <c:v>-13.347300852758902</c:v>
                </c:pt>
              </c:numCache>
            </c:numRef>
          </c:val>
          <c:smooth val="0"/>
          <c:extLst>
            <c:ext xmlns:c16="http://schemas.microsoft.com/office/drawing/2014/chart" uri="{C3380CC4-5D6E-409C-BE32-E72D297353CC}">
              <c16:uniqueId val="{00000000-2799-43D3-A79F-D8DA96376E46}"/>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-12.073555555555556</c:v>
                </c:pt>
                <c:pt idx="15">
                  <c:v>-17.044944444444443</c:v>
                </c:pt>
                <c:pt idx="29">
                  <c:v>-20.991925925925937</c:v>
                </c:pt>
                <c:pt idx="43">
                  <c:v>-22.519925925925936</c:v>
                </c:pt>
                <c:pt idx="57">
                  <c:v>-22.052592592592603</c:v>
                </c:pt>
                <c:pt idx="71">
                  <c:v>-21.5655</c:v>
                </c:pt>
                <c:pt idx="85">
                  <c:v>-22.306833333333334</c:v>
                </c:pt>
                <c:pt idx="99">
                  <c:v>-22.38</c:v>
                </c:pt>
                <c:pt idx="113">
                  <c:v>-21.139833333333328</c:v>
                </c:pt>
                <c:pt idx="127">
                  <c:v>-20.986037037037033</c:v>
                </c:pt>
                <c:pt idx="142">
                  <c:v>-18.954851851851856</c:v>
                </c:pt>
                <c:pt idx="155">
                  <c:v>-16.104055555555554</c:v>
                </c:pt>
              </c:numCache>
            </c:numRef>
          </c:val>
          <c:smooth val="0"/>
          <c:extLst>
            <c:ext xmlns:c16="http://schemas.microsoft.com/office/drawing/2014/chart" uri="{C3380CC4-5D6E-409C-BE32-E72D297353CC}">
              <c16:uniqueId val="{00000001-2799-43D3-A79F-D8DA96376E46}"/>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-10.473567527074998</c:v>
                </c:pt>
                <c:pt idx="1">
                  <c:v>-10.890955928679999</c:v>
                </c:pt>
                <c:pt idx="2">
                  <c:v>-11.262823528254998</c:v>
                </c:pt>
                <c:pt idx="3">
                  <c:v>-11.643526283392498</c:v>
                </c:pt>
                <c:pt idx="4">
                  <c:v>-12.012661847554998</c:v>
                </c:pt>
                <c:pt idx="5">
                  <c:v>-12.332818519567498</c:v>
                </c:pt>
                <c:pt idx="6">
                  <c:v>-12.624826415367497</c:v>
                </c:pt>
                <c:pt idx="7">
                  <c:v>-12.925407915479999</c:v>
                </c:pt>
                <c:pt idx="8">
                  <c:v>-13.233655971254999</c:v>
                </c:pt>
                <c:pt idx="9">
                  <c:v>-13.565280135505001</c:v>
                </c:pt>
                <c:pt idx="10">
                  <c:v>-13.87986104274</c:v>
                </c:pt>
                <c:pt idx="11">
                  <c:v>-14.143892107652501</c:v>
                </c:pt>
                <c:pt idx="12">
                  <c:v>-14.384286021052501</c:v>
                </c:pt>
                <c:pt idx="13">
                  <c:v>-14.616766350852503</c:v>
                </c:pt>
                <c:pt idx="14">
                  <c:v>-14.841522752252503</c:v>
                </c:pt>
                <c:pt idx="15">
                  <c:v>-15.126623286415001</c:v>
                </c:pt>
                <c:pt idx="16">
                  <c:v>-15.402073482152501</c:v>
                </c:pt>
                <c:pt idx="17">
                  <c:v>-15.680780222827499</c:v>
                </c:pt>
                <c:pt idx="18">
                  <c:v>-15.986567360015</c:v>
                </c:pt>
                <c:pt idx="19">
                  <c:v>-16.435176387089996</c:v>
                </c:pt>
                <c:pt idx="20">
                  <c:v>-17.004694726464997</c:v>
                </c:pt>
                <c:pt idx="21">
                  <c:v>-17.422159557739999</c:v>
                </c:pt>
                <c:pt idx="22">
                  <c:v>-17.824654915065004</c:v>
                </c:pt>
                <c:pt idx="23">
                  <c:v>-18.335074870690001</c:v>
                </c:pt>
                <c:pt idx="24">
                  <c:v>-18.826824750064997</c:v>
                </c:pt>
                <c:pt idx="25">
                  <c:v>-19.300405320690004</c:v>
                </c:pt>
                <c:pt idx="26">
                  <c:v>-19.646892113215003</c:v>
                </c:pt>
                <c:pt idx="27">
                  <c:v>-19.839924880889999</c:v>
                </c:pt>
                <c:pt idx="28">
                  <c:v>-20.008722360640004</c:v>
                </c:pt>
                <c:pt idx="29">
                  <c:v>-20.167773973605005</c:v>
                </c:pt>
                <c:pt idx="30">
                  <c:v>-20.320635594440002</c:v>
                </c:pt>
                <c:pt idx="31">
                  <c:v>-20.47048077669</c:v>
                </c:pt>
                <c:pt idx="32">
                  <c:v>-20.614366808440003</c:v>
                </c:pt>
                <c:pt idx="33">
                  <c:v>-20.752467260690004</c:v>
                </c:pt>
                <c:pt idx="34">
                  <c:v>-20.871703852265004</c:v>
                </c:pt>
                <c:pt idx="35">
                  <c:v>-20.98603682669</c:v>
                </c:pt>
                <c:pt idx="36">
                  <c:v>-21.180839578290001</c:v>
                </c:pt>
                <c:pt idx="37">
                  <c:v>-21.355780084665</c:v>
                </c:pt>
                <c:pt idx="38">
                  <c:v>-21.523268809290006</c:v>
                </c:pt>
                <c:pt idx="39">
                  <c:v>-21.683536030665</c:v>
                </c:pt>
                <c:pt idx="40">
                  <c:v>-21.800021978220006</c:v>
                </c:pt>
                <c:pt idx="41">
                  <c:v>-21.896021978220006</c:v>
                </c:pt>
                <c:pt idx="42">
                  <c:v>-21.974021978220005</c:v>
                </c:pt>
                <c:pt idx="43">
                  <c:v>-22.018021978220006</c:v>
                </c:pt>
                <c:pt idx="44">
                  <c:v>-22.113021978220004</c:v>
                </c:pt>
                <c:pt idx="45">
                  <c:v>-22.208021978220003</c:v>
                </c:pt>
                <c:pt idx="46">
                  <c:v>-22.088021978220002</c:v>
                </c:pt>
                <c:pt idx="47">
                  <c:v>-21.938021978220004</c:v>
                </c:pt>
                <c:pt idx="48">
                  <c:v>-21.788021978220005</c:v>
                </c:pt>
                <c:pt idx="49">
                  <c:v>-21.638021978220007</c:v>
                </c:pt>
                <c:pt idx="50">
                  <c:v>-21.523021978220008</c:v>
                </c:pt>
                <c:pt idx="51">
                  <c:v>-21.423021978220007</c:v>
                </c:pt>
                <c:pt idx="52">
                  <c:v>-21.373021978220006</c:v>
                </c:pt>
                <c:pt idx="53">
                  <c:v>-21.493021978220007</c:v>
                </c:pt>
                <c:pt idx="54">
                  <c:v>-21.513021978220007</c:v>
                </c:pt>
                <c:pt idx="55">
                  <c:v>-21.413021978220005</c:v>
                </c:pt>
                <c:pt idx="56">
                  <c:v>-21.393021978220006</c:v>
                </c:pt>
                <c:pt idx="57">
                  <c:v>-21.373021978220006</c:v>
                </c:pt>
                <c:pt idx="58">
                  <c:v>-21.353021978220006</c:v>
                </c:pt>
                <c:pt idx="59">
                  <c:v>-21.333021978220007</c:v>
                </c:pt>
                <c:pt idx="60">
                  <c:v>-21.31802197822001</c:v>
                </c:pt>
                <c:pt idx="61">
                  <c:v>-21.303021978220013</c:v>
                </c:pt>
                <c:pt idx="62">
                  <c:v>-21.353021978220013</c:v>
                </c:pt>
                <c:pt idx="63">
                  <c:v>-21.473021978220014</c:v>
                </c:pt>
                <c:pt idx="64">
                  <c:v>-21.523021978220015</c:v>
                </c:pt>
                <c:pt idx="65">
                  <c:v>-21.573021978220016</c:v>
                </c:pt>
                <c:pt idx="66">
                  <c:v>-21.773021978220019</c:v>
                </c:pt>
                <c:pt idx="67">
                  <c:v>-21.993021978220018</c:v>
                </c:pt>
                <c:pt idx="68">
                  <c:v>-22.137021978220016</c:v>
                </c:pt>
                <c:pt idx="69">
                  <c:v>-22.281021978220014</c:v>
                </c:pt>
                <c:pt idx="70">
                  <c:v>-22.385021978220013</c:v>
                </c:pt>
                <c:pt idx="71">
                  <c:v>-22.489021978220013</c:v>
                </c:pt>
                <c:pt idx="72">
                  <c:v>-22.593021978220012</c:v>
                </c:pt>
                <c:pt idx="73">
                  <c:v>-22.681021978220013</c:v>
                </c:pt>
                <c:pt idx="74">
                  <c:v>-22.781021978220014</c:v>
                </c:pt>
                <c:pt idx="75">
                  <c:v>-22.751021978220013</c:v>
                </c:pt>
                <c:pt idx="76">
                  <c:v>-22.681021978220013</c:v>
                </c:pt>
                <c:pt idx="77">
                  <c:v>-22.651021978220012</c:v>
                </c:pt>
                <c:pt idx="78">
                  <c:v>-22.621021978220011</c:v>
                </c:pt>
                <c:pt idx="79">
                  <c:v>-22.616021978220012</c:v>
                </c:pt>
                <c:pt idx="80">
                  <c:v>-22.611021978220013</c:v>
                </c:pt>
                <c:pt idx="81">
                  <c:v>-22.606021978220014</c:v>
                </c:pt>
                <c:pt idx="82">
                  <c:v>-22.601021978220015</c:v>
                </c:pt>
                <c:pt idx="83">
                  <c:v>-22.596021978220016</c:v>
                </c:pt>
                <c:pt idx="84">
                  <c:v>-22.566021978220014</c:v>
                </c:pt>
                <c:pt idx="85">
                  <c:v>-22.536021978220013</c:v>
                </c:pt>
                <c:pt idx="86">
                  <c:v>-22.506021978220012</c:v>
                </c:pt>
                <c:pt idx="87">
                  <c:v>-22.396021978220013</c:v>
                </c:pt>
                <c:pt idx="88">
                  <c:v>-22.391021978220014</c:v>
                </c:pt>
                <c:pt idx="89">
                  <c:v>-22.471021978220016</c:v>
                </c:pt>
                <c:pt idx="90">
                  <c:v>-22.501021978220017</c:v>
                </c:pt>
                <c:pt idx="91">
                  <c:v>-22.471021978220016</c:v>
                </c:pt>
                <c:pt idx="92">
                  <c:v>-22.401021978220015</c:v>
                </c:pt>
                <c:pt idx="93">
                  <c:v>-22.291021978220016</c:v>
                </c:pt>
                <c:pt idx="94">
                  <c:v>-22.181021978220016</c:v>
                </c:pt>
                <c:pt idx="95">
                  <c:v>-22.111021978220016</c:v>
                </c:pt>
                <c:pt idx="96">
                  <c:v>-22.081021978220015</c:v>
                </c:pt>
                <c:pt idx="97">
                  <c:v>-22.076021978220016</c:v>
                </c:pt>
                <c:pt idx="98">
                  <c:v>-22.046021978220015</c:v>
                </c:pt>
                <c:pt idx="99">
                  <c:v>-22.016021978220014</c:v>
                </c:pt>
                <c:pt idx="100">
                  <c:v>-22.011021978220015</c:v>
                </c:pt>
                <c:pt idx="101">
                  <c:v>-22.006021978220016</c:v>
                </c:pt>
                <c:pt idx="102">
                  <c:v>-22.001021978220017</c:v>
                </c:pt>
                <c:pt idx="103">
                  <c:v>-21.996021978220018</c:v>
                </c:pt>
                <c:pt idx="104">
                  <c:v>-21.926021978220017</c:v>
                </c:pt>
                <c:pt idx="105">
                  <c:v>-21.746021978220018</c:v>
                </c:pt>
                <c:pt idx="106">
                  <c:v>-21.486021978220016</c:v>
                </c:pt>
                <c:pt idx="107">
                  <c:v>-21.226021978220015</c:v>
                </c:pt>
                <c:pt idx="108">
                  <c:v>-20.956021978220011</c:v>
                </c:pt>
                <c:pt idx="109">
                  <c:v>-20.726021978220011</c:v>
                </c:pt>
                <c:pt idx="110">
                  <c:v>-20.496021978220011</c:v>
                </c:pt>
                <c:pt idx="111">
                  <c:v>-20.226021978220007</c:v>
                </c:pt>
                <c:pt idx="112">
                  <c:v>-19.996021978220007</c:v>
                </c:pt>
                <c:pt idx="113">
                  <c:v>-19.766021978220007</c:v>
                </c:pt>
                <c:pt idx="114">
                  <c:v>-19.576021978220005</c:v>
                </c:pt>
                <c:pt idx="115">
                  <c:v>-19.406021978220004</c:v>
                </c:pt>
                <c:pt idx="116">
                  <c:v>-19.256021978220002</c:v>
                </c:pt>
                <c:pt idx="117">
                  <c:v>-19.136021978220001</c:v>
                </c:pt>
                <c:pt idx="118">
                  <c:v>-18.986021978219998</c:v>
                </c:pt>
                <c:pt idx="119">
                  <c:v>-18.826021978219998</c:v>
                </c:pt>
                <c:pt idx="120">
                  <c:v>-18.646021978219999</c:v>
                </c:pt>
                <c:pt idx="121">
                  <c:v>-18.496021978219996</c:v>
                </c:pt>
                <c:pt idx="122">
                  <c:v>-18.436021978219994</c:v>
                </c:pt>
                <c:pt idx="123">
                  <c:v>-18.286021978219992</c:v>
                </c:pt>
                <c:pt idx="124">
                  <c:v>-18.142776405844998</c:v>
                </c:pt>
                <c:pt idx="125">
                  <c:v>-17.99335964822</c:v>
                </c:pt>
                <c:pt idx="126">
                  <c:v>-17.816793346795006</c:v>
                </c:pt>
                <c:pt idx="127">
                  <c:v>-17.643586201595038</c:v>
                </c:pt>
                <c:pt idx="129">
                  <c:v>-17.708639330095068</c:v>
                </c:pt>
                <c:pt idx="130">
                  <c:v>-17.764025021595021</c:v>
                </c:pt>
                <c:pt idx="131">
                  <c:v>-17.81580012698258</c:v>
                </c:pt>
                <c:pt idx="132">
                  <c:v>-17.864164567307508</c:v>
                </c:pt>
                <c:pt idx="133">
                  <c:v>-17.898316046150011</c:v>
                </c:pt>
                <c:pt idx="134">
                  <c:v>-17.747940402987531</c:v>
                </c:pt>
                <c:pt idx="135">
                  <c:v>-17.584203465062505</c:v>
                </c:pt>
                <c:pt idx="136">
                  <c:v>-17.414078256787519</c:v>
                </c:pt>
                <c:pt idx="137">
                  <c:v>-17.189181142737542</c:v>
                </c:pt>
                <c:pt idx="138">
                  <c:v>-16.972341597412505</c:v>
                </c:pt>
                <c:pt idx="139">
                  <c:v>-16.71263281878748</c:v>
                </c:pt>
                <c:pt idx="140">
                  <c:v>-16.173644586037621</c:v>
                </c:pt>
                <c:pt idx="141">
                  <c:v>-15.838171984087538</c:v>
                </c:pt>
                <c:pt idx="142">
                  <c:v>-14.794485373537688</c:v>
                </c:pt>
                <c:pt idx="143">
                  <c:v>-13.712482093687623</c:v>
                </c:pt>
                <c:pt idx="144">
                  <c:v>-13.226548220782632</c:v>
                </c:pt>
                <c:pt idx="145">
                  <c:v>-13.000632476445141</c:v>
                </c:pt>
                <c:pt idx="146">
                  <c:v>-12.479150067660198</c:v>
                </c:pt>
                <c:pt idx="147">
                  <c:v>-11.897632282770237</c:v>
                </c:pt>
                <c:pt idx="148">
                  <c:v>-11.252664166095181</c:v>
                </c:pt>
                <c:pt idx="149">
                  <c:v>-10.585204629570152</c:v>
                </c:pt>
                <c:pt idx="150">
                  <c:v>-9.9867383174250897</c:v>
                </c:pt>
                <c:pt idx="151">
                  <c:v>-9.4629823462802101</c:v>
                </c:pt>
                <c:pt idx="152">
                  <c:v>-8.9214212043451457</c:v>
                </c:pt>
                <c:pt idx="153">
                  <c:v>-8.6245487112076233</c:v>
                </c:pt>
                <c:pt idx="154">
                  <c:v>-7.9408323053026484</c:v>
                </c:pt>
                <c:pt idx="155">
                  <c:v>-7.1257794125777387</c:v>
                </c:pt>
                <c:pt idx="156">
                  <c:v>-6.1155672405676231</c:v>
                </c:pt>
                <c:pt idx="157">
                  <c:v>-5.2462829200425496</c:v>
                </c:pt>
                <c:pt idx="158">
                  <c:v>-4.348898472367674</c:v>
                </c:pt>
                <c:pt idx="159">
                  <c:v>-3.4227455908425983</c:v>
                </c:pt>
                <c:pt idx="160">
                  <c:v>-3.0511238953800901</c:v>
                </c:pt>
                <c:pt idx="161">
                  <c:v>-2.6609693180925746</c:v>
                </c:pt>
                <c:pt idx="162">
                  <c:v>-2.2531184695925588</c:v>
                </c:pt>
                <c:pt idx="163">
                  <c:v>-1.8824638923050432</c:v>
                </c:pt>
                <c:pt idx="164">
                  <c:v>-1.5379878235025282</c:v>
                </c:pt>
                <c:pt idx="165">
                  <c:v>-1.1901369750025119</c:v>
                </c:pt>
                <c:pt idx="166">
                  <c:v>-0.86051527954000351</c:v>
                </c:pt>
                <c:pt idx="167">
                  <c:v>-0.54139358407749549</c:v>
                </c:pt>
                <c:pt idx="168">
                  <c:v>-0.23277188861498699</c:v>
                </c:pt>
                <c:pt idx="169">
                  <c:v>0.3294004514000286</c:v>
                </c:pt>
                <c:pt idx="170">
                  <c:v>0.87177279141504405</c:v>
                </c:pt>
              </c:numCache>
            </c:numRef>
          </c:val>
          <c:smooth val="0"/>
          <c:extLst>
            <c:ext xmlns:c16="http://schemas.microsoft.com/office/drawing/2014/chart" uri="{C3380CC4-5D6E-409C-BE32-E72D297353CC}">
              <c16:uniqueId val="{00000000-12D9-49FF-A1B6-3380A22D7A4A}"/>
            </c:ext>
          </c:extLst>
        </c:ser>
        <c:ser>
          <c:idx val="1"/>
          <c:order val="1"/>
          <c:spPr>
            <a:ln w="28575" cap="rnd">
              <a:solidFill>
                <a:srgbClr val="00FF00"/>
              </a:solidFill>
              <a:round/>
            </a:ln>
            <a:effectLst/>
          </c:spPr>
          <c:marker>
            <c:symbol val="none"/>
          </c:marker>
          <c:val>
            <c:numRef>
              <c:f>Charts!$BG$59:$BG$230</c:f>
              <c:numCache>
                <c:formatCode>0.00</c:formatCode>
                <c:ptCount val="172"/>
                <c:pt idx="4">
                  <c:v>-12.588259259259255</c:v>
                </c:pt>
                <c:pt idx="18">
                  <c:v>-16.122277777777775</c:v>
                </c:pt>
                <c:pt idx="31">
                  <c:v>-19.257527777777785</c:v>
                </c:pt>
                <c:pt idx="45">
                  <c:v>-20.934444444444441</c:v>
                </c:pt>
                <c:pt idx="59">
                  <c:v>-20.986833333333333</c:v>
                </c:pt>
                <c:pt idx="73">
                  <c:v>-22.235000000000007</c:v>
                </c:pt>
                <c:pt idx="87">
                  <c:v>-23.492277777777783</c:v>
                </c:pt>
                <c:pt idx="101">
                  <c:v>-22.015805555555566</c:v>
                </c:pt>
                <c:pt idx="115">
                  <c:v>-19.413458333333335</c:v>
                </c:pt>
                <c:pt idx="132">
                  <c:v>-18.682013888888893</c:v>
                </c:pt>
                <c:pt idx="146">
                  <c:v>-12.559180555555558</c:v>
                </c:pt>
              </c:numCache>
            </c:numRef>
          </c:val>
          <c:smooth val="0"/>
          <c:extLst>
            <c:ext xmlns:c16="http://schemas.microsoft.com/office/drawing/2014/chart" uri="{C3380CC4-5D6E-409C-BE32-E72D297353CC}">
              <c16:uniqueId val="{00000001-12D9-49FF-A1B6-3380A22D7A4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-12.229102511890003</c:v>
                </c:pt>
                <c:pt idx="1">
                  <c:v>-12.706117828010003</c:v>
                </c:pt>
                <c:pt idx="2">
                  <c:v>-13.111040325325002</c:v>
                </c:pt>
                <c:pt idx="3">
                  <c:v>-13.503765272730002</c:v>
                </c:pt>
                <c:pt idx="4">
                  <c:v>-13.931185399655002</c:v>
                </c:pt>
                <c:pt idx="5">
                  <c:v>-14.300307209740001</c:v>
                </c:pt>
                <c:pt idx="6">
                  <c:v>-14.610565599027501</c:v>
                </c:pt>
                <c:pt idx="7">
                  <c:v>-14.893465834427502</c:v>
                </c:pt>
                <c:pt idx="8">
                  <c:v>-15.201713890202502</c:v>
                </c:pt>
                <c:pt idx="9">
                  <c:v>-15.526705571167504</c:v>
                </c:pt>
                <c:pt idx="10">
                  <c:v>-15.847706496917503</c:v>
                </c:pt>
                <c:pt idx="11">
                  <c:v>-16.195606253037504</c:v>
                </c:pt>
                <c:pt idx="12">
                  <c:v>-16.532157731797504</c:v>
                </c:pt>
                <c:pt idx="13">
                  <c:v>-16.857630193517505</c:v>
                </c:pt>
                <c:pt idx="14">
                  <c:v>-17.132956785232505</c:v>
                </c:pt>
                <c:pt idx="15">
                  <c:v>-17.363752455745004</c:v>
                </c:pt>
                <c:pt idx="16">
                  <c:v>-17.612969299507505</c:v>
                </c:pt>
                <c:pt idx="17">
                  <c:v>-17.891676040182503</c:v>
                </c:pt>
                <c:pt idx="18">
                  <c:v>-18.160768720907505</c:v>
                </c:pt>
                <c:pt idx="19">
                  <c:v>-18.420489736582503</c:v>
                </c:pt>
                <c:pt idx="20">
                  <c:v>-18.636906705545005</c:v>
                </c:pt>
                <c:pt idx="21">
                  <c:v>-18.812681371345004</c:v>
                </c:pt>
                <c:pt idx="22">
                  <c:v>-19.013929050007505</c:v>
                </c:pt>
                <c:pt idx="23">
                  <c:v>-19.238513830482503</c:v>
                </c:pt>
                <c:pt idx="24">
                  <c:v>-19.431279783197503</c:v>
                </c:pt>
                <c:pt idx="25">
                  <c:v>-19.611240400035005</c:v>
                </c:pt>
                <c:pt idx="26">
                  <c:v>-19.811838016760003</c:v>
                </c:pt>
                <c:pt idx="27">
                  <c:v>-20.008380471119999</c:v>
                </c:pt>
                <c:pt idx="28">
                  <c:v>-20.227817194795005</c:v>
                </c:pt>
                <c:pt idx="29">
                  <c:v>-20.438804028320007</c:v>
                </c:pt>
                <c:pt idx="30">
                  <c:v>-20.613503023560007</c:v>
                </c:pt>
                <c:pt idx="31">
                  <c:v>-20.778332724035003</c:v>
                </c:pt>
                <c:pt idx="32">
                  <c:v>-20.965384565310007</c:v>
                </c:pt>
                <c:pt idx="33">
                  <c:v>-21.186345288910008</c:v>
                </c:pt>
                <c:pt idx="34">
                  <c:v>-21.337378304905009</c:v>
                </c:pt>
                <c:pt idx="35">
                  <c:v>-21.482200072510004</c:v>
                </c:pt>
                <c:pt idx="36">
                  <c:v>-21.599081723470004</c:v>
                </c:pt>
                <c:pt idx="37">
                  <c:v>-21.711043647550003</c:v>
                </c:pt>
                <c:pt idx="38">
                  <c:v>-21.818236431310005</c:v>
                </c:pt>
                <c:pt idx="39">
                  <c:v>-21.890036146486004</c:v>
                </c:pt>
                <c:pt idx="40">
                  <c:v>-21.990173189121009</c:v>
                </c:pt>
                <c:pt idx="41">
                  <c:v>-22.07517318912101</c:v>
                </c:pt>
                <c:pt idx="42">
                  <c:v>-22.160173189121011</c:v>
                </c:pt>
                <c:pt idx="43">
                  <c:v>-22.245173189121012</c:v>
                </c:pt>
                <c:pt idx="44">
                  <c:v>-22.32517318912101</c:v>
                </c:pt>
                <c:pt idx="45">
                  <c:v>-22.405173189121008</c:v>
                </c:pt>
                <c:pt idx="46">
                  <c:v>-22.25517318912101</c:v>
                </c:pt>
                <c:pt idx="47">
                  <c:v>-22.135173189121009</c:v>
                </c:pt>
                <c:pt idx="48">
                  <c:v>-22.035173189121007</c:v>
                </c:pt>
                <c:pt idx="49">
                  <c:v>-21.935173189121006</c:v>
                </c:pt>
                <c:pt idx="50">
                  <c:v>-21.820173189121007</c:v>
                </c:pt>
                <c:pt idx="51">
                  <c:v>-21.705173189121009</c:v>
                </c:pt>
                <c:pt idx="52">
                  <c:v>-21.655173189121008</c:v>
                </c:pt>
                <c:pt idx="53">
                  <c:v>-21.73517318912101</c:v>
                </c:pt>
                <c:pt idx="54">
                  <c:v>-21.823173189121011</c:v>
                </c:pt>
                <c:pt idx="55">
                  <c:v>-21.903173189121013</c:v>
                </c:pt>
                <c:pt idx="56">
                  <c:v>-21.923173189121012</c:v>
                </c:pt>
                <c:pt idx="57">
                  <c:v>-21.943173189121012</c:v>
                </c:pt>
                <c:pt idx="58">
                  <c:v>-21.963173189121012</c:v>
                </c:pt>
                <c:pt idx="59">
                  <c:v>-22.063173189121013</c:v>
                </c:pt>
                <c:pt idx="60">
                  <c:v>-22.163173189121014</c:v>
                </c:pt>
                <c:pt idx="61">
                  <c:v>-22.263173189121016</c:v>
                </c:pt>
                <c:pt idx="62">
                  <c:v>-22.343173189121018</c:v>
                </c:pt>
                <c:pt idx="63">
                  <c:v>-22.463173189121015</c:v>
                </c:pt>
                <c:pt idx="64">
                  <c:v>-22.515173189121015</c:v>
                </c:pt>
                <c:pt idx="65">
                  <c:v>-22.555173189121014</c:v>
                </c:pt>
                <c:pt idx="66">
                  <c:v>-22.595173189121013</c:v>
                </c:pt>
                <c:pt idx="67">
                  <c:v>-22.639173189121014</c:v>
                </c:pt>
                <c:pt idx="68">
                  <c:v>-22.711173189121013</c:v>
                </c:pt>
                <c:pt idx="69">
                  <c:v>-22.83117318912101</c:v>
                </c:pt>
                <c:pt idx="70">
                  <c:v>-22.92717318912101</c:v>
                </c:pt>
                <c:pt idx="71">
                  <c:v>-22.999173189121009</c:v>
                </c:pt>
                <c:pt idx="72">
                  <c:v>-23.071173189121009</c:v>
                </c:pt>
                <c:pt idx="73">
                  <c:v>-23.123173189121008</c:v>
                </c:pt>
                <c:pt idx="74">
                  <c:v>-23.173173189121009</c:v>
                </c:pt>
                <c:pt idx="75">
                  <c:v>-23.143173189121008</c:v>
                </c:pt>
                <c:pt idx="76">
                  <c:v>-23.113173189121007</c:v>
                </c:pt>
                <c:pt idx="77">
                  <c:v>-23.083173189121005</c:v>
                </c:pt>
                <c:pt idx="78">
                  <c:v>-23.053173189121004</c:v>
                </c:pt>
                <c:pt idx="79">
                  <c:v>-23.023173189121003</c:v>
                </c:pt>
                <c:pt idx="80">
                  <c:v>-22.993173189121002</c:v>
                </c:pt>
                <c:pt idx="81">
                  <c:v>-22.963173189121001</c:v>
                </c:pt>
                <c:pt idx="82">
                  <c:v>-22.933173189121</c:v>
                </c:pt>
                <c:pt idx="83">
                  <c:v>-22.953173189120999</c:v>
                </c:pt>
                <c:pt idx="84">
                  <c:v>-22.973173189120999</c:v>
                </c:pt>
                <c:pt idx="85">
                  <c:v>-22.968173189121</c:v>
                </c:pt>
                <c:pt idx="86">
                  <c:v>-22.898173189121</c:v>
                </c:pt>
                <c:pt idx="87">
                  <c:v>-22.868173189120999</c:v>
                </c:pt>
                <c:pt idx="88">
                  <c:v>-22.838173189120997</c:v>
                </c:pt>
                <c:pt idx="89">
                  <c:v>-22.768173189120997</c:v>
                </c:pt>
                <c:pt idx="90">
                  <c:v>-22.638173189120998</c:v>
                </c:pt>
                <c:pt idx="91">
                  <c:v>-22.528173189120999</c:v>
                </c:pt>
                <c:pt idx="92">
                  <c:v>-22.498173189120998</c:v>
                </c:pt>
                <c:pt idx="93">
                  <c:v>-22.468173189120996</c:v>
                </c:pt>
                <c:pt idx="94">
                  <c:v>-22.438173189120995</c:v>
                </c:pt>
                <c:pt idx="95">
                  <c:v>-22.328173189120996</c:v>
                </c:pt>
                <c:pt idx="96">
                  <c:v>-22.198173189120997</c:v>
                </c:pt>
                <c:pt idx="97">
                  <c:v>-22.088173189120997</c:v>
                </c:pt>
                <c:pt idx="98">
                  <c:v>-22.058173189120996</c:v>
                </c:pt>
                <c:pt idx="99">
                  <c:v>-22.028173189120995</c:v>
                </c:pt>
                <c:pt idx="100">
                  <c:v>-22.023173189120996</c:v>
                </c:pt>
                <c:pt idx="101">
                  <c:v>-22.107173189120996</c:v>
                </c:pt>
                <c:pt idx="102">
                  <c:v>-22.211173189120995</c:v>
                </c:pt>
                <c:pt idx="103">
                  <c:v>-22.253173189120993</c:v>
                </c:pt>
                <c:pt idx="104">
                  <c:v>-22.223173189120992</c:v>
                </c:pt>
                <c:pt idx="105">
                  <c:v>-22.193173189120991</c:v>
                </c:pt>
                <c:pt idx="106">
                  <c:v>-21.98917318912099</c:v>
                </c:pt>
                <c:pt idx="107">
                  <c:v>-21.901173189120989</c:v>
                </c:pt>
                <c:pt idx="108">
                  <c:v>-21.813173189120988</c:v>
                </c:pt>
                <c:pt idx="109">
                  <c:v>-21.693173189120987</c:v>
                </c:pt>
                <c:pt idx="110">
                  <c:v>-21.563173189120988</c:v>
                </c:pt>
                <c:pt idx="111">
                  <c:v>-21.403173189120988</c:v>
                </c:pt>
                <c:pt idx="112">
                  <c:v>-21.223173189120988</c:v>
                </c:pt>
                <c:pt idx="113">
                  <c:v>-21.063173189120988</c:v>
                </c:pt>
                <c:pt idx="114">
                  <c:v>-20.883173189120988</c:v>
                </c:pt>
                <c:pt idx="115">
                  <c:v>-20.703173189120989</c:v>
                </c:pt>
                <c:pt idx="116">
                  <c:v>-20.523173189120989</c:v>
                </c:pt>
                <c:pt idx="117">
                  <c:v>-20.383173189120988</c:v>
                </c:pt>
                <c:pt idx="118">
                  <c:v>-20.243173189120988</c:v>
                </c:pt>
                <c:pt idx="119">
                  <c:v>-20.103173189120987</c:v>
                </c:pt>
                <c:pt idx="120">
                  <c:v>-19.973173189120988</c:v>
                </c:pt>
                <c:pt idx="121">
                  <c:v>-19.843173189120989</c:v>
                </c:pt>
                <c:pt idx="122">
                  <c:v>-19.723173189120988</c:v>
                </c:pt>
                <c:pt idx="123">
                  <c:v>-19.673173189120988</c:v>
                </c:pt>
                <c:pt idx="124">
                  <c:v>-19.568126436045993</c:v>
                </c:pt>
                <c:pt idx="125">
                  <c:v>-19.458554147120996</c:v>
                </c:pt>
                <c:pt idx="126">
                  <c:v>-19.323532857796</c:v>
                </c:pt>
                <c:pt idx="127">
                  <c:v>-19.171976605746028</c:v>
                </c:pt>
                <c:pt idx="128">
                  <c:v>-19.014070157396009</c:v>
                </c:pt>
                <c:pt idx="129">
                  <c:v>-18.861354690921029</c:v>
                </c:pt>
                <c:pt idx="130">
                  <c:v>-18.702355390395997</c:v>
                </c:pt>
                <c:pt idx="131">
                  <c:v>-18.511413163771042</c:v>
                </c:pt>
                <c:pt idx="132">
                  <c:v>-18.325997488220988</c:v>
                </c:pt>
                <c:pt idx="133">
                  <c:v>-18.119379466595991</c:v>
                </c:pt>
                <c:pt idx="134">
                  <c:v>-17.689734771846052</c:v>
                </c:pt>
                <c:pt idx="135">
                  <c:v>-17.466457129221016</c:v>
                </c:pt>
                <c:pt idx="136">
                  <c:v>-17.296331920946031</c:v>
                </c:pt>
                <c:pt idx="137">
                  <c:v>-17.127659085408549</c:v>
                </c:pt>
                <c:pt idx="138">
                  <c:v>-16.910819540083512</c:v>
                </c:pt>
                <c:pt idx="139">
                  <c:v>-16.668424680033489</c:v>
                </c:pt>
                <c:pt idx="140">
                  <c:v>-16.47079566135854</c:v>
                </c:pt>
                <c:pt idx="141">
                  <c:v>-16.275103310220992</c:v>
                </c:pt>
                <c:pt idx="142">
                  <c:v>-16.07216424705852</c:v>
                </c:pt>
                <c:pt idx="143">
                  <c:v>-15.861774720421007</c:v>
                </c:pt>
                <c:pt idx="144">
                  <c:v>-15.746446623921017</c:v>
                </c:pt>
                <c:pt idx="145">
                  <c:v>-15.626888813008531</c:v>
                </c:pt>
                <c:pt idx="146">
                  <c:v>-15.492320139021079</c:v>
                </c:pt>
                <c:pt idx="147">
                  <c:v>-15.342336138808609</c:v>
                </c:pt>
                <c:pt idx="148">
                  <c:v>-15.164581978308568</c:v>
                </c:pt>
                <c:pt idx="149">
                  <c:v>-14.675111651523547</c:v>
                </c:pt>
                <c:pt idx="150">
                  <c:v>-14.030609469213481</c:v>
                </c:pt>
                <c:pt idx="151">
                  <c:v>-13.506853498068601</c:v>
                </c:pt>
                <c:pt idx="152">
                  <c:v>-13.219661983406066</c:v>
                </c:pt>
                <c:pt idx="153">
                  <c:v>-12.659845282061024</c:v>
                </c:pt>
                <c:pt idx="154">
                  <c:v>-12.353049458898536</c:v>
                </c:pt>
                <c:pt idx="155">
                  <c:v>-12.036084445061071</c:v>
                </c:pt>
                <c:pt idx="156">
                  <c:v>-11.708700870798534</c:v>
                </c:pt>
                <c:pt idx="157">
                  <c:v>-11.36478655929848</c:v>
                </c:pt>
                <c:pt idx="158">
                  <c:v>-11.015803718536029</c:v>
                </c:pt>
                <c:pt idx="159">
                  <c:v>-10.213137887880963</c:v>
                </c:pt>
                <c:pt idx="160">
                  <c:v>-9.3212458187709437</c:v>
                </c:pt>
                <c:pt idx="161">
                  <c:v>-8.3656471732959226</c:v>
                </c:pt>
                <c:pt idx="162">
                  <c:v>-7.4100485278209014</c:v>
                </c:pt>
                <c:pt idx="163">
                  <c:v>-6.5433564587108801</c:v>
                </c:pt>
                <c:pt idx="164">
                  <c:v>-6.1927347632483727</c:v>
                </c:pt>
                <c:pt idx="165">
                  <c:v>-5.434749270503354</c:v>
                </c:pt>
                <c:pt idx="166">
                  <c:v>-4.6436572013933359</c:v>
                </c:pt>
                <c:pt idx="167">
                  <c:v>-3.8777651322833169</c:v>
                </c:pt>
                <c:pt idx="168">
                  <c:v>-3.0841664868082956</c:v>
                </c:pt>
                <c:pt idx="169">
                  <c:v>-2.3686744176982755</c:v>
                </c:pt>
                <c:pt idx="170">
                  <c:v>-1.8263020776832599</c:v>
                </c:pt>
              </c:numCache>
            </c:numRef>
          </c:val>
          <c:smooth val="0"/>
          <c:extLst>
            <c:ext xmlns:c16="http://schemas.microsoft.com/office/drawing/2014/chart" uri="{C3380CC4-5D6E-409C-BE32-E72D297353CC}">
              <c16:uniqueId val="{00000000-F08B-4DC0-857F-E068F94242E8}"/>
            </c:ext>
          </c:extLst>
        </c:ser>
        <c:ser>
          <c:idx val="1"/>
          <c:order val="1"/>
          <c:spPr>
            <a:ln w="28575" cap="rnd">
              <a:solidFill>
                <a:srgbClr val="00FFFF"/>
              </a:solidFill>
              <a:round/>
            </a:ln>
            <a:effectLst/>
          </c:spPr>
          <c:marker>
            <c:symbol val="none"/>
          </c:marker>
          <c:val>
            <c:numRef>
              <c:f>Charts!$BK$59:$BK$230</c:f>
              <c:numCache>
                <c:formatCode>0.00</c:formatCode>
                <c:ptCount val="172"/>
                <c:pt idx="3">
                  <c:v>-14.372277777777777</c:v>
                </c:pt>
                <c:pt idx="17">
                  <c:v>-18.358208333333334</c:v>
                </c:pt>
                <c:pt idx="31">
                  <c:v>-20.902680555555559</c:v>
                </c:pt>
                <c:pt idx="45">
                  <c:v>-20.93161111111111</c:v>
                </c:pt>
                <c:pt idx="59">
                  <c:v>-22.612652777777772</c:v>
                </c:pt>
                <c:pt idx="73">
                  <c:v>-23.921037037037038</c:v>
                </c:pt>
                <c:pt idx="87">
                  <c:v>-22.122083333333332</c:v>
                </c:pt>
                <c:pt idx="101">
                  <c:v>-22.522722222222217</c:v>
                </c:pt>
                <c:pt idx="115">
                  <c:v>-22.22561111111111</c:v>
                </c:pt>
                <c:pt idx="129">
                  <c:v>-18.744805555555558</c:v>
                </c:pt>
                <c:pt idx="143">
                  <c:v>-15.355541666666667</c:v>
                </c:pt>
                <c:pt idx="157">
                  <c:v>-11.482611111111108</c:v>
                </c:pt>
              </c:numCache>
            </c:numRef>
          </c:val>
          <c:smooth val="0"/>
          <c:extLst>
            <c:ext xmlns:c16="http://schemas.microsoft.com/office/drawing/2014/chart" uri="{C3380CC4-5D6E-409C-BE32-E72D297353CC}">
              <c16:uniqueId val="{00000001-F08B-4DC0-857F-E068F94242E8}"/>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-11.415339188927497</c:v>
                </c:pt>
                <c:pt idx="1">
                  <c:v>-11.798655067952497</c:v>
                </c:pt>
                <c:pt idx="2">
                  <c:v>-12.191181978614996</c:v>
                </c:pt>
                <c:pt idx="3">
                  <c:v>-12.571884733752496</c:v>
                </c:pt>
                <c:pt idx="4">
                  <c:v>-12.921592110327497</c:v>
                </c:pt>
                <c:pt idx="5">
                  <c:v>-13.290713920412497</c:v>
                </c:pt>
                <c:pt idx="6">
                  <c:v>-13.655723790162495</c:v>
                </c:pt>
                <c:pt idx="7">
                  <c:v>-13.991667819699996</c:v>
                </c:pt>
                <c:pt idx="8">
                  <c:v>-14.282790983487496</c:v>
                </c:pt>
                <c:pt idx="9">
                  <c:v>-14.548090314887498</c:v>
                </c:pt>
                <c:pt idx="10">
                  <c:v>-14.804891055487497</c:v>
                </c:pt>
                <c:pt idx="11">
                  <c:v>-15.053390881287497</c:v>
                </c:pt>
                <c:pt idx="12">
                  <c:v>-15.293784794687497</c:v>
                </c:pt>
                <c:pt idx="13">
                  <c:v>-15.526265124487498</c:v>
                </c:pt>
                <c:pt idx="14">
                  <c:v>-15.751021525887499</c:v>
                </c:pt>
                <c:pt idx="15">
                  <c:v>-15.968240980487497</c:v>
                </c:pt>
                <c:pt idx="16">
                  <c:v>-16.178107796287499</c:v>
                </c:pt>
                <c:pt idx="17">
                  <c:v>-16.393472095899998</c:v>
                </c:pt>
                <c:pt idx="18">
                  <c:v>-16.613638834674997</c:v>
                </c:pt>
                <c:pt idx="19">
                  <c:v>-16.802526846074997</c:v>
                </c:pt>
                <c:pt idx="20">
                  <c:v>-16.984772714674996</c:v>
                </c:pt>
                <c:pt idx="21">
                  <c:v>-17.182519213699997</c:v>
                </c:pt>
                <c:pt idx="22">
                  <c:v>-17.373174909275001</c:v>
                </c:pt>
                <c:pt idx="23">
                  <c:v>-17.577342891524999</c:v>
                </c:pt>
                <c:pt idx="24">
                  <c:v>-17.793712838449999</c:v>
                </c:pt>
                <c:pt idx="25">
                  <c:v>-17.983145066700001</c:v>
                </c:pt>
                <c:pt idx="26">
                  <c:v>-18.1563884629625</c:v>
                </c:pt>
                <c:pt idx="27">
                  <c:v>-18.314324363787499</c:v>
                </c:pt>
                <c:pt idx="28">
                  <c:v>-18.449362347587503</c:v>
                </c:pt>
                <c:pt idx="29">
                  <c:v>-18.579200398987503</c:v>
                </c:pt>
                <c:pt idx="30">
                  <c:v>-18.703985395587502</c:v>
                </c:pt>
                <c:pt idx="31">
                  <c:v>-18.923861541387502</c:v>
                </c:pt>
                <c:pt idx="32">
                  <c:v>-19.138970366787508</c:v>
                </c:pt>
                <c:pt idx="33">
                  <c:v>-19.349450728587509</c:v>
                </c:pt>
                <c:pt idx="34">
                  <c:v>-19.55543880998751</c:v>
                </c:pt>
                <c:pt idx="35">
                  <c:v>-19.763419952500008</c:v>
                </c:pt>
                <c:pt idx="36">
                  <c:v>-19.97908408626251</c:v>
                </c:pt>
                <c:pt idx="37">
                  <c:v>-20.189879740300011</c:v>
                </c:pt>
                <c:pt idx="38">
                  <c:v>-20.390372975075017</c:v>
                </c:pt>
                <c:pt idx="39">
                  <c:v>-20.497217789325013</c:v>
                </c:pt>
                <c:pt idx="40">
                  <c:v>-20.594289412287516</c:v>
                </c:pt>
                <c:pt idx="41">
                  <c:v>-20.692289412287515</c:v>
                </c:pt>
                <c:pt idx="42">
                  <c:v>-20.807289412287513</c:v>
                </c:pt>
                <c:pt idx="43">
                  <c:v>-20.937289412287512</c:v>
                </c:pt>
                <c:pt idx="44">
                  <c:v>-21.097289412287513</c:v>
                </c:pt>
                <c:pt idx="45">
                  <c:v>-21.257289412287513</c:v>
                </c:pt>
                <c:pt idx="46">
                  <c:v>-21.437289412287512</c:v>
                </c:pt>
                <c:pt idx="47">
                  <c:v>-21.617289412287512</c:v>
                </c:pt>
                <c:pt idx="48">
                  <c:v>-21.767289412287511</c:v>
                </c:pt>
                <c:pt idx="49">
                  <c:v>-21.94728941228751</c:v>
                </c:pt>
                <c:pt idx="50">
                  <c:v>-22.139289412287511</c:v>
                </c:pt>
                <c:pt idx="51">
                  <c:v>-22.379289412287513</c:v>
                </c:pt>
                <c:pt idx="52">
                  <c:v>-22.619289412287515</c:v>
                </c:pt>
                <c:pt idx="53">
                  <c:v>-22.859289412287517</c:v>
                </c:pt>
                <c:pt idx="54">
                  <c:v>-23.099289412287519</c:v>
                </c:pt>
                <c:pt idx="55">
                  <c:v>-23.339289412287521</c:v>
                </c:pt>
                <c:pt idx="56">
                  <c:v>-23.483289412287519</c:v>
                </c:pt>
                <c:pt idx="57">
                  <c:v>-23.53328941228752</c:v>
                </c:pt>
                <c:pt idx="58">
                  <c:v>-23.543289412287521</c:v>
                </c:pt>
                <c:pt idx="59">
                  <c:v>-23.593289412287522</c:v>
                </c:pt>
                <c:pt idx="60">
                  <c:v>-23.643289412287523</c:v>
                </c:pt>
                <c:pt idx="61">
                  <c:v>-23.683289412287522</c:v>
                </c:pt>
                <c:pt idx="62">
                  <c:v>-23.735289412287521</c:v>
                </c:pt>
                <c:pt idx="63">
                  <c:v>-23.80728941228752</c:v>
                </c:pt>
                <c:pt idx="64">
                  <c:v>-23.85928941228752</c:v>
                </c:pt>
                <c:pt idx="65">
                  <c:v>-23.909289412287521</c:v>
                </c:pt>
                <c:pt idx="66">
                  <c:v>-23.959289412287522</c:v>
                </c:pt>
                <c:pt idx="67">
                  <c:v>-24.009289412287522</c:v>
                </c:pt>
                <c:pt idx="68">
                  <c:v>-24.069289412287521</c:v>
                </c:pt>
                <c:pt idx="69">
                  <c:v>-24.12928941228752</c:v>
                </c:pt>
                <c:pt idx="70">
                  <c:v>-24.189289412287518</c:v>
                </c:pt>
                <c:pt idx="71">
                  <c:v>-24.309289412287516</c:v>
                </c:pt>
                <c:pt idx="72">
                  <c:v>-24.369289412287515</c:v>
                </c:pt>
                <c:pt idx="73">
                  <c:v>-24.429289412287513</c:v>
                </c:pt>
                <c:pt idx="74">
                  <c:v>-24.489289412287512</c:v>
                </c:pt>
                <c:pt idx="75">
                  <c:v>-24.529289412287511</c:v>
                </c:pt>
                <c:pt idx="76">
                  <c:v>-24.56928941228751</c:v>
                </c:pt>
                <c:pt idx="77">
                  <c:v>-24.50528941228751</c:v>
                </c:pt>
                <c:pt idx="78">
                  <c:v>-24.44128941228751</c:v>
                </c:pt>
                <c:pt idx="79">
                  <c:v>-24.481289412287509</c:v>
                </c:pt>
                <c:pt idx="80">
                  <c:v>-24.545289412287509</c:v>
                </c:pt>
                <c:pt idx="81">
                  <c:v>-24.609289412287509</c:v>
                </c:pt>
                <c:pt idx="82">
                  <c:v>-24.673289412287509</c:v>
                </c:pt>
                <c:pt idx="83">
                  <c:v>-24.617289412287512</c:v>
                </c:pt>
                <c:pt idx="84">
                  <c:v>-24.545289412287513</c:v>
                </c:pt>
                <c:pt idx="85">
                  <c:v>-24.463289412287512</c:v>
                </c:pt>
                <c:pt idx="86">
                  <c:v>-24.363289412287511</c:v>
                </c:pt>
                <c:pt idx="87">
                  <c:v>-24.233289412287508</c:v>
                </c:pt>
                <c:pt idx="88">
                  <c:v>-24.103289412287506</c:v>
                </c:pt>
                <c:pt idx="89">
                  <c:v>-23.973289412287503</c:v>
                </c:pt>
                <c:pt idx="90">
                  <c:v>-23.843289412287501</c:v>
                </c:pt>
                <c:pt idx="91">
                  <c:v>-23.713289412287498</c:v>
                </c:pt>
                <c:pt idx="92">
                  <c:v>-23.608289412287498</c:v>
                </c:pt>
                <c:pt idx="93">
                  <c:v>-23.503289412287497</c:v>
                </c:pt>
                <c:pt idx="94">
                  <c:v>-23.398289412287497</c:v>
                </c:pt>
                <c:pt idx="95">
                  <c:v>-23.293289412287496</c:v>
                </c:pt>
                <c:pt idx="96">
                  <c:v>-23.188289412287496</c:v>
                </c:pt>
                <c:pt idx="97">
                  <c:v>-23.083289412287495</c:v>
                </c:pt>
                <c:pt idx="98">
                  <c:v>-22.998289412287495</c:v>
                </c:pt>
                <c:pt idx="99">
                  <c:v>-22.999289412287492</c:v>
                </c:pt>
                <c:pt idx="100">
                  <c:v>-23.027289412287491</c:v>
                </c:pt>
                <c:pt idx="101">
                  <c:v>-23.071289412287491</c:v>
                </c:pt>
                <c:pt idx="102">
                  <c:v>-23.115289412287492</c:v>
                </c:pt>
                <c:pt idx="103">
                  <c:v>-23.159289412287492</c:v>
                </c:pt>
                <c:pt idx="104">
                  <c:v>-23.199289412287492</c:v>
                </c:pt>
                <c:pt idx="105">
                  <c:v>-23.239289412287491</c:v>
                </c:pt>
                <c:pt idx="106">
                  <c:v>-23.287289412287492</c:v>
                </c:pt>
                <c:pt idx="107">
                  <c:v>-23.375289412287493</c:v>
                </c:pt>
                <c:pt idx="108">
                  <c:v>-23.423289412287495</c:v>
                </c:pt>
                <c:pt idx="109">
                  <c:v>-23.396089412287495</c:v>
                </c:pt>
                <c:pt idx="110">
                  <c:v>-23.287289412287496</c:v>
                </c:pt>
                <c:pt idx="111">
                  <c:v>-23.260089412287495</c:v>
                </c:pt>
                <c:pt idx="112">
                  <c:v>-23.268089412287498</c:v>
                </c:pt>
                <c:pt idx="113">
                  <c:v>-23.244089412287497</c:v>
                </c:pt>
                <c:pt idx="114">
                  <c:v>-23.135289412287499</c:v>
                </c:pt>
                <c:pt idx="115">
                  <c:v>-22.812289412287498</c:v>
                </c:pt>
                <c:pt idx="116">
                  <c:v>-22.557289412287496</c:v>
                </c:pt>
                <c:pt idx="117">
                  <c:v>-22.448489412287497</c:v>
                </c:pt>
                <c:pt idx="118">
                  <c:v>-22.227489412287493</c:v>
                </c:pt>
                <c:pt idx="119">
                  <c:v>-21.989489412287494</c:v>
                </c:pt>
                <c:pt idx="120">
                  <c:v>-21.751489412287494</c:v>
                </c:pt>
                <c:pt idx="121">
                  <c:v>-21.530489412287491</c:v>
                </c:pt>
                <c:pt idx="122">
                  <c:v>-21.50328941228749</c:v>
                </c:pt>
                <c:pt idx="123">
                  <c:v>-21.511289412287493</c:v>
                </c:pt>
                <c:pt idx="124">
                  <c:v>-21.488370120707494</c:v>
                </c:pt>
                <c:pt idx="125">
                  <c:v>-21.464463439487492</c:v>
                </c:pt>
                <c:pt idx="126">
                  <c:v>-21.481081444327494</c:v>
                </c:pt>
                <c:pt idx="127">
                  <c:v>-21.533043587887484</c:v>
                </c:pt>
                <c:pt idx="129">
                  <c:v>-21.509844059962511</c:v>
                </c:pt>
                <c:pt idx="130">
                  <c:v>-21.465229751462463</c:v>
                </c:pt>
                <c:pt idx="131">
                  <c:v>-21.325205451937496</c:v>
                </c:pt>
                <c:pt idx="132">
                  <c:v>-21.186143695274957</c:v>
                </c:pt>
                <c:pt idx="133">
                  <c:v>-21.120295174117459</c:v>
                </c:pt>
                <c:pt idx="134">
                  <c:v>-21.055347612354996</c:v>
                </c:pt>
                <c:pt idx="135">
                  <c:v>-20.979971853117451</c:v>
                </c:pt>
                <c:pt idx="136">
                  <c:v>-20.886119220642474</c:v>
                </c:pt>
                <c:pt idx="137">
                  <c:v>-20.776082484845006</c:v>
                </c:pt>
                <c:pt idx="138">
                  <c:v>-20.650823166857453</c:v>
                </c:pt>
                <c:pt idx="139">
                  <c:v>-20.504544795357418</c:v>
                </c:pt>
                <c:pt idx="140">
                  <c:v>-20.315898913894969</c:v>
                </c:pt>
                <c:pt idx="141">
                  <c:v>-20.073613145819909</c:v>
                </c:pt>
                <c:pt idx="142">
                  <c:v>-19.822355258094944</c:v>
                </c:pt>
                <c:pt idx="143">
                  <c:v>-19.561872987019928</c:v>
                </c:pt>
                <c:pt idx="144">
                  <c:v>-19.333442533944933</c:v>
                </c:pt>
                <c:pt idx="145">
                  <c:v>-19.213884723032447</c:v>
                </c:pt>
                <c:pt idx="146">
                  <c:v>-19.079316049044994</c:v>
                </c:pt>
                <c:pt idx="147">
                  <c:v>-18.917793997545026</c:v>
                </c:pt>
                <c:pt idx="148">
                  <c:v>-18.756761232662488</c:v>
                </c:pt>
                <c:pt idx="149">
                  <c:v>-18.579651267664968</c:v>
                </c:pt>
                <c:pt idx="150">
                  <c:v>-18.042566115739913</c:v>
                </c:pt>
                <c:pt idx="151">
                  <c:v>-17.75159057621498</c:v>
                </c:pt>
                <c:pt idx="152">
                  <c:v>-17.464399061552445</c:v>
                </c:pt>
                <c:pt idx="153">
                  <c:v>-17.167526568414925</c:v>
                </c:pt>
                <c:pt idx="154">
                  <c:v>-16.897762896827444</c:v>
                </c:pt>
                <c:pt idx="155">
                  <c:v>-16.60911358541501</c:v>
                </c:pt>
                <c:pt idx="156">
                  <c:v>-16.266140317139971</c:v>
                </c:pt>
                <c:pt idx="157">
                  <c:v>-15.91198744581494</c:v>
                </c:pt>
                <c:pt idx="158">
                  <c:v>-15.563004605052488</c:v>
                </c:pt>
                <c:pt idx="159">
                  <c:v>-15.20283404001496</c:v>
                </c:pt>
                <c:pt idx="160">
                  <c:v>-14.374648547269942</c:v>
                </c:pt>
                <c:pt idx="161">
                  <c:v>-13.673876207254926</c:v>
                </c:pt>
                <c:pt idx="162">
                  <c:v>-13.290800138452413</c:v>
                </c:pt>
                <c:pt idx="163">
                  <c:v>-12.937341832377397</c:v>
                </c:pt>
                <c:pt idx="164">
                  <c:v>-12.569490983877381</c:v>
                </c:pt>
                <c:pt idx="165">
                  <c:v>-12.221640135377365</c:v>
                </c:pt>
                <c:pt idx="166">
                  <c:v>-11.893789286877352</c:v>
                </c:pt>
                <c:pt idx="167">
                  <c:v>-11.574667591414842</c:v>
                </c:pt>
                <c:pt idx="168">
                  <c:v>-11.286816742914828</c:v>
                </c:pt>
                <c:pt idx="169">
                  <c:v>-11.038840674112313</c:v>
                </c:pt>
                <c:pt idx="170">
                  <c:v>-10.832078639249799</c:v>
                </c:pt>
              </c:numCache>
            </c:numRef>
          </c:val>
          <c:smooth val="0"/>
          <c:extLst>
            <c:ext xmlns:c16="http://schemas.microsoft.com/office/drawing/2014/chart" uri="{C3380CC4-5D6E-409C-BE32-E72D297353CC}">
              <c16:uniqueId val="{00000000-616F-4DFE-96C1-2CC699985303}"/>
            </c:ext>
          </c:extLst>
        </c:ser>
        <c:ser>
          <c:idx val="1"/>
          <c:order val="1"/>
          <c:spPr>
            <a:ln w="28575" cap="rnd">
              <a:solidFill>
                <a:srgbClr val="3399FF"/>
              </a:solidFill>
              <a:round/>
            </a:ln>
            <a:effectLst/>
          </c:spPr>
          <c:marker>
            <c:symbol val="none"/>
          </c:marker>
          <c:val>
            <c:numRef>
              <c:f>Charts!$BO$59:$BO$230</c:f>
              <c:numCache>
                <c:formatCode>0.00</c:formatCode>
                <c:ptCount val="172"/>
                <c:pt idx="15">
                  <c:v>-14.711500000000001</c:v>
                </c:pt>
                <c:pt idx="29">
                  <c:v>-19.294611111111109</c:v>
                </c:pt>
                <c:pt idx="43">
                  <c:v>-21.810555555555556</c:v>
                </c:pt>
                <c:pt idx="57">
                  <c:v>-22.987402777777778</c:v>
                </c:pt>
                <c:pt idx="71">
                  <c:v>-24.510592592592591</c:v>
                </c:pt>
                <c:pt idx="85">
                  <c:v>-25.126458333333332</c:v>
                </c:pt>
                <c:pt idx="99">
                  <c:v>-22.305499999999999</c:v>
                </c:pt>
                <c:pt idx="113">
                  <c:v>-23.195111111111117</c:v>
                </c:pt>
                <c:pt idx="127">
                  <c:v>-21.818458333333332</c:v>
                </c:pt>
                <c:pt idx="142">
                  <c:v>-19.644500000000001</c:v>
                </c:pt>
                <c:pt idx="156">
                  <c:v>-15.595277777777779</c:v>
                </c:pt>
                <c:pt idx="163">
                  <c:v>-12.956</c:v>
                </c:pt>
              </c:numCache>
            </c:numRef>
          </c:val>
          <c:smooth val="0"/>
          <c:extLst>
            <c:ext xmlns:c16="http://schemas.microsoft.com/office/drawing/2014/chart" uri="{C3380CC4-5D6E-409C-BE32-E72D297353CC}">
              <c16:uniqueId val="{00000001-616F-4DFE-96C1-2CC69998530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-12.553442389715</c:v>
                </c:pt>
                <c:pt idx="1">
                  <c:v>-12.970830791320001</c:v>
                </c:pt>
                <c:pt idx="2">
                  <c:v>-13.425335635245</c:v>
                </c:pt>
                <c:pt idx="3">
                  <c:v>-13.866149351720001</c:v>
                </c:pt>
                <c:pt idx="4">
                  <c:v>-14.254713103470001</c:v>
                </c:pt>
                <c:pt idx="5">
                  <c:v>-14.631368011720001</c:v>
                </c:pt>
                <c:pt idx="6">
                  <c:v>-15.04017906584</c:v>
                </c:pt>
                <c:pt idx="7">
                  <c:v>-15.446848154227501</c:v>
                </c:pt>
                <c:pt idx="8">
                  <c:v>-15.8235957779525</c:v>
                </c:pt>
                <c:pt idx="9">
                  <c:v>-16.195014841912503</c:v>
                </c:pt>
                <c:pt idx="10">
                  <c:v>-16.804916600837501</c:v>
                </c:pt>
                <c:pt idx="11">
                  <c:v>-17.581478556462503</c:v>
                </c:pt>
                <c:pt idx="12">
                  <c:v>-18.302660296662502</c:v>
                </c:pt>
                <c:pt idx="13">
                  <c:v>-19.000101286062502</c:v>
                </c:pt>
                <c:pt idx="14">
                  <c:v>-19.505803189212507</c:v>
                </c:pt>
                <c:pt idx="15">
                  <c:v>-19.858784802937507</c:v>
                </c:pt>
                <c:pt idx="16">
                  <c:v>-20.121118322687508</c:v>
                </c:pt>
                <c:pt idx="17">
                  <c:v>-20.278207576522504</c:v>
                </c:pt>
                <c:pt idx="18">
                  <c:v>-20.498374315297504</c:v>
                </c:pt>
                <c:pt idx="19">
                  <c:v>-20.706151127837504</c:v>
                </c:pt>
                <c:pt idx="20">
                  <c:v>-20.820054795712505</c:v>
                </c:pt>
                <c:pt idx="21">
                  <c:v>-20.918928045225005</c:v>
                </c:pt>
                <c:pt idx="22">
                  <c:v>-21.014255893012507</c:v>
                </c:pt>
                <c:pt idx="23">
                  <c:v>-21.187798677925006</c:v>
                </c:pt>
                <c:pt idx="24">
                  <c:v>-21.360894635465005</c:v>
                </c:pt>
                <c:pt idx="25">
                  <c:v>-21.521912029477505</c:v>
                </c:pt>
                <c:pt idx="26">
                  <c:v>-21.613092764352505</c:v>
                </c:pt>
                <c:pt idx="27">
                  <c:v>-21.762254448465004</c:v>
                </c:pt>
                <c:pt idx="28">
                  <c:v>-21.905732306252506</c:v>
                </c:pt>
                <c:pt idx="29">
                  <c:v>-21.978766210165006</c:v>
                </c:pt>
                <c:pt idx="30">
                  <c:v>-21.994364334740006</c:v>
                </c:pt>
                <c:pt idx="31">
                  <c:v>-22.061794666752505</c:v>
                </c:pt>
                <c:pt idx="32">
                  <c:v>-22.126543381040008</c:v>
                </c:pt>
                <c:pt idx="33">
                  <c:v>-22.140353426265008</c:v>
                </c:pt>
                <c:pt idx="34">
                  <c:v>-22.19997172205251</c:v>
                </c:pt>
                <c:pt idx="35">
                  <c:v>-22.257138209265008</c:v>
                </c:pt>
                <c:pt idx="36">
                  <c:v>-22.318014069140009</c:v>
                </c:pt>
                <c:pt idx="37">
                  <c:v>-22.417147022752509</c:v>
                </c:pt>
                <c:pt idx="38">
                  <c:v>-22.472976597627511</c:v>
                </c:pt>
                <c:pt idx="39">
                  <c:v>-22.563794689740007</c:v>
                </c:pt>
                <c:pt idx="40">
                  <c:v>-22.655757279915012</c:v>
                </c:pt>
                <c:pt idx="41">
                  <c:v>-22.680557279915011</c:v>
                </c:pt>
                <c:pt idx="42">
                  <c:v>-22.70535727991501</c:v>
                </c:pt>
                <c:pt idx="43">
                  <c:v>-22.795357279915009</c:v>
                </c:pt>
                <c:pt idx="44">
                  <c:v>-22.885357279915009</c:v>
                </c:pt>
                <c:pt idx="45">
                  <c:v>-22.985357279915011</c:v>
                </c:pt>
                <c:pt idx="46">
                  <c:v>-23.035357279915011</c:v>
                </c:pt>
                <c:pt idx="47">
                  <c:v>-23.085357279915012</c:v>
                </c:pt>
                <c:pt idx="48">
                  <c:v>-23.135357279915013</c:v>
                </c:pt>
                <c:pt idx="49">
                  <c:v>-23.185357279915014</c:v>
                </c:pt>
                <c:pt idx="50">
                  <c:v>-23.195357279915015</c:v>
                </c:pt>
                <c:pt idx="51">
                  <c:v>-23.145357279915014</c:v>
                </c:pt>
                <c:pt idx="52">
                  <c:v>-23.095357279915014</c:v>
                </c:pt>
                <c:pt idx="53">
                  <c:v>-23.145357279915014</c:v>
                </c:pt>
                <c:pt idx="54">
                  <c:v>-23.195357279915015</c:v>
                </c:pt>
                <c:pt idx="55">
                  <c:v>-23.145357279915014</c:v>
                </c:pt>
                <c:pt idx="56">
                  <c:v>-23.095357279915014</c:v>
                </c:pt>
                <c:pt idx="57">
                  <c:v>-23.139357279915014</c:v>
                </c:pt>
                <c:pt idx="58">
                  <c:v>-23.211357279915013</c:v>
                </c:pt>
                <c:pt idx="59">
                  <c:v>-23.283357279915013</c:v>
                </c:pt>
                <c:pt idx="60">
                  <c:v>-23.355357279915012</c:v>
                </c:pt>
                <c:pt idx="61">
                  <c:v>-23.475357279915009</c:v>
                </c:pt>
                <c:pt idx="62">
                  <c:v>-23.595357279915007</c:v>
                </c:pt>
                <c:pt idx="63">
                  <c:v>-23.691357279915007</c:v>
                </c:pt>
                <c:pt idx="64">
                  <c:v>-23.787357279915007</c:v>
                </c:pt>
                <c:pt idx="65">
                  <c:v>-23.823357279915008</c:v>
                </c:pt>
                <c:pt idx="66">
                  <c:v>-23.85935727991501</c:v>
                </c:pt>
                <c:pt idx="67">
                  <c:v>-23.895357279915011</c:v>
                </c:pt>
                <c:pt idx="68">
                  <c:v>-23.931357279915012</c:v>
                </c:pt>
                <c:pt idx="69">
                  <c:v>-23.967357279915014</c:v>
                </c:pt>
                <c:pt idx="70">
                  <c:v>-24.003357279915015</c:v>
                </c:pt>
                <c:pt idx="71">
                  <c:v>-24.039357279915016</c:v>
                </c:pt>
                <c:pt idx="72">
                  <c:v>-24.075357279915018</c:v>
                </c:pt>
                <c:pt idx="73">
                  <c:v>-24.101357279915018</c:v>
                </c:pt>
                <c:pt idx="74">
                  <c:v>-24.111357279915019</c:v>
                </c:pt>
                <c:pt idx="75">
                  <c:v>-23.971357279915019</c:v>
                </c:pt>
                <c:pt idx="76">
                  <c:v>-23.831357279915018</c:v>
                </c:pt>
                <c:pt idx="77">
                  <c:v>-23.691357279915017</c:v>
                </c:pt>
                <c:pt idx="78">
                  <c:v>-23.551357279915017</c:v>
                </c:pt>
                <c:pt idx="79">
                  <c:v>-23.546357279915018</c:v>
                </c:pt>
                <c:pt idx="80">
                  <c:v>-23.467357279915017</c:v>
                </c:pt>
                <c:pt idx="81">
                  <c:v>-23.487357279915017</c:v>
                </c:pt>
                <c:pt idx="82">
                  <c:v>-23.482357279915018</c:v>
                </c:pt>
                <c:pt idx="83">
                  <c:v>-23.452357279915017</c:v>
                </c:pt>
                <c:pt idx="84">
                  <c:v>-23.422357279915015</c:v>
                </c:pt>
                <c:pt idx="85">
                  <c:v>-23.352357279915015</c:v>
                </c:pt>
                <c:pt idx="86">
                  <c:v>-23.242357279915016</c:v>
                </c:pt>
                <c:pt idx="87">
                  <c:v>-23.172357279915015</c:v>
                </c:pt>
                <c:pt idx="88">
                  <c:v>-23.102357279915015</c:v>
                </c:pt>
                <c:pt idx="89">
                  <c:v>-22.992357279915016</c:v>
                </c:pt>
                <c:pt idx="90">
                  <c:v>-22.922357279915015</c:v>
                </c:pt>
                <c:pt idx="91">
                  <c:v>-22.892357279915014</c:v>
                </c:pt>
                <c:pt idx="92">
                  <c:v>-22.887357279915015</c:v>
                </c:pt>
                <c:pt idx="93">
                  <c:v>-22.857357279915014</c:v>
                </c:pt>
                <c:pt idx="94">
                  <c:v>-22.827357279915013</c:v>
                </c:pt>
                <c:pt idx="95">
                  <c:v>-22.822357279915014</c:v>
                </c:pt>
                <c:pt idx="96">
                  <c:v>-22.817357279915015</c:v>
                </c:pt>
                <c:pt idx="97">
                  <c:v>-22.707357279915016</c:v>
                </c:pt>
                <c:pt idx="98">
                  <c:v>-22.597357279915016</c:v>
                </c:pt>
                <c:pt idx="99">
                  <c:v>-22.567357279915015</c:v>
                </c:pt>
                <c:pt idx="100">
                  <c:v>-22.562357279915016</c:v>
                </c:pt>
                <c:pt idx="101">
                  <c:v>-22.532357279915015</c:v>
                </c:pt>
                <c:pt idx="102">
                  <c:v>-22.462357279915015</c:v>
                </c:pt>
                <c:pt idx="103">
                  <c:v>-22.392357279915014</c:v>
                </c:pt>
                <c:pt idx="104">
                  <c:v>-22.362357279915013</c:v>
                </c:pt>
                <c:pt idx="105">
                  <c:v>-22.377357279915014</c:v>
                </c:pt>
                <c:pt idx="106">
                  <c:v>-22.156357279915014</c:v>
                </c:pt>
                <c:pt idx="107">
                  <c:v>-21.850357279915013</c:v>
                </c:pt>
                <c:pt idx="108">
                  <c:v>-21.578357279915011</c:v>
                </c:pt>
                <c:pt idx="109">
                  <c:v>-21.61835727991501</c:v>
                </c:pt>
                <c:pt idx="110">
                  <c:v>-21.706357279915011</c:v>
                </c:pt>
                <c:pt idx="111">
                  <c:v>-21.794357279915012</c:v>
                </c:pt>
                <c:pt idx="112">
                  <c:v>-21.874357279915014</c:v>
                </c:pt>
                <c:pt idx="113">
                  <c:v>-21.806357279915012</c:v>
                </c:pt>
                <c:pt idx="114">
                  <c:v>-21.602357279915012</c:v>
                </c:pt>
                <c:pt idx="115">
                  <c:v>-21.452757279915012</c:v>
                </c:pt>
                <c:pt idx="116">
                  <c:v>-21.384757279915011</c:v>
                </c:pt>
                <c:pt idx="117">
                  <c:v>-21.464757279915013</c:v>
                </c:pt>
                <c:pt idx="118">
                  <c:v>-21.58475727991501</c:v>
                </c:pt>
                <c:pt idx="119">
                  <c:v>-21.74475727991501</c:v>
                </c:pt>
                <c:pt idx="120">
                  <c:v>-21.90475727991501</c:v>
                </c:pt>
                <c:pt idx="121">
                  <c:v>-22.06475727991501</c:v>
                </c:pt>
                <c:pt idx="122">
                  <c:v>-22.224757279915011</c:v>
                </c:pt>
                <c:pt idx="123">
                  <c:v>-22.26475727991501</c:v>
                </c:pt>
                <c:pt idx="124">
                  <c:v>-22.249477752195009</c:v>
                </c:pt>
                <c:pt idx="125">
                  <c:v>-22.209633283495009</c:v>
                </c:pt>
                <c:pt idx="126">
                  <c:v>-22.16808827139501</c:v>
                </c:pt>
                <c:pt idx="127">
                  <c:v>-22.094475234685024</c:v>
                </c:pt>
                <c:pt idx="129">
                  <c:v>-22.051216674915047</c:v>
                </c:pt>
                <c:pt idx="130">
                  <c:v>-21.99552522811501</c:v>
                </c:pt>
                <c:pt idx="131">
                  <c:v>-21.947300333502568</c:v>
                </c:pt>
                <c:pt idx="132">
                  <c:v>-21.895664773827495</c:v>
                </c:pt>
                <c:pt idx="133">
                  <c:v>-21.840835880489998</c:v>
                </c:pt>
                <c:pt idx="134">
                  <c:v>-21.768727573815035</c:v>
                </c:pt>
                <c:pt idx="135">
                  <c:v>-21.681443673637489</c:v>
                </c:pt>
                <c:pt idx="136">
                  <c:v>-21.582951262755014</c:v>
                </c:pt>
                <c:pt idx="137">
                  <c:v>-21.440388079755078</c:v>
                </c:pt>
                <c:pt idx="138">
                  <c:v>-21.318464754772524</c:v>
                </c:pt>
                <c:pt idx="139">
                  <c:v>-21.189500301847492</c:v>
                </c:pt>
                <c:pt idx="140">
                  <c:v>-21.042751205445082</c:v>
                </c:pt>
                <c:pt idx="141">
                  <c:v>-20.815893901219898</c:v>
                </c:pt>
                <c:pt idx="142">
                  <c:v>-20.410015774894955</c:v>
                </c:pt>
                <c:pt idx="143">
                  <c:v>-19.989236721619928</c:v>
                </c:pt>
                <c:pt idx="144">
                  <c:v>-19.758580528619948</c:v>
                </c:pt>
                <c:pt idx="145">
                  <c:v>-19.497949121619978</c:v>
                </c:pt>
                <c:pt idx="146">
                  <c:v>-19.228811773645074</c:v>
                </c:pt>
                <c:pt idx="147">
                  <c:v>-18.744213619570107</c:v>
                </c:pt>
                <c:pt idx="148">
                  <c:v>-18.493392685307587</c:v>
                </c:pt>
                <c:pt idx="149">
                  <c:v>-18.233825087770075</c:v>
                </c:pt>
                <c:pt idx="150">
                  <c:v>-17.965282511807548</c:v>
                </c:pt>
                <c:pt idx="151">
                  <c:v>-17.749462237195168</c:v>
                </c:pt>
                <c:pt idx="152">
                  <c:v>-17.529782353520108</c:v>
                </c:pt>
                <c:pt idx="153">
                  <c:v>-17.28410243756257</c:v>
                </c:pt>
                <c:pt idx="154">
                  <c:v>-17.01433876597509</c:v>
                </c:pt>
                <c:pt idx="155">
                  <c:v>-16.350221594125166</c:v>
                </c:pt>
                <c:pt idx="156">
                  <c:v>-15.94488954980012</c:v>
                </c:pt>
                <c:pt idx="157">
                  <c:v>-15.617073096087566</c:v>
                </c:pt>
                <c:pt idx="158">
                  <c:v>-15.268090255325113</c:v>
                </c:pt>
                <c:pt idx="159">
                  <c:v>-14.907919690287585</c:v>
                </c:pt>
                <c:pt idx="160">
                  <c:v>-14.535461384212571</c:v>
                </c:pt>
                <c:pt idx="161">
                  <c:v>-14.152385315410058</c:v>
                </c:pt>
                <c:pt idx="162">
                  <c:v>-13.769309246607545</c:v>
                </c:pt>
                <c:pt idx="163">
                  <c:v>-13.415850940532529</c:v>
                </c:pt>
                <c:pt idx="164">
                  <c:v>-13.081392634457515</c:v>
                </c:pt>
                <c:pt idx="165">
                  <c:v>-12.756216565655002</c:v>
                </c:pt>
                <c:pt idx="166">
                  <c:v>-12.450340496852487</c:v>
                </c:pt>
                <c:pt idx="167">
                  <c:v>-12.142489648352473</c:v>
                </c:pt>
                <c:pt idx="168">
                  <c:v>-11.525246257427455</c:v>
                </c:pt>
                <c:pt idx="169">
                  <c:v>-11.227124561964946</c:v>
                </c:pt>
                <c:pt idx="170">
                  <c:v>-10.651881171039928</c:v>
                </c:pt>
              </c:numCache>
            </c:numRef>
          </c:val>
          <c:smooth val="0"/>
          <c:extLst>
            <c:ext xmlns:c16="http://schemas.microsoft.com/office/drawing/2014/chart" uri="{C3380CC4-5D6E-409C-BE32-E72D297353CC}">
              <c16:uniqueId val="{00000000-69C4-4E52-A825-BCACB6D4E850}"/>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-20.341842592592595</c:v>
                </c:pt>
                <c:pt idx="28">
                  <c:v>-20.803907407407408</c:v>
                </c:pt>
                <c:pt idx="42">
                  <c:v>-22.346555555555554</c:v>
                </c:pt>
                <c:pt idx="56">
                  <c:v>-22.432720000000003</c:v>
                </c:pt>
                <c:pt idx="70">
                  <c:v>-24.796685185185186</c:v>
                </c:pt>
                <c:pt idx="84">
                  <c:v>-22.031066666666668</c:v>
                </c:pt>
                <c:pt idx="98">
                  <c:v>-22.417224537037033</c:v>
                </c:pt>
                <c:pt idx="112">
                  <c:v>-22.563041666666667</c:v>
                </c:pt>
                <c:pt idx="126">
                  <c:v>-22.321981481481483</c:v>
                </c:pt>
                <c:pt idx="141">
                  <c:v>-20.066858796296298</c:v>
                </c:pt>
                <c:pt idx="156">
                  <c:v>-16.205307870370369</c:v>
                </c:pt>
                <c:pt idx="169">
                  <c:v>-11.447822222222223</c:v>
                </c:pt>
              </c:numCache>
            </c:numRef>
          </c:val>
          <c:smooth val="0"/>
          <c:extLst>
            <c:ext xmlns:c16="http://schemas.microsoft.com/office/drawing/2014/chart" uri="{C3380CC4-5D6E-409C-BE32-E72D297353CC}">
              <c16:uniqueId val="{00000001-69C4-4E52-A825-BCACB6D4E850}"/>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-11.174930934500004</c:v>
                </c:pt>
                <c:pt idx="1">
                  <c:v>-11.664723446587503</c:v>
                </c:pt>
                <c:pt idx="2">
                  <c:v>-12.139887601600002</c:v>
                </c:pt>
                <c:pt idx="3">
                  <c:v>-12.588716112920002</c:v>
                </c:pt>
                <c:pt idx="4">
                  <c:v>-12.969508589635003</c:v>
                </c:pt>
                <c:pt idx="5">
                  <c:v>-13.308498007060003</c:v>
                </c:pt>
                <c:pt idx="6">
                  <c:v>-13.618756396347502</c:v>
                </c:pt>
                <c:pt idx="7">
                  <c:v>-13.919337896460004</c:v>
                </c:pt>
                <c:pt idx="8">
                  <c:v>-14.227585952235003</c:v>
                </c:pt>
                <c:pt idx="9">
                  <c:v>-14.542628908272505</c:v>
                </c:pt>
                <c:pt idx="10">
                  <c:v>-14.815479695160004</c:v>
                </c:pt>
                <c:pt idx="11">
                  <c:v>-15.063979520960004</c:v>
                </c:pt>
                <c:pt idx="12">
                  <c:v>-15.304373434360004</c:v>
                </c:pt>
                <c:pt idx="13">
                  <c:v>-15.551383784772504</c:v>
                </c:pt>
                <c:pt idx="14">
                  <c:v>-15.818282011435006</c:v>
                </c:pt>
                <c:pt idx="15">
                  <c:v>-16.089806329685004</c:v>
                </c:pt>
                <c:pt idx="16">
                  <c:v>-16.383619871805006</c:v>
                </c:pt>
                <c:pt idx="17">
                  <c:v>-16.713000565330006</c:v>
                </c:pt>
                <c:pt idx="18">
                  <c:v>-17.177797013855006</c:v>
                </c:pt>
                <c:pt idx="19">
                  <c:v>-17.555573036655005</c:v>
                </c:pt>
                <c:pt idx="20">
                  <c:v>-17.806161105980006</c:v>
                </c:pt>
                <c:pt idx="21">
                  <c:v>-18.021485071585008</c:v>
                </c:pt>
                <c:pt idx="22">
                  <c:v>-18.222732750247509</c:v>
                </c:pt>
                <c:pt idx="23">
                  <c:v>-18.422817372852506</c:v>
                </c:pt>
                <c:pt idx="24">
                  <c:v>-18.599847329427504</c:v>
                </c:pt>
                <c:pt idx="25">
                  <c:v>-18.770336334852505</c:v>
                </c:pt>
                <c:pt idx="26">
                  <c:v>-18.925343584140006</c:v>
                </c:pt>
                <c:pt idx="27">
                  <c:v>-19.065731051540002</c:v>
                </c:pt>
                <c:pt idx="28">
                  <c:v>-19.200769035340006</c:v>
                </c:pt>
                <c:pt idx="29">
                  <c:v>-19.359820648305007</c:v>
                </c:pt>
                <c:pt idx="30">
                  <c:v>-19.512682269140004</c:v>
                </c:pt>
                <c:pt idx="31">
                  <c:v>-19.655035192277502</c:v>
                </c:pt>
                <c:pt idx="32">
                  <c:v>-19.798921224027506</c:v>
                </c:pt>
                <c:pt idx="33">
                  <c:v>-19.957736744115007</c:v>
                </c:pt>
                <c:pt idx="34">
                  <c:v>-20.110094611127508</c:v>
                </c:pt>
                <c:pt idx="35">
                  <c:v>-20.252375645967504</c:v>
                </c:pt>
                <c:pt idx="36">
                  <c:v>-20.368039779730005</c:v>
                </c:pt>
                <c:pt idx="37">
                  <c:v>-20.467172733342505</c:v>
                </c:pt>
                <c:pt idx="38">
                  <c:v>-20.556500053142507</c:v>
                </c:pt>
                <c:pt idx="39">
                  <c:v>-20.641975904542505</c:v>
                </c:pt>
                <c:pt idx="40">
                  <c:v>-20.72372042914251</c:v>
                </c:pt>
                <c:pt idx="41">
                  <c:v>-20.803720429142508</c:v>
                </c:pt>
                <c:pt idx="42">
                  <c:v>-20.883720429142507</c:v>
                </c:pt>
                <c:pt idx="43">
                  <c:v>-20.963720429142505</c:v>
                </c:pt>
                <c:pt idx="44">
                  <c:v>-21.053720429142505</c:v>
                </c:pt>
                <c:pt idx="45">
                  <c:v>-21.125720429142504</c:v>
                </c:pt>
                <c:pt idx="46">
                  <c:v>-21.229720429142503</c:v>
                </c:pt>
                <c:pt idx="47">
                  <c:v>-21.317720429142504</c:v>
                </c:pt>
                <c:pt idx="48">
                  <c:v>-21.397720429142506</c:v>
                </c:pt>
                <c:pt idx="49">
                  <c:v>-21.497720429142507</c:v>
                </c:pt>
                <c:pt idx="50">
                  <c:v>-21.577720429142509</c:v>
                </c:pt>
                <c:pt idx="51">
                  <c:v>-21.66572042914251</c:v>
                </c:pt>
                <c:pt idx="52">
                  <c:v>-21.745720429142512</c:v>
                </c:pt>
                <c:pt idx="53">
                  <c:v>-21.765720429142512</c:v>
                </c:pt>
                <c:pt idx="54">
                  <c:v>-21.785720429142511</c:v>
                </c:pt>
                <c:pt idx="55">
                  <c:v>-21.885720429142513</c:v>
                </c:pt>
                <c:pt idx="56">
                  <c:v>-21.965720429142515</c:v>
                </c:pt>
                <c:pt idx="57">
                  <c:v>-21.915720429142514</c:v>
                </c:pt>
                <c:pt idx="58">
                  <c:v>-21.865720429142513</c:v>
                </c:pt>
                <c:pt idx="59">
                  <c:v>-21.885720429142513</c:v>
                </c:pt>
                <c:pt idx="60">
                  <c:v>-21.835720429142512</c:v>
                </c:pt>
                <c:pt idx="61">
                  <c:v>-21.735720429142511</c:v>
                </c:pt>
                <c:pt idx="62">
                  <c:v>-21.785720429142511</c:v>
                </c:pt>
                <c:pt idx="63">
                  <c:v>-21.905720429142512</c:v>
                </c:pt>
                <c:pt idx="64">
                  <c:v>-21.855720429142512</c:v>
                </c:pt>
                <c:pt idx="65">
                  <c:v>-21.805720429142511</c:v>
                </c:pt>
                <c:pt idx="66">
                  <c:v>-21.925720429142512</c:v>
                </c:pt>
                <c:pt idx="67">
                  <c:v>-22.013720429142513</c:v>
                </c:pt>
                <c:pt idx="68">
                  <c:v>-22.13372042914251</c:v>
                </c:pt>
                <c:pt idx="69">
                  <c:v>-22.277720429142509</c:v>
                </c:pt>
                <c:pt idx="70">
                  <c:v>-22.397720429142506</c:v>
                </c:pt>
                <c:pt idx="71">
                  <c:v>-22.485720429142507</c:v>
                </c:pt>
                <c:pt idx="72">
                  <c:v>-22.589720429142506</c:v>
                </c:pt>
                <c:pt idx="73">
                  <c:v>-22.693720429142505</c:v>
                </c:pt>
                <c:pt idx="74">
                  <c:v>-22.773720429142507</c:v>
                </c:pt>
                <c:pt idx="75">
                  <c:v>-22.803720429142508</c:v>
                </c:pt>
                <c:pt idx="76">
                  <c:v>-22.798720429142509</c:v>
                </c:pt>
                <c:pt idx="77">
                  <c:v>-22.768720429142508</c:v>
                </c:pt>
                <c:pt idx="78">
                  <c:v>-22.738720429142507</c:v>
                </c:pt>
                <c:pt idx="79">
                  <c:v>-22.822720429142507</c:v>
                </c:pt>
                <c:pt idx="80">
                  <c:v>-22.966720429142505</c:v>
                </c:pt>
                <c:pt idx="81">
                  <c:v>-23.038720429142504</c:v>
                </c:pt>
                <c:pt idx="82">
                  <c:v>-23.110720429142503</c:v>
                </c:pt>
                <c:pt idx="83">
                  <c:v>-23.182720429142503</c:v>
                </c:pt>
                <c:pt idx="84">
                  <c:v>-23.254720429142502</c:v>
                </c:pt>
                <c:pt idx="85">
                  <c:v>-23.306720429142501</c:v>
                </c:pt>
                <c:pt idx="86">
                  <c:v>-23.327720429142502</c:v>
                </c:pt>
                <c:pt idx="87">
                  <c:v>-23.349720429142501</c:v>
                </c:pt>
                <c:pt idx="88">
                  <c:v>-23.3757204291425</c:v>
                </c:pt>
                <c:pt idx="89">
                  <c:v>-23.4017204291425</c:v>
                </c:pt>
                <c:pt idx="90">
                  <c:v>-23.437720429142502</c:v>
                </c:pt>
                <c:pt idx="91">
                  <c:v>-23.473720429142503</c:v>
                </c:pt>
                <c:pt idx="92">
                  <c:v>-23.494720429142504</c:v>
                </c:pt>
                <c:pt idx="93">
                  <c:v>-23.509720429142504</c:v>
                </c:pt>
                <c:pt idx="94">
                  <c:v>-23.504720429142505</c:v>
                </c:pt>
                <c:pt idx="95">
                  <c:v>-23.519720429142506</c:v>
                </c:pt>
                <c:pt idx="96">
                  <c:v>-23.439720429142508</c:v>
                </c:pt>
                <c:pt idx="97">
                  <c:v>-23.459720429142507</c:v>
                </c:pt>
                <c:pt idx="98">
                  <c:v>-23.474720429142508</c:v>
                </c:pt>
                <c:pt idx="99">
                  <c:v>-23.489720429142508</c:v>
                </c:pt>
                <c:pt idx="100">
                  <c:v>-23.504720429142509</c:v>
                </c:pt>
                <c:pt idx="101">
                  <c:v>-23.424720429142511</c:v>
                </c:pt>
                <c:pt idx="102">
                  <c:v>-23.445720429142511</c:v>
                </c:pt>
                <c:pt idx="103">
                  <c:v>-23.460720429142512</c:v>
                </c:pt>
                <c:pt idx="104">
                  <c:v>-23.430720429142511</c:v>
                </c:pt>
                <c:pt idx="105">
                  <c:v>-23.360720429142511</c:v>
                </c:pt>
                <c:pt idx="106">
                  <c:v>-23.139720429142514</c:v>
                </c:pt>
                <c:pt idx="107">
                  <c:v>-22.990120429142515</c:v>
                </c:pt>
                <c:pt idx="108">
                  <c:v>-22.840520429142515</c:v>
                </c:pt>
                <c:pt idx="109">
                  <c:v>-22.690920429142516</c:v>
                </c:pt>
                <c:pt idx="110">
                  <c:v>-22.622920429142514</c:v>
                </c:pt>
                <c:pt idx="111">
                  <c:v>-22.473320429142515</c:v>
                </c:pt>
                <c:pt idx="112">
                  <c:v>-22.252320429142515</c:v>
                </c:pt>
                <c:pt idx="113">
                  <c:v>-22.031320429142518</c:v>
                </c:pt>
                <c:pt idx="114">
                  <c:v>-21.827320429142517</c:v>
                </c:pt>
                <c:pt idx="115">
                  <c:v>-21.606320429142521</c:v>
                </c:pt>
                <c:pt idx="116">
                  <c:v>-21.385320429142524</c:v>
                </c:pt>
                <c:pt idx="117">
                  <c:v>-21.345320429142525</c:v>
                </c:pt>
                <c:pt idx="118">
                  <c:v>-21.305320429142526</c:v>
                </c:pt>
                <c:pt idx="119">
                  <c:v>-21.217320429142525</c:v>
                </c:pt>
                <c:pt idx="120">
                  <c:v>-21.177320429142526</c:v>
                </c:pt>
                <c:pt idx="121">
                  <c:v>-21.057320429142525</c:v>
                </c:pt>
                <c:pt idx="122">
                  <c:v>-20.927320429142526</c:v>
                </c:pt>
                <c:pt idx="123">
                  <c:v>-20.807320429142525</c:v>
                </c:pt>
                <c:pt idx="124">
                  <c:v>-20.72328302668253</c:v>
                </c:pt>
                <c:pt idx="125">
                  <c:v>-20.593788503407531</c:v>
                </c:pt>
                <c:pt idx="126">
                  <c:v>-20.448380961057534</c:v>
                </c:pt>
                <c:pt idx="127">
                  <c:v>-20.307650155582561</c:v>
                </c:pt>
                <c:pt idx="129">
                  <c:v>-20.154934689107581</c:v>
                </c:pt>
                <c:pt idx="130">
                  <c:v>-19.971473957732545</c:v>
                </c:pt>
                <c:pt idx="131">
                  <c:v>-19.793261212882587</c:v>
                </c:pt>
                <c:pt idx="132">
                  <c:v>-19.654199456220049</c:v>
                </c:pt>
                <c:pt idx="133">
                  <c:v>-19.678708760720053</c:v>
                </c:pt>
                <c:pt idx="134">
                  <c:v>-19.699439709132594</c:v>
                </c:pt>
                <c:pt idx="135">
                  <c:v>-19.701736185632548</c:v>
                </c:pt>
                <c:pt idx="136">
                  <c:v>-19.53934394137006</c:v>
                </c:pt>
                <c:pt idx="137">
                  <c:v>-19.370671105832578</c:v>
                </c:pt>
                <c:pt idx="138">
                  <c:v>-19.195531473070048</c:v>
                </c:pt>
                <c:pt idx="139">
                  <c:v>-19.013735328032531</c:v>
                </c:pt>
                <c:pt idx="140">
                  <c:v>-18.816106309357583</c:v>
                </c:pt>
                <c:pt idx="141">
                  <c:v>-18.536545807732512</c:v>
                </c:pt>
                <c:pt idx="142">
                  <c:v>-18.246632860357554</c:v>
                </c:pt>
                <c:pt idx="143">
                  <c:v>-17.885965100407532</c:v>
                </c:pt>
                <c:pt idx="144">
                  <c:v>-17.574469028032539</c:v>
                </c:pt>
                <c:pt idx="145">
                  <c:v>-17.337795391107548</c:v>
                </c:pt>
                <c:pt idx="146">
                  <c:v>-17.203226717120096</c:v>
                </c:pt>
                <c:pt idx="147">
                  <c:v>-17.064780768195124</c:v>
                </c:pt>
                <c:pt idx="148">
                  <c:v>-16.887026607695084</c:v>
                </c:pt>
                <c:pt idx="149">
                  <c:v>-16.692612136195063</c:v>
                </c:pt>
                <c:pt idx="150">
                  <c:v>-16.506677951120011</c:v>
                </c:pt>
                <c:pt idx="151">
                  <c:v>-16.317309998282624</c:v>
                </c:pt>
                <c:pt idx="152">
                  <c:v>-16.111305901020064</c:v>
                </c:pt>
                <c:pt idx="153">
                  <c:v>-15.874108056295025</c:v>
                </c:pt>
                <c:pt idx="154">
                  <c:v>-15.618953709620044</c:v>
                </c:pt>
                <c:pt idx="155">
                  <c:v>-15.330304398207609</c:v>
                </c:pt>
                <c:pt idx="156">
                  <c:v>-15.002920823945072</c:v>
                </c:pt>
                <c:pt idx="157">
                  <c:v>-14.365445655560016</c:v>
                </c:pt>
                <c:pt idx="158">
                  <c:v>-13.707363727265109</c:v>
                </c:pt>
                <c:pt idx="159">
                  <c:v>-13.028184947480053</c:v>
                </c:pt>
                <c:pt idx="160">
                  <c:v>-12.199999454735035</c:v>
                </c:pt>
                <c:pt idx="161">
                  <c:v>-11.308107385625016</c:v>
                </c:pt>
                <c:pt idx="162">
                  <c:v>-10.479921892879998</c:v>
                </c:pt>
                <c:pt idx="163">
                  <c:v>-9.7989495528649808</c:v>
                </c:pt>
                <c:pt idx="164">
                  <c:v>-9.0175640601199625</c:v>
                </c:pt>
                <c:pt idx="165">
                  <c:v>-8.2595785673749429</c:v>
                </c:pt>
                <c:pt idx="166">
                  <c:v>-7.9474239900874277</c:v>
                </c:pt>
                <c:pt idx="167">
                  <c:v>-7.6547694127999133</c:v>
                </c:pt>
                <c:pt idx="168">
                  <c:v>-7.3816148355123996</c:v>
                </c:pt>
                <c:pt idx="169">
                  <c:v>-7.1137639870123852</c:v>
                </c:pt>
                <c:pt idx="170">
                  <c:v>-6.8659131385123704</c:v>
                </c:pt>
              </c:numCache>
            </c:numRef>
          </c:val>
          <c:smooth val="0"/>
          <c:extLst>
            <c:ext xmlns:c16="http://schemas.microsoft.com/office/drawing/2014/chart" uri="{C3380CC4-5D6E-409C-BE32-E72D297353CC}">
              <c16:uniqueId val="{00000000-E5EA-43AF-8C01-E68C49CC9033}"/>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-13.298000000000002</c:v>
                </c:pt>
                <c:pt idx="21">
                  <c:v>-17.90388888888889</c:v>
                </c:pt>
                <c:pt idx="35">
                  <c:v>-20.848703703703702</c:v>
                </c:pt>
                <c:pt idx="49">
                  <c:v>-20.707314814814811</c:v>
                </c:pt>
                <c:pt idx="64">
                  <c:v>-21.737944444444441</c:v>
                </c:pt>
                <c:pt idx="77">
                  <c:v>-22.075740740740745</c:v>
                </c:pt>
                <c:pt idx="91">
                  <c:v>-23.214944444444441</c:v>
                </c:pt>
                <c:pt idx="106">
                  <c:v>-22.242777777777778</c:v>
                </c:pt>
                <c:pt idx="120">
                  <c:v>-22.4380925925926</c:v>
                </c:pt>
                <c:pt idx="135">
                  <c:v>-20.121592592592592</c:v>
                </c:pt>
                <c:pt idx="149">
                  <c:v>-16.94072222222222</c:v>
                </c:pt>
                <c:pt idx="162">
                  <c:v>-10.300222222222223</c:v>
                </c:pt>
              </c:numCache>
            </c:numRef>
          </c:val>
          <c:smooth val="0"/>
          <c:extLst>
            <c:ext xmlns:c16="http://schemas.microsoft.com/office/drawing/2014/chart" uri="{C3380CC4-5D6E-409C-BE32-E72D297353CC}">
              <c16:uniqueId val="{00000001-E5EA-43AF-8C01-E68C49CC903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-12.643740231424994</c:v>
                </c:pt>
                <c:pt idx="1">
                  <c:v>-13.069646763674994</c:v>
                </c:pt>
                <c:pt idx="2">
                  <c:v>-13.474569260989993</c:v>
                </c:pt>
                <c:pt idx="3">
                  <c:v>-13.867294208394993</c:v>
                </c:pt>
                <c:pt idx="4">
                  <c:v>-14.248086685109994</c:v>
                </c:pt>
                <c:pt idx="5">
                  <c:v>-14.669940182349995</c:v>
                </c:pt>
                <c:pt idx="6">
                  <c:v>-15.089701532562493</c:v>
                </c:pt>
                <c:pt idx="7">
                  <c:v>-15.478689356237496</c:v>
                </c:pt>
                <c:pt idx="8">
                  <c:v>-15.821187195987495</c:v>
                </c:pt>
                <c:pt idx="9">
                  <c:v>-16.152811360237497</c:v>
                </c:pt>
                <c:pt idx="10">
                  <c:v>-16.473812285987496</c:v>
                </c:pt>
                <c:pt idx="11">
                  <c:v>-16.821712042107496</c:v>
                </c:pt>
                <c:pt idx="12">
                  <c:v>-17.212352151382497</c:v>
                </c:pt>
                <c:pt idx="13">
                  <c:v>-17.590132687307499</c:v>
                </c:pt>
                <c:pt idx="14">
                  <c:v>-17.904791649267498</c:v>
                </c:pt>
                <c:pt idx="15">
                  <c:v>-18.176315967517496</c:v>
                </c:pt>
                <c:pt idx="16">
                  <c:v>-18.464882839242499</c:v>
                </c:pt>
                <c:pt idx="17">
                  <c:v>-18.748656975202497</c:v>
                </c:pt>
                <c:pt idx="18">
                  <c:v>-18.993286684952498</c:v>
                </c:pt>
                <c:pt idx="19">
                  <c:v>-19.224674498917498</c:v>
                </c:pt>
                <c:pt idx="20">
                  <c:v>-19.418310734304999</c:v>
                </c:pt>
                <c:pt idx="21">
                  <c:v>-19.61605723333</c:v>
                </c:pt>
                <c:pt idx="22">
                  <c:v>-19.849080861255004</c:v>
                </c:pt>
                <c:pt idx="23">
                  <c:v>-20.073665641730003</c:v>
                </c:pt>
                <c:pt idx="24">
                  <c:v>-20.270365593480001</c:v>
                </c:pt>
                <c:pt idx="25">
                  <c:v>-20.456009177165004</c:v>
                </c:pt>
                <c:pt idx="26">
                  <c:v>-20.629252573427504</c:v>
                </c:pt>
                <c:pt idx="27">
                  <c:v>-20.831059557814999</c:v>
                </c:pt>
                <c:pt idx="28">
                  <c:v>-21.151774769340008</c:v>
                </c:pt>
                <c:pt idx="29">
                  <c:v>-21.336793992585008</c:v>
                </c:pt>
                <c:pt idx="30">
                  <c:v>-21.514612612740006</c:v>
                </c:pt>
                <c:pt idx="31">
                  <c:v>-21.658463987700003</c:v>
                </c:pt>
                <c:pt idx="32">
                  <c:v>-21.757745349607504</c:v>
                </c:pt>
                <c:pt idx="33">
                  <c:v>-21.853034661660004</c:v>
                </c:pt>
                <c:pt idx="34">
                  <c:v>-21.944449381867503</c:v>
                </c:pt>
                <c:pt idx="35">
                  <c:v>-22.029818002771503</c:v>
                </c:pt>
                <c:pt idx="36">
                  <c:v>-22.083388759461503</c:v>
                </c:pt>
                <c:pt idx="37">
                  <c:v>-22.200015763711502</c:v>
                </c:pt>
                <c:pt idx="38">
                  <c:v>-22.306091955974004</c:v>
                </c:pt>
                <c:pt idx="39">
                  <c:v>-22.412936770224</c:v>
                </c:pt>
                <c:pt idx="40">
                  <c:v>-22.459939871869004</c:v>
                </c:pt>
                <c:pt idx="41">
                  <c:v>-22.535939871869004</c:v>
                </c:pt>
                <c:pt idx="42">
                  <c:v>-22.631939871869005</c:v>
                </c:pt>
                <c:pt idx="43">
                  <c:v>-22.641939871869003</c:v>
                </c:pt>
                <c:pt idx="44">
                  <c:v>-22.651939871869001</c:v>
                </c:pt>
                <c:pt idx="45">
                  <c:v>-22.671939871869</c:v>
                </c:pt>
                <c:pt idx="46">
                  <c:v>-22.767939871869</c:v>
                </c:pt>
                <c:pt idx="47">
                  <c:v>-22.839939871868999</c:v>
                </c:pt>
                <c:pt idx="48">
                  <c:v>-22.911939871868999</c:v>
                </c:pt>
                <c:pt idx="49">
                  <c:v>-22.933939871868997</c:v>
                </c:pt>
                <c:pt idx="50">
                  <c:v>-22.943939871868999</c:v>
                </c:pt>
                <c:pt idx="51">
                  <c:v>-22.953939871869</c:v>
                </c:pt>
                <c:pt idx="52">
                  <c:v>-22.853939871868999</c:v>
                </c:pt>
                <c:pt idx="53">
                  <c:v>-22.738939871869</c:v>
                </c:pt>
                <c:pt idx="54">
                  <c:v>-22.638939871868999</c:v>
                </c:pt>
                <c:pt idx="55">
                  <c:v>-22.588939871868998</c:v>
                </c:pt>
                <c:pt idx="56">
                  <c:v>-22.628939871868997</c:v>
                </c:pt>
                <c:pt idx="57">
                  <c:v>-22.688939871868996</c:v>
                </c:pt>
                <c:pt idx="58">
                  <c:v>-22.760939871868995</c:v>
                </c:pt>
                <c:pt idx="59">
                  <c:v>-22.812939871868995</c:v>
                </c:pt>
                <c:pt idx="60">
                  <c:v>-22.862939871868996</c:v>
                </c:pt>
                <c:pt idx="61">
                  <c:v>-22.912939871868996</c:v>
                </c:pt>
                <c:pt idx="62">
                  <c:v>-22.934939871868995</c:v>
                </c:pt>
                <c:pt idx="63">
                  <c:v>-22.954939871868994</c:v>
                </c:pt>
                <c:pt idx="64">
                  <c:v>-23.004939871868995</c:v>
                </c:pt>
                <c:pt idx="65">
                  <c:v>-23.054939871868996</c:v>
                </c:pt>
                <c:pt idx="66">
                  <c:v>-23.074939871868995</c:v>
                </c:pt>
                <c:pt idx="67">
                  <c:v>-23.124939871868996</c:v>
                </c:pt>
                <c:pt idx="68">
                  <c:v>-23.134939871868998</c:v>
                </c:pt>
                <c:pt idx="69">
                  <c:v>-23.144939871868999</c:v>
                </c:pt>
                <c:pt idx="70">
                  <c:v>-23.154939871869001</c:v>
                </c:pt>
                <c:pt idx="71">
                  <c:v>-23.104939871869</c:v>
                </c:pt>
                <c:pt idx="72">
                  <c:v>-23.154939871869001</c:v>
                </c:pt>
                <c:pt idx="73">
                  <c:v>-23.180939871869001</c:v>
                </c:pt>
                <c:pt idx="74">
                  <c:v>-23.216939871869002</c:v>
                </c:pt>
                <c:pt idx="75">
                  <c:v>-23.252939871869003</c:v>
                </c:pt>
                <c:pt idx="76">
                  <c:v>-23.273939871869004</c:v>
                </c:pt>
                <c:pt idx="77">
                  <c:v>-23.288939871869005</c:v>
                </c:pt>
                <c:pt idx="78">
                  <c:v>-23.258939871869003</c:v>
                </c:pt>
                <c:pt idx="79">
                  <c:v>-23.148939871869004</c:v>
                </c:pt>
                <c:pt idx="80">
                  <c:v>-22.968939871869004</c:v>
                </c:pt>
                <c:pt idx="81">
                  <c:v>-22.788939871869005</c:v>
                </c:pt>
                <c:pt idx="82">
                  <c:v>-22.608939871869005</c:v>
                </c:pt>
                <c:pt idx="83">
                  <c:v>-22.538939871869005</c:v>
                </c:pt>
                <c:pt idx="84">
                  <c:v>-22.533939871869006</c:v>
                </c:pt>
                <c:pt idx="85">
                  <c:v>-22.553939871869005</c:v>
                </c:pt>
                <c:pt idx="86">
                  <c:v>-22.568939871869006</c:v>
                </c:pt>
                <c:pt idx="87">
                  <c:v>-22.563939871869007</c:v>
                </c:pt>
                <c:pt idx="88">
                  <c:v>-22.558939871869008</c:v>
                </c:pt>
                <c:pt idx="89">
                  <c:v>-22.573939871869008</c:v>
                </c:pt>
                <c:pt idx="90">
                  <c:v>-22.593939871869008</c:v>
                </c:pt>
                <c:pt idx="91">
                  <c:v>-22.608939871869008</c:v>
                </c:pt>
                <c:pt idx="92">
                  <c:v>-22.603939871869009</c:v>
                </c:pt>
                <c:pt idx="93">
                  <c:v>-22.61893987186901</c:v>
                </c:pt>
                <c:pt idx="94">
                  <c:v>-22.633939871869011</c:v>
                </c:pt>
                <c:pt idx="95">
                  <c:v>-22.628939871869012</c:v>
                </c:pt>
                <c:pt idx="96">
                  <c:v>-22.59893987186901</c:v>
                </c:pt>
                <c:pt idx="97">
                  <c:v>-22.613939871869011</c:v>
                </c:pt>
                <c:pt idx="98">
                  <c:v>-22.634939871869012</c:v>
                </c:pt>
                <c:pt idx="99">
                  <c:v>-22.660939871869012</c:v>
                </c:pt>
                <c:pt idx="100">
                  <c:v>-22.700939871869011</c:v>
                </c:pt>
                <c:pt idx="101">
                  <c:v>-22.74093987186901</c:v>
                </c:pt>
                <c:pt idx="102">
                  <c:v>-22.776939871869011</c:v>
                </c:pt>
                <c:pt idx="103">
                  <c:v>-22.81693987186901</c:v>
                </c:pt>
                <c:pt idx="104">
                  <c:v>-22.876939871869009</c:v>
                </c:pt>
                <c:pt idx="105">
                  <c:v>-22.936939871869008</c:v>
                </c:pt>
                <c:pt idx="106">
                  <c:v>-23.01693987186901</c:v>
                </c:pt>
                <c:pt idx="107">
                  <c:v>-23.096939871869012</c:v>
                </c:pt>
                <c:pt idx="108">
                  <c:v>-23.176939871869013</c:v>
                </c:pt>
                <c:pt idx="109">
                  <c:v>-23.184939871869016</c:v>
                </c:pt>
                <c:pt idx="110">
                  <c:v>-23.144939871869017</c:v>
                </c:pt>
                <c:pt idx="111">
                  <c:v>-22.906939871869017</c:v>
                </c:pt>
                <c:pt idx="112">
                  <c:v>-22.600939871869016</c:v>
                </c:pt>
                <c:pt idx="113">
                  <c:v>-22.328939871869018</c:v>
                </c:pt>
                <c:pt idx="114">
                  <c:v>-22.107939871869021</c:v>
                </c:pt>
                <c:pt idx="115">
                  <c:v>-21.886939871869025</c:v>
                </c:pt>
                <c:pt idx="116">
                  <c:v>-21.648939871869025</c:v>
                </c:pt>
                <c:pt idx="117">
                  <c:v>-21.427939871869029</c:v>
                </c:pt>
                <c:pt idx="118">
                  <c:v>-21.206939871869032</c:v>
                </c:pt>
                <c:pt idx="119">
                  <c:v>-20.968939871869033</c:v>
                </c:pt>
                <c:pt idx="120">
                  <c:v>-20.764939871869032</c:v>
                </c:pt>
                <c:pt idx="121">
                  <c:v>-20.748939871869034</c:v>
                </c:pt>
                <c:pt idx="122">
                  <c:v>-20.828939871869036</c:v>
                </c:pt>
                <c:pt idx="123">
                  <c:v>-20.916939871869037</c:v>
                </c:pt>
                <c:pt idx="124">
                  <c:v>-21.031536329769033</c:v>
                </c:pt>
                <c:pt idx="125">
                  <c:v>-21.19091420456903</c:v>
                </c:pt>
                <c:pt idx="126">
                  <c:v>-21.315549240869029</c:v>
                </c:pt>
                <c:pt idx="127">
                  <c:v>-21.35885102716902</c:v>
                </c:pt>
                <c:pt idx="129">
                  <c:v>-21.335651499244047</c:v>
                </c:pt>
                <c:pt idx="130">
                  <c:v>-21.474497922119035</c:v>
                </c:pt>
                <c:pt idx="131">
                  <c:v>-21.585391549694055</c:v>
                </c:pt>
                <c:pt idx="132">
                  <c:v>-21.529782796971482</c:v>
                </c:pt>
                <c:pt idx="133">
                  <c:v>-21.454292101471484</c:v>
                </c:pt>
                <c:pt idx="134">
                  <c:v>-21.296755713396507</c:v>
                </c:pt>
                <c:pt idx="135">
                  <c:v>-21.088363246946475</c:v>
                </c:pt>
                <c:pt idx="136">
                  <c:v>-20.856374326571494</c:v>
                </c:pt>
                <c:pt idx="137">
                  <c:v>-20.567220894221524</c:v>
                </c:pt>
                <c:pt idx="138">
                  <c:v>-20.317021418846483</c:v>
                </c:pt>
                <c:pt idx="139">
                  <c:v>-20.126568314521464</c:v>
                </c:pt>
                <c:pt idx="140">
                  <c:v>-19.937922433059015</c:v>
                </c:pt>
                <c:pt idx="141">
                  <c:v>-19.732911398533965</c:v>
                </c:pt>
                <c:pt idx="142">
                  <c:v>-19.481653510809</c:v>
                </c:pt>
                <c:pt idx="143">
                  <c:v>-19.221171239733984</c:v>
                </c:pt>
                <c:pt idx="144">
                  <c:v>-18.951207977008991</c:v>
                </c:pt>
                <c:pt idx="145">
                  <c:v>-18.649986984559</c:v>
                </c:pt>
                <c:pt idx="146">
                  <c:v>-18.50427552405905</c:v>
                </c:pt>
                <c:pt idx="147">
                  <c:v>-18.342753472559082</c:v>
                </c:pt>
                <c:pt idx="148">
                  <c:v>-18.164999312059042</c:v>
                </c:pt>
                <c:pt idx="149">
                  <c:v>-17.995305564134021</c:v>
                </c:pt>
                <c:pt idx="150">
                  <c:v>-18.116277180159003</c:v>
                </c:pt>
                <c:pt idx="151">
                  <c:v>-17.926909227321616</c:v>
                </c:pt>
                <c:pt idx="152">
                  <c:v>-17.699023871799053</c:v>
                </c:pt>
                <c:pt idx="153">
                  <c:v>-17.461826027074014</c:v>
                </c:pt>
                <c:pt idx="154">
                  <c:v>-16.893080034074057</c:v>
                </c:pt>
                <c:pt idx="155">
                  <c:v>-16.576115020236593</c:v>
                </c:pt>
                <c:pt idx="156">
                  <c:v>-16.268116953749022</c:v>
                </c:pt>
                <c:pt idx="157">
                  <c:v>-15.940300500036468</c:v>
                </c:pt>
                <c:pt idx="158">
                  <c:v>-15.591317659274015</c:v>
                </c:pt>
                <c:pt idx="159">
                  <c:v>-15.22242946706146</c:v>
                </c:pt>
                <c:pt idx="160">
                  <c:v>-14.839353398258947</c:v>
                </c:pt>
                <c:pt idx="161">
                  <c:v>-14.449198820971432</c:v>
                </c:pt>
                <c:pt idx="162">
                  <c:v>-14.059044243683918</c:v>
                </c:pt>
                <c:pt idx="163">
                  <c:v>-13.69792254822141</c:v>
                </c:pt>
                <c:pt idx="164">
                  <c:v>-13.347300852758902</c:v>
                </c:pt>
              </c:numCache>
            </c:numRef>
          </c:val>
          <c:smooth val="0"/>
          <c:extLst>
            <c:ext xmlns:c16="http://schemas.microsoft.com/office/drawing/2014/chart" uri="{C3380CC4-5D6E-409C-BE32-E72D297353CC}">
              <c16:uniqueId val="{00000000-7D34-4D14-933E-7DAE70EC38BB}"/>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-12.073555555555556</c:v>
                </c:pt>
                <c:pt idx="15">
                  <c:v>-17.044944444444443</c:v>
                </c:pt>
                <c:pt idx="29">
                  <c:v>-20.991925925925937</c:v>
                </c:pt>
                <c:pt idx="43">
                  <c:v>-22.519925925925936</c:v>
                </c:pt>
                <c:pt idx="57">
                  <c:v>-22.052592592592603</c:v>
                </c:pt>
                <c:pt idx="71">
                  <c:v>-21.5655</c:v>
                </c:pt>
                <c:pt idx="85">
                  <c:v>-22.306833333333334</c:v>
                </c:pt>
                <c:pt idx="99">
                  <c:v>-22.38</c:v>
                </c:pt>
                <c:pt idx="113">
                  <c:v>-21.139833333333328</c:v>
                </c:pt>
                <c:pt idx="127">
                  <c:v>-20.986037037037033</c:v>
                </c:pt>
                <c:pt idx="142">
                  <c:v>-18.954851851851856</c:v>
                </c:pt>
                <c:pt idx="155">
                  <c:v>-16.104055555555554</c:v>
                </c:pt>
              </c:numCache>
            </c:numRef>
          </c:val>
          <c:smooth val="0"/>
          <c:extLst>
            <c:ext xmlns:c16="http://schemas.microsoft.com/office/drawing/2014/chart" uri="{C3380CC4-5D6E-409C-BE32-E72D297353CC}">
              <c16:uniqueId val="{00000001-7D34-4D14-933E-7DAE70EC38B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-10.473567527074998</c:v>
                </c:pt>
                <c:pt idx="1">
                  <c:v>-10.890955928679999</c:v>
                </c:pt>
                <c:pt idx="2">
                  <c:v>-11.262823528254998</c:v>
                </c:pt>
                <c:pt idx="3">
                  <c:v>-11.643526283392498</c:v>
                </c:pt>
                <c:pt idx="4">
                  <c:v>-12.012661847554998</c:v>
                </c:pt>
                <c:pt idx="5">
                  <c:v>-12.332818519567498</c:v>
                </c:pt>
                <c:pt idx="6">
                  <c:v>-12.624826415367497</c:v>
                </c:pt>
                <c:pt idx="7">
                  <c:v>-12.925407915479999</c:v>
                </c:pt>
                <c:pt idx="8">
                  <c:v>-13.233655971254999</c:v>
                </c:pt>
                <c:pt idx="9">
                  <c:v>-13.565280135505001</c:v>
                </c:pt>
                <c:pt idx="10">
                  <c:v>-13.87986104274</c:v>
                </c:pt>
                <c:pt idx="11">
                  <c:v>-14.143892107652501</c:v>
                </c:pt>
                <c:pt idx="12">
                  <c:v>-14.384286021052501</c:v>
                </c:pt>
                <c:pt idx="13">
                  <c:v>-14.616766350852503</c:v>
                </c:pt>
                <c:pt idx="14">
                  <c:v>-14.841522752252503</c:v>
                </c:pt>
                <c:pt idx="15">
                  <c:v>-15.126623286415001</c:v>
                </c:pt>
                <c:pt idx="16">
                  <c:v>-15.402073482152501</c:v>
                </c:pt>
                <c:pt idx="17">
                  <c:v>-15.680780222827499</c:v>
                </c:pt>
                <c:pt idx="18">
                  <c:v>-15.986567360015</c:v>
                </c:pt>
                <c:pt idx="19">
                  <c:v>-16.435176387089996</c:v>
                </c:pt>
                <c:pt idx="20">
                  <c:v>-17.004694726464997</c:v>
                </c:pt>
                <c:pt idx="21">
                  <c:v>-17.422159557739999</c:v>
                </c:pt>
                <c:pt idx="22">
                  <c:v>-17.824654915065004</c:v>
                </c:pt>
                <c:pt idx="23">
                  <c:v>-18.335074870690001</c:v>
                </c:pt>
                <c:pt idx="24">
                  <c:v>-18.826824750064997</c:v>
                </c:pt>
                <c:pt idx="25">
                  <c:v>-19.300405320690004</c:v>
                </c:pt>
                <c:pt idx="26">
                  <c:v>-19.646892113215003</c:v>
                </c:pt>
                <c:pt idx="27">
                  <c:v>-19.839924880889999</c:v>
                </c:pt>
                <c:pt idx="28">
                  <c:v>-20.008722360640004</c:v>
                </c:pt>
                <c:pt idx="29">
                  <c:v>-20.167773973605005</c:v>
                </c:pt>
                <c:pt idx="30">
                  <c:v>-20.320635594440002</c:v>
                </c:pt>
                <c:pt idx="31">
                  <c:v>-20.47048077669</c:v>
                </c:pt>
                <c:pt idx="32">
                  <c:v>-20.614366808440003</c:v>
                </c:pt>
                <c:pt idx="33">
                  <c:v>-20.752467260690004</c:v>
                </c:pt>
                <c:pt idx="34">
                  <c:v>-20.871703852265004</c:v>
                </c:pt>
                <c:pt idx="35">
                  <c:v>-20.98603682669</c:v>
                </c:pt>
                <c:pt idx="36">
                  <c:v>-21.180839578290001</c:v>
                </c:pt>
                <c:pt idx="37">
                  <c:v>-21.355780084665</c:v>
                </c:pt>
                <c:pt idx="38">
                  <c:v>-21.523268809290006</c:v>
                </c:pt>
                <c:pt idx="39">
                  <c:v>-21.683536030665</c:v>
                </c:pt>
                <c:pt idx="40">
                  <c:v>-21.800021978220006</c:v>
                </c:pt>
                <c:pt idx="41">
                  <c:v>-21.896021978220006</c:v>
                </c:pt>
                <c:pt idx="42">
                  <c:v>-21.974021978220005</c:v>
                </c:pt>
                <c:pt idx="43">
                  <c:v>-22.018021978220006</c:v>
                </c:pt>
                <c:pt idx="44">
                  <c:v>-22.113021978220004</c:v>
                </c:pt>
                <c:pt idx="45">
                  <c:v>-22.208021978220003</c:v>
                </c:pt>
                <c:pt idx="46">
                  <c:v>-22.088021978220002</c:v>
                </c:pt>
                <c:pt idx="47">
                  <c:v>-21.938021978220004</c:v>
                </c:pt>
                <c:pt idx="48">
                  <c:v>-21.788021978220005</c:v>
                </c:pt>
                <c:pt idx="49">
                  <c:v>-21.638021978220007</c:v>
                </c:pt>
                <c:pt idx="50">
                  <c:v>-21.523021978220008</c:v>
                </c:pt>
                <c:pt idx="51">
                  <c:v>-21.423021978220007</c:v>
                </c:pt>
                <c:pt idx="52">
                  <c:v>-21.373021978220006</c:v>
                </c:pt>
                <c:pt idx="53">
                  <c:v>-21.493021978220007</c:v>
                </c:pt>
                <c:pt idx="54">
                  <c:v>-21.513021978220007</c:v>
                </c:pt>
                <c:pt idx="55">
                  <c:v>-21.413021978220005</c:v>
                </c:pt>
                <c:pt idx="56">
                  <c:v>-21.393021978220006</c:v>
                </c:pt>
                <c:pt idx="57">
                  <c:v>-21.373021978220006</c:v>
                </c:pt>
                <c:pt idx="58">
                  <c:v>-21.353021978220006</c:v>
                </c:pt>
                <c:pt idx="59">
                  <c:v>-21.333021978220007</c:v>
                </c:pt>
                <c:pt idx="60">
                  <c:v>-21.31802197822001</c:v>
                </c:pt>
                <c:pt idx="61">
                  <c:v>-21.303021978220013</c:v>
                </c:pt>
                <c:pt idx="62">
                  <c:v>-21.353021978220013</c:v>
                </c:pt>
                <c:pt idx="63">
                  <c:v>-21.473021978220014</c:v>
                </c:pt>
                <c:pt idx="64">
                  <c:v>-21.523021978220015</c:v>
                </c:pt>
                <c:pt idx="65">
                  <c:v>-21.573021978220016</c:v>
                </c:pt>
                <c:pt idx="66">
                  <c:v>-21.773021978220019</c:v>
                </c:pt>
                <c:pt idx="67">
                  <c:v>-21.993021978220018</c:v>
                </c:pt>
                <c:pt idx="68">
                  <c:v>-22.137021978220016</c:v>
                </c:pt>
                <c:pt idx="69">
                  <c:v>-22.281021978220014</c:v>
                </c:pt>
                <c:pt idx="70">
                  <c:v>-22.385021978220013</c:v>
                </c:pt>
                <c:pt idx="71">
                  <c:v>-22.489021978220013</c:v>
                </c:pt>
                <c:pt idx="72">
                  <c:v>-22.593021978220012</c:v>
                </c:pt>
                <c:pt idx="73">
                  <c:v>-22.681021978220013</c:v>
                </c:pt>
                <c:pt idx="74">
                  <c:v>-22.781021978220014</c:v>
                </c:pt>
                <c:pt idx="75">
                  <c:v>-22.751021978220013</c:v>
                </c:pt>
                <c:pt idx="76">
                  <c:v>-22.681021978220013</c:v>
                </c:pt>
                <c:pt idx="77">
                  <c:v>-22.651021978220012</c:v>
                </c:pt>
                <c:pt idx="78">
                  <c:v>-22.621021978220011</c:v>
                </c:pt>
                <c:pt idx="79">
                  <c:v>-22.616021978220012</c:v>
                </c:pt>
                <c:pt idx="80">
                  <c:v>-22.611021978220013</c:v>
                </c:pt>
                <c:pt idx="81">
                  <c:v>-22.606021978220014</c:v>
                </c:pt>
                <c:pt idx="82">
                  <c:v>-22.601021978220015</c:v>
                </c:pt>
                <c:pt idx="83">
                  <c:v>-22.596021978220016</c:v>
                </c:pt>
                <c:pt idx="84">
                  <c:v>-22.566021978220014</c:v>
                </c:pt>
                <c:pt idx="85">
                  <c:v>-22.536021978220013</c:v>
                </c:pt>
                <c:pt idx="86">
                  <c:v>-22.506021978220012</c:v>
                </c:pt>
                <c:pt idx="87">
                  <c:v>-22.396021978220013</c:v>
                </c:pt>
                <c:pt idx="88">
                  <c:v>-22.391021978220014</c:v>
                </c:pt>
                <c:pt idx="89">
                  <c:v>-22.471021978220016</c:v>
                </c:pt>
                <c:pt idx="90">
                  <c:v>-22.501021978220017</c:v>
                </c:pt>
                <c:pt idx="91">
                  <c:v>-22.471021978220016</c:v>
                </c:pt>
                <c:pt idx="92">
                  <c:v>-22.401021978220015</c:v>
                </c:pt>
                <c:pt idx="93">
                  <c:v>-22.291021978220016</c:v>
                </c:pt>
                <c:pt idx="94">
                  <c:v>-22.181021978220016</c:v>
                </c:pt>
                <c:pt idx="95">
                  <c:v>-22.111021978220016</c:v>
                </c:pt>
                <c:pt idx="96">
                  <c:v>-22.081021978220015</c:v>
                </c:pt>
                <c:pt idx="97">
                  <c:v>-22.076021978220016</c:v>
                </c:pt>
                <c:pt idx="98">
                  <c:v>-22.046021978220015</c:v>
                </c:pt>
                <c:pt idx="99">
                  <c:v>-22.016021978220014</c:v>
                </c:pt>
                <c:pt idx="100">
                  <c:v>-22.011021978220015</c:v>
                </c:pt>
                <c:pt idx="101">
                  <c:v>-22.006021978220016</c:v>
                </c:pt>
                <c:pt idx="102">
                  <c:v>-22.001021978220017</c:v>
                </c:pt>
                <c:pt idx="103">
                  <c:v>-21.996021978220018</c:v>
                </c:pt>
                <c:pt idx="104">
                  <c:v>-21.926021978220017</c:v>
                </c:pt>
                <c:pt idx="105">
                  <c:v>-21.746021978220018</c:v>
                </c:pt>
                <c:pt idx="106">
                  <c:v>-21.486021978220016</c:v>
                </c:pt>
                <c:pt idx="107">
                  <c:v>-21.226021978220015</c:v>
                </c:pt>
                <c:pt idx="108">
                  <c:v>-20.956021978220011</c:v>
                </c:pt>
                <c:pt idx="109">
                  <c:v>-20.726021978220011</c:v>
                </c:pt>
                <c:pt idx="110">
                  <c:v>-20.496021978220011</c:v>
                </c:pt>
                <c:pt idx="111">
                  <c:v>-20.226021978220007</c:v>
                </c:pt>
                <c:pt idx="112">
                  <c:v>-19.996021978220007</c:v>
                </c:pt>
                <c:pt idx="113">
                  <c:v>-19.766021978220007</c:v>
                </c:pt>
                <c:pt idx="114">
                  <c:v>-19.576021978220005</c:v>
                </c:pt>
                <c:pt idx="115">
                  <c:v>-19.406021978220004</c:v>
                </c:pt>
                <c:pt idx="116">
                  <c:v>-19.256021978220002</c:v>
                </c:pt>
                <c:pt idx="117">
                  <c:v>-19.136021978220001</c:v>
                </c:pt>
                <c:pt idx="118">
                  <c:v>-18.986021978219998</c:v>
                </c:pt>
                <c:pt idx="119">
                  <c:v>-18.826021978219998</c:v>
                </c:pt>
                <c:pt idx="120">
                  <c:v>-18.646021978219999</c:v>
                </c:pt>
                <c:pt idx="121">
                  <c:v>-18.496021978219996</c:v>
                </c:pt>
                <c:pt idx="122">
                  <c:v>-18.436021978219994</c:v>
                </c:pt>
                <c:pt idx="123">
                  <c:v>-18.286021978219992</c:v>
                </c:pt>
                <c:pt idx="124">
                  <c:v>-18.142776405844998</c:v>
                </c:pt>
                <c:pt idx="125">
                  <c:v>-17.99335964822</c:v>
                </c:pt>
                <c:pt idx="126">
                  <c:v>-17.816793346795006</c:v>
                </c:pt>
                <c:pt idx="127">
                  <c:v>-17.643586201595038</c:v>
                </c:pt>
                <c:pt idx="129">
                  <c:v>-17.708639330095068</c:v>
                </c:pt>
                <c:pt idx="130">
                  <c:v>-17.764025021595021</c:v>
                </c:pt>
                <c:pt idx="131">
                  <c:v>-17.81580012698258</c:v>
                </c:pt>
                <c:pt idx="132">
                  <c:v>-17.864164567307508</c:v>
                </c:pt>
                <c:pt idx="133">
                  <c:v>-17.898316046150011</c:v>
                </c:pt>
                <c:pt idx="134">
                  <c:v>-17.747940402987531</c:v>
                </c:pt>
                <c:pt idx="135">
                  <c:v>-17.584203465062505</c:v>
                </c:pt>
                <c:pt idx="136">
                  <c:v>-17.414078256787519</c:v>
                </c:pt>
                <c:pt idx="137">
                  <c:v>-17.189181142737542</c:v>
                </c:pt>
                <c:pt idx="138">
                  <c:v>-16.972341597412505</c:v>
                </c:pt>
                <c:pt idx="139">
                  <c:v>-16.71263281878748</c:v>
                </c:pt>
                <c:pt idx="140">
                  <c:v>-16.173644586037621</c:v>
                </c:pt>
                <c:pt idx="141">
                  <c:v>-15.838171984087538</c:v>
                </c:pt>
                <c:pt idx="142">
                  <c:v>-14.794485373537688</c:v>
                </c:pt>
                <c:pt idx="143">
                  <c:v>-13.712482093687623</c:v>
                </c:pt>
                <c:pt idx="144">
                  <c:v>-13.226548220782632</c:v>
                </c:pt>
                <c:pt idx="145">
                  <c:v>-13.000632476445141</c:v>
                </c:pt>
                <c:pt idx="146">
                  <c:v>-12.479150067660198</c:v>
                </c:pt>
                <c:pt idx="147">
                  <c:v>-11.897632282770237</c:v>
                </c:pt>
                <c:pt idx="148">
                  <c:v>-11.252664166095181</c:v>
                </c:pt>
                <c:pt idx="149">
                  <c:v>-10.585204629570152</c:v>
                </c:pt>
                <c:pt idx="150">
                  <c:v>-9.9867383174250897</c:v>
                </c:pt>
                <c:pt idx="151">
                  <c:v>-9.4629823462802101</c:v>
                </c:pt>
                <c:pt idx="152">
                  <c:v>-8.9214212043451457</c:v>
                </c:pt>
                <c:pt idx="153">
                  <c:v>-8.6245487112076233</c:v>
                </c:pt>
                <c:pt idx="154">
                  <c:v>-7.9408323053026484</c:v>
                </c:pt>
                <c:pt idx="155">
                  <c:v>-7.1257794125777387</c:v>
                </c:pt>
                <c:pt idx="156">
                  <c:v>-6.1155672405676231</c:v>
                </c:pt>
                <c:pt idx="157">
                  <c:v>-5.2462829200425496</c:v>
                </c:pt>
                <c:pt idx="158">
                  <c:v>-4.348898472367674</c:v>
                </c:pt>
                <c:pt idx="159">
                  <c:v>-3.4227455908425983</c:v>
                </c:pt>
                <c:pt idx="160">
                  <c:v>-3.0511238953800901</c:v>
                </c:pt>
                <c:pt idx="161">
                  <c:v>-2.6609693180925746</c:v>
                </c:pt>
                <c:pt idx="162">
                  <c:v>-2.2531184695925588</c:v>
                </c:pt>
                <c:pt idx="163">
                  <c:v>-1.8824638923050432</c:v>
                </c:pt>
                <c:pt idx="164">
                  <c:v>-1.5379878235025282</c:v>
                </c:pt>
                <c:pt idx="165">
                  <c:v>-1.1901369750025119</c:v>
                </c:pt>
                <c:pt idx="166">
                  <c:v>-0.86051527954000351</c:v>
                </c:pt>
                <c:pt idx="167">
                  <c:v>-0.54139358407749549</c:v>
                </c:pt>
                <c:pt idx="168">
                  <c:v>-0.23277188861498699</c:v>
                </c:pt>
                <c:pt idx="169">
                  <c:v>0.3294004514000286</c:v>
                </c:pt>
                <c:pt idx="170">
                  <c:v>0.87177279141504405</c:v>
                </c:pt>
              </c:numCache>
            </c:numRef>
          </c:val>
          <c:smooth val="0"/>
          <c:extLst>
            <c:ext xmlns:c16="http://schemas.microsoft.com/office/drawing/2014/chart" uri="{C3380CC4-5D6E-409C-BE32-E72D297353CC}">
              <c16:uniqueId val="{00000000-4D12-4843-AAE5-038DE1CA6ECB}"/>
            </c:ext>
          </c:extLst>
        </c:ser>
        <c:ser>
          <c:idx val="1"/>
          <c:order val="1"/>
          <c:spPr>
            <a:ln w="28575" cap="rnd">
              <a:solidFill>
                <a:srgbClr val="00FF00"/>
              </a:solidFill>
              <a:round/>
            </a:ln>
            <a:effectLst/>
          </c:spPr>
          <c:marker>
            <c:symbol val="none"/>
          </c:marker>
          <c:val>
            <c:numRef>
              <c:f>Charts!$BG$59:$BG$230</c:f>
              <c:numCache>
                <c:formatCode>0.00</c:formatCode>
                <c:ptCount val="172"/>
                <c:pt idx="4">
                  <c:v>-12.588259259259255</c:v>
                </c:pt>
                <c:pt idx="18">
                  <c:v>-16.122277777777775</c:v>
                </c:pt>
                <c:pt idx="31">
                  <c:v>-19.257527777777785</c:v>
                </c:pt>
                <c:pt idx="45">
                  <c:v>-20.934444444444441</c:v>
                </c:pt>
                <c:pt idx="59">
                  <c:v>-20.986833333333333</c:v>
                </c:pt>
                <c:pt idx="73">
                  <c:v>-22.235000000000007</c:v>
                </c:pt>
                <c:pt idx="87">
                  <c:v>-23.492277777777783</c:v>
                </c:pt>
                <c:pt idx="101">
                  <c:v>-22.015805555555566</c:v>
                </c:pt>
                <c:pt idx="115">
                  <c:v>-19.413458333333335</c:v>
                </c:pt>
                <c:pt idx="132">
                  <c:v>-18.682013888888893</c:v>
                </c:pt>
                <c:pt idx="146">
                  <c:v>-12.559180555555558</c:v>
                </c:pt>
              </c:numCache>
            </c:numRef>
          </c:val>
          <c:smooth val="0"/>
          <c:extLst>
            <c:ext xmlns:c16="http://schemas.microsoft.com/office/drawing/2014/chart" uri="{C3380CC4-5D6E-409C-BE32-E72D297353CC}">
              <c16:uniqueId val="{00000001-4D12-4843-AAE5-038DE1CA6EC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ax val="0"/>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-12.229102511890003</c:v>
                </c:pt>
                <c:pt idx="1">
                  <c:v>-12.706117828010003</c:v>
                </c:pt>
                <c:pt idx="2">
                  <c:v>-13.111040325325002</c:v>
                </c:pt>
                <c:pt idx="3">
                  <c:v>-13.503765272730002</c:v>
                </c:pt>
                <c:pt idx="4">
                  <c:v>-13.931185399655002</c:v>
                </c:pt>
                <c:pt idx="5">
                  <c:v>-14.300307209740001</c:v>
                </c:pt>
                <c:pt idx="6">
                  <c:v>-14.610565599027501</c:v>
                </c:pt>
                <c:pt idx="7">
                  <c:v>-14.893465834427502</c:v>
                </c:pt>
                <c:pt idx="8">
                  <c:v>-15.201713890202502</c:v>
                </c:pt>
                <c:pt idx="9">
                  <c:v>-15.526705571167504</c:v>
                </c:pt>
                <c:pt idx="10">
                  <c:v>-15.847706496917503</c:v>
                </c:pt>
                <c:pt idx="11">
                  <c:v>-16.195606253037504</c:v>
                </c:pt>
                <c:pt idx="12">
                  <c:v>-16.532157731797504</c:v>
                </c:pt>
                <c:pt idx="13">
                  <c:v>-16.857630193517505</c:v>
                </c:pt>
                <c:pt idx="14">
                  <c:v>-17.132956785232505</c:v>
                </c:pt>
                <c:pt idx="15">
                  <c:v>-17.363752455745004</c:v>
                </c:pt>
                <c:pt idx="16">
                  <c:v>-17.612969299507505</c:v>
                </c:pt>
                <c:pt idx="17">
                  <c:v>-17.891676040182503</c:v>
                </c:pt>
                <c:pt idx="18">
                  <c:v>-18.160768720907505</c:v>
                </c:pt>
                <c:pt idx="19">
                  <c:v>-18.420489736582503</c:v>
                </c:pt>
                <c:pt idx="20">
                  <c:v>-18.636906705545005</c:v>
                </c:pt>
                <c:pt idx="21">
                  <c:v>-18.812681371345004</c:v>
                </c:pt>
                <c:pt idx="22">
                  <c:v>-19.013929050007505</c:v>
                </c:pt>
                <c:pt idx="23">
                  <c:v>-19.238513830482503</c:v>
                </c:pt>
                <c:pt idx="24">
                  <c:v>-19.431279783197503</c:v>
                </c:pt>
                <c:pt idx="25">
                  <c:v>-19.611240400035005</c:v>
                </c:pt>
                <c:pt idx="26">
                  <c:v>-19.811838016760003</c:v>
                </c:pt>
                <c:pt idx="27">
                  <c:v>-20.008380471119999</c:v>
                </c:pt>
                <c:pt idx="28">
                  <c:v>-20.227817194795005</c:v>
                </c:pt>
                <c:pt idx="29">
                  <c:v>-20.438804028320007</c:v>
                </c:pt>
                <c:pt idx="30">
                  <c:v>-20.613503023560007</c:v>
                </c:pt>
                <c:pt idx="31">
                  <c:v>-20.778332724035003</c:v>
                </c:pt>
                <c:pt idx="32">
                  <c:v>-20.965384565310007</c:v>
                </c:pt>
                <c:pt idx="33">
                  <c:v>-21.186345288910008</c:v>
                </c:pt>
                <c:pt idx="34">
                  <c:v>-21.337378304905009</c:v>
                </c:pt>
                <c:pt idx="35">
                  <c:v>-21.482200072510004</c:v>
                </c:pt>
                <c:pt idx="36">
                  <c:v>-21.599081723470004</c:v>
                </c:pt>
                <c:pt idx="37">
                  <c:v>-21.711043647550003</c:v>
                </c:pt>
                <c:pt idx="38">
                  <c:v>-21.818236431310005</c:v>
                </c:pt>
                <c:pt idx="39">
                  <c:v>-21.890036146486004</c:v>
                </c:pt>
                <c:pt idx="40">
                  <c:v>-21.990173189121009</c:v>
                </c:pt>
                <c:pt idx="41">
                  <c:v>-22.07517318912101</c:v>
                </c:pt>
                <c:pt idx="42">
                  <c:v>-22.160173189121011</c:v>
                </c:pt>
                <c:pt idx="43">
                  <c:v>-22.245173189121012</c:v>
                </c:pt>
                <c:pt idx="44">
                  <c:v>-22.32517318912101</c:v>
                </c:pt>
                <c:pt idx="45">
                  <c:v>-22.405173189121008</c:v>
                </c:pt>
                <c:pt idx="46">
                  <c:v>-22.25517318912101</c:v>
                </c:pt>
                <c:pt idx="47">
                  <c:v>-22.135173189121009</c:v>
                </c:pt>
                <c:pt idx="48">
                  <c:v>-22.035173189121007</c:v>
                </c:pt>
                <c:pt idx="49">
                  <c:v>-21.935173189121006</c:v>
                </c:pt>
                <c:pt idx="50">
                  <c:v>-21.820173189121007</c:v>
                </c:pt>
                <c:pt idx="51">
                  <c:v>-21.705173189121009</c:v>
                </c:pt>
                <c:pt idx="52">
                  <c:v>-21.655173189121008</c:v>
                </c:pt>
                <c:pt idx="53">
                  <c:v>-21.73517318912101</c:v>
                </c:pt>
                <c:pt idx="54">
                  <c:v>-21.823173189121011</c:v>
                </c:pt>
                <c:pt idx="55">
                  <c:v>-21.903173189121013</c:v>
                </c:pt>
                <c:pt idx="56">
                  <c:v>-21.923173189121012</c:v>
                </c:pt>
                <c:pt idx="57">
                  <c:v>-21.943173189121012</c:v>
                </c:pt>
                <c:pt idx="58">
                  <c:v>-21.963173189121012</c:v>
                </c:pt>
                <c:pt idx="59">
                  <c:v>-22.063173189121013</c:v>
                </c:pt>
                <c:pt idx="60">
                  <c:v>-22.163173189121014</c:v>
                </c:pt>
                <c:pt idx="61">
                  <c:v>-22.263173189121016</c:v>
                </c:pt>
                <c:pt idx="62">
                  <c:v>-22.343173189121018</c:v>
                </c:pt>
                <c:pt idx="63">
                  <c:v>-22.463173189121015</c:v>
                </c:pt>
                <c:pt idx="64">
                  <c:v>-22.515173189121015</c:v>
                </c:pt>
                <c:pt idx="65">
                  <c:v>-22.555173189121014</c:v>
                </c:pt>
                <c:pt idx="66">
                  <c:v>-22.595173189121013</c:v>
                </c:pt>
                <c:pt idx="67">
                  <c:v>-22.639173189121014</c:v>
                </c:pt>
                <c:pt idx="68">
                  <c:v>-22.711173189121013</c:v>
                </c:pt>
                <c:pt idx="69">
                  <c:v>-22.83117318912101</c:v>
                </c:pt>
                <c:pt idx="70">
                  <c:v>-22.92717318912101</c:v>
                </c:pt>
                <c:pt idx="71">
                  <c:v>-22.999173189121009</c:v>
                </c:pt>
                <c:pt idx="72">
                  <c:v>-23.071173189121009</c:v>
                </c:pt>
                <c:pt idx="73">
                  <c:v>-23.123173189121008</c:v>
                </c:pt>
                <c:pt idx="74">
                  <c:v>-23.173173189121009</c:v>
                </c:pt>
                <c:pt idx="75">
                  <c:v>-23.143173189121008</c:v>
                </c:pt>
                <c:pt idx="76">
                  <c:v>-23.113173189121007</c:v>
                </c:pt>
                <c:pt idx="77">
                  <c:v>-23.083173189121005</c:v>
                </c:pt>
                <c:pt idx="78">
                  <c:v>-23.053173189121004</c:v>
                </c:pt>
                <c:pt idx="79">
                  <c:v>-23.023173189121003</c:v>
                </c:pt>
                <c:pt idx="80">
                  <c:v>-22.993173189121002</c:v>
                </c:pt>
                <c:pt idx="81">
                  <c:v>-22.963173189121001</c:v>
                </c:pt>
                <c:pt idx="82">
                  <c:v>-22.933173189121</c:v>
                </c:pt>
                <c:pt idx="83">
                  <c:v>-22.953173189120999</c:v>
                </c:pt>
                <c:pt idx="84">
                  <c:v>-22.973173189120999</c:v>
                </c:pt>
                <c:pt idx="85">
                  <c:v>-22.968173189121</c:v>
                </c:pt>
                <c:pt idx="86">
                  <c:v>-22.898173189121</c:v>
                </c:pt>
                <c:pt idx="87">
                  <c:v>-22.868173189120999</c:v>
                </c:pt>
                <c:pt idx="88">
                  <c:v>-22.838173189120997</c:v>
                </c:pt>
                <c:pt idx="89">
                  <c:v>-22.768173189120997</c:v>
                </c:pt>
                <c:pt idx="90">
                  <c:v>-22.638173189120998</c:v>
                </c:pt>
                <c:pt idx="91">
                  <c:v>-22.528173189120999</c:v>
                </c:pt>
                <c:pt idx="92">
                  <c:v>-22.498173189120998</c:v>
                </c:pt>
                <c:pt idx="93">
                  <c:v>-22.468173189120996</c:v>
                </c:pt>
                <c:pt idx="94">
                  <c:v>-22.438173189120995</c:v>
                </c:pt>
                <c:pt idx="95">
                  <c:v>-22.328173189120996</c:v>
                </c:pt>
                <c:pt idx="96">
                  <c:v>-22.198173189120997</c:v>
                </c:pt>
                <c:pt idx="97">
                  <c:v>-22.088173189120997</c:v>
                </c:pt>
                <c:pt idx="98">
                  <c:v>-22.058173189120996</c:v>
                </c:pt>
                <c:pt idx="99">
                  <c:v>-22.028173189120995</c:v>
                </c:pt>
                <c:pt idx="100">
                  <c:v>-22.023173189120996</c:v>
                </c:pt>
                <c:pt idx="101">
                  <c:v>-22.107173189120996</c:v>
                </c:pt>
                <c:pt idx="102">
                  <c:v>-22.211173189120995</c:v>
                </c:pt>
                <c:pt idx="103">
                  <c:v>-22.253173189120993</c:v>
                </c:pt>
                <c:pt idx="104">
                  <c:v>-22.223173189120992</c:v>
                </c:pt>
                <c:pt idx="105">
                  <c:v>-22.193173189120991</c:v>
                </c:pt>
                <c:pt idx="106">
                  <c:v>-21.98917318912099</c:v>
                </c:pt>
                <c:pt idx="107">
                  <c:v>-21.901173189120989</c:v>
                </c:pt>
                <c:pt idx="108">
                  <c:v>-21.813173189120988</c:v>
                </c:pt>
                <c:pt idx="109">
                  <c:v>-21.693173189120987</c:v>
                </c:pt>
                <c:pt idx="110">
                  <c:v>-21.563173189120988</c:v>
                </c:pt>
                <c:pt idx="111">
                  <c:v>-21.403173189120988</c:v>
                </c:pt>
                <c:pt idx="112">
                  <c:v>-21.223173189120988</c:v>
                </c:pt>
                <c:pt idx="113">
                  <c:v>-21.063173189120988</c:v>
                </c:pt>
                <c:pt idx="114">
                  <c:v>-20.883173189120988</c:v>
                </c:pt>
                <c:pt idx="115">
                  <c:v>-20.703173189120989</c:v>
                </c:pt>
                <c:pt idx="116">
                  <c:v>-20.523173189120989</c:v>
                </c:pt>
                <c:pt idx="117">
                  <c:v>-20.383173189120988</c:v>
                </c:pt>
                <c:pt idx="118">
                  <c:v>-20.243173189120988</c:v>
                </c:pt>
                <c:pt idx="119">
                  <c:v>-20.103173189120987</c:v>
                </c:pt>
                <c:pt idx="120">
                  <c:v>-19.973173189120988</c:v>
                </c:pt>
                <c:pt idx="121">
                  <c:v>-19.843173189120989</c:v>
                </c:pt>
                <c:pt idx="122">
                  <c:v>-19.723173189120988</c:v>
                </c:pt>
                <c:pt idx="123">
                  <c:v>-19.673173189120988</c:v>
                </c:pt>
                <c:pt idx="124">
                  <c:v>-19.568126436045993</c:v>
                </c:pt>
                <c:pt idx="125">
                  <c:v>-19.458554147120996</c:v>
                </c:pt>
                <c:pt idx="126">
                  <c:v>-19.323532857796</c:v>
                </c:pt>
                <c:pt idx="127">
                  <c:v>-19.171976605746028</c:v>
                </c:pt>
                <c:pt idx="128">
                  <c:v>-19.014070157396009</c:v>
                </c:pt>
                <c:pt idx="129">
                  <c:v>-18.861354690921029</c:v>
                </c:pt>
                <c:pt idx="130">
                  <c:v>-18.702355390395997</c:v>
                </c:pt>
                <c:pt idx="131">
                  <c:v>-18.511413163771042</c:v>
                </c:pt>
                <c:pt idx="132">
                  <c:v>-18.325997488220988</c:v>
                </c:pt>
                <c:pt idx="133">
                  <c:v>-18.119379466595991</c:v>
                </c:pt>
                <c:pt idx="134">
                  <c:v>-17.689734771846052</c:v>
                </c:pt>
                <c:pt idx="135">
                  <c:v>-17.466457129221016</c:v>
                </c:pt>
                <c:pt idx="136">
                  <c:v>-17.296331920946031</c:v>
                </c:pt>
                <c:pt idx="137">
                  <c:v>-17.127659085408549</c:v>
                </c:pt>
                <c:pt idx="138">
                  <c:v>-16.910819540083512</c:v>
                </c:pt>
                <c:pt idx="139">
                  <c:v>-16.668424680033489</c:v>
                </c:pt>
                <c:pt idx="140">
                  <c:v>-16.47079566135854</c:v>
                </c:pt>
                <c:pt idx="141">
                  <c:v>-16.275103310220992</c:v>
                </c:pt>
                <c:pt idx="142">
                  <c:v>-16.07216424705852</c:v>
                </c:pt>
                <c:pt idx="143">
                  <c:v>-15.861774720421007</c:v>
                </c:pt>
                <c:pt idx="144">
                  <c:v>-15.746446623921017</c:v>
                </c:pt>
                <c:pt idx="145">
                  <c:v>-15.626888813008531</c:v>
                </c:pt>
                <c:pt idx="146">
                  <c:v>-15.492320139021079</c:v>
                </c:pt>
                <c:pt idx="147">
                  <c:v>-15.342336138808609</c:v>
                </c:pt>
                <c:pt idx="148">
                  <c:v>-15.164581978308568</c:v>
                </c:pt>
                <c:pt idx="149">
                  <c:v>-14.675111651523547</c:v>
                </c:pt>
                <c:pt idx="150">
                  <c:v>-14.030609469213481</c:v>
                </c:pt>
                <c:pt idx="151">
                  <c:v>-13.506853498068601</c:v>
                </c:pt>
                <c:pt idx="152">
                  <c:v>-13.219661983406066</c:v>
                </c:pt>
                <c:pt idx="153">
                  <c:v>-12.659845282061024</c:v>
                </c:pt>
                <c:pt idx="154">
                  <c:v>-12.353049458898536</c:v>
                </c:pt>
                <c:pt idx="155">
                  <c:v>-12.036084445061071</c:v>
                </c:pt>
                <c:pt idx="156">
                  <c:v>-11.708700870798534</c:v>
                </c:pt>
                <c:pt idx="157">
                  <c:v>-11.36478655929848</c:v>
                </c:pt>
                <c:pt idx="158">
                  <c:v>-11.015803718536029</c:v>
                </c:pt>
                <c:pt idx="159">
                  <c:v>-10.213137887880963</c:v>
                </c:pt>
                <c:pt idx="160">
                  <c:v>-9.3212458187709437</c:v>
                </c:pt>
                <c:pt idx="161">
                  <c:v>-8.3656471732959226</c:v>
                </c:pt>
                <c:pt idx="162">
                  <c:v>-7.4100485278209014</c:v>
                </c:pt>
                <c:pt idx="163">
                  <c:v>-6.5433564587108801</c:v>
                </c:pt>
                <c:pt idx="164">
                  <c:v>-6.1927347632483727</c:v>
                </c:pt>
                <c:pt idx="165">
                  <c:v>-5.434749270503354</c:v>
                </c:pt>
                <c:pt idx="166">
                  <c:v>-4.6436572013933359</c:v>
                </c:pt>
                <c:pt idx="167">
                  <c:v>-3.8777651322833169</c:v>
                </c:pt>
                <c:pt idx="168">
                  <c:v>-3.0841664868082956</c:v>
                </c:pt>
                <c:pt idx="169">
                  <c:v>-2.3686744176982755</c:v>
                </c:pt>
                <c:pt idx="170">
                  <c:v>-1.8263020776832599</c:v>
                </c:pt>
              </c:numCache>
            </c:numRef>
          </c:val>
          <c:smooth val="0"/>
          <c:extLst>
            <c:ext xmlns:c16="http://schemas.microsoft.com/office/drawing/2014/chart" uri="{C3380CC4-5D6E-409C-BE32-E72D297353CC}">
              <c16:uniqueId val="{00000000-B4A1-43F2-964C-8E2A03534557}"/>
            </c:ext>
          </c:extLst>
        </c:ser>
        <c:ser>
          <c:idx val="1"/>
          <c:order val="1"/>
          <c:spPr>
            <a:ln w="28575" cap="rnd">
              <a:solidFill>
                <a:srgbClr val="00FFFF"/>
              </a:solidFill>
              <a:round/>
            </a:ln>
            <a:effectLst/>
          </c:spPr>
          <c:marker>
            <c:symbol val="none"/>
          </c:marker>
          <c:val>
            <c:numRef>
              <c:f>Charts!$BK$59:$BK$230</c:f>
              <c:numCache>
                <c:formatCode>0.00</c:formatCode>
                <c:ptCount val="172"/>
                <c:pt idx="3">
                  <c:v>-14.372277777777777</c:v>
                </c:pt>
                <c:pt idx="17">
                  <c:v>-18.358208333333334</c:v>
                </c:pt>
                <c:pt idx="31">
                  <c:v>-20.902680555555559</c:v>
                </c:pt>
                <c:pt idx="45">
                  <c:v>-20.93161111111111</c:v>
                </c:pt>
                <c:pt idx="59">
                  <c:v>-22.612652777777772</c:v>
                </c:pt>
                <c:pt idx="73">
                  <c:v>-23.921037037037038</c:v>
                </c:pt>
                <c:pt idx="87">
                  <c:v>-22.122083333333332</c:v>
                </c:pt>
                <c:pt idx="101">
                  <c:v>-22.522722222222217</c:v>
                </c:pt>
                <c:pt idx="115">
                  <c:v>-22.22561111111111</c:v>
                </c:pt>
                <c:pt idx="129">
                  <c:v>-18.744805555555558</c:v>
                </c:pt>
                <c:pt idx="143">
                  <c:v>-15.355541666666667</c:v>
                </c:pt>
                <c:pt idx="157">
                  <c:v>-11.482611111111108</c:v>
                </c:pt>
              </c:numCache>
            </c:numRef>
          </c:val>
          <c:smooth val="0"/>
          <c:extLst>
            <c:ext xmlns:c16="http://schemas.microsoft.com/office/drawing/2014/chart" uri="{C3380CC4-5D6E-409C-BE32-E72D297353CC}">
              <c16:uniqueId val="{00000001-B4A1-43F2-964C-8E2A0353455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Merlot</a:t>
            </a:r>
          </a:p>
        </c:rich>
      </c:tx>
      <c:overlay val="0"/>
    </c:title>
    <c:autoTitleDeleted val="0"/>
    <c:plotArea>
      <c:layout/>
      <c:lineChart>
        <c:grouping val="standard"/>
        <c:varyColors val="0"/>
        <c:ser>
          <c:idx val="0"/>
          <c:order val="0"/>
          <c:tx>
            <c:v>2d Av Temp</c:v>
          </c:tx>
          <c:marker>
            <c:symbol val="none"/>
          </c:marker>
          <c:cat>
            <c:numRef>
              <c:f>'Merlot Predicted LTE'!$Q$7:$Q$249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LTE'!$AA$7:$AA$249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2273-4F57-896B-BC066E286AEA}"/>
            </c:ext>
          </c:extLst>
        </c:ser>
        <c:ser>
          <c:idx val="1"/>
          <c:order val="1"/>
          <c:tx>
            <c:v>LTE50</c:v>
          </c:tx>
          <c:val>
            <c:numRef>
              <c:f>'Merlot Predicted LTE'!$AC$7:$AC$248</c:f>
              <c:numCache>
                <c:formatCode>0.00</c:formatCode>
                <c:ptCount val="242"/>
                <c:pt idx="56" formatCode="General">
                  <c:v>-14.372277777777777</c:v>
                </c:pt>
                <c:pt idx="70" formatCode="General">
                  <c:v>-18.358208333333334</c:v>
                </c:pt>
                <c:pt idx="84" formatCode="General">
                  <c:v>-20.902680555555559</c:v>
                </c:pt>
                <c:pt idx="98" formatCode="General">
                  <c:v>-20.93161111111111</c:v>
                </c:pt>
                <c:pt idx="112" formatCode="General">
                  <c:v>-22.612652777777772</c:v>
                </c:pt>
                <c:pt idx="126" formatCode="General">
                  <c:v>-23.921037037037038</c:v>
                </c:pt>
                <c:pt idx="140" formatCode="General">
                  <c:v>-22.122083333333332</c:v>
                </c:pt>
                <c:pt idx="154" formatCode="General">
                  <c:v>-22.522722222222217</c:v>
                </c:pt>
                <c:pt idx="168" formatCode="General">
                  <c:v>-22.22561111111111</c:v>
                </c:pt>
                <c:pt idx="182" formatCode="General">
                  <c:v>-18.744805555555558</c:v>
                </c:pt>
                <c:pt idx="196" formatCode="General">
                  <c:v>-15.355541666666667</c:v>
                </c:pt>
                <c:pt idx="210" formatCode="General">
                  <c:v>-11.482611111111108</c:v>
                </c:pt>
              </c:numCache>
            </c:numRef>
          </c:val>
          <c:smooth val="0"/>
          <c:extLst>
            <c:ext xmlns:c16="http://schemas.microsoft.com/office/drawing/2014/chart" uri="{C3380CC4-5D6E-409C-BE32-E72D297353CC}">
              <c16:uniqueId val="{00000001-2273-4F57-896B-BC066E286AEA}"/>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-11.415339188927497</c:v>
                </c:pt>
                <c:pt idx="1">
                  <c:v>-11.798655067952497</c:v>
                </c:pt>
                <c:pt idx="2">
                  <c:v>-12.191181978614996</c:v>
                </c:pt>
                <c:pt idx="3">
                  <c:v>-12.571884733752496</c:v>
                </c:pt>
                <c:pt idx="4">
                  <c:v>-12.921592110327497</c:v>
                </c:pt>
                <c:pt idx="5">
                  <c:v>-13.290713920412497</c:v>
                </c:pt>
                <c:pt idx="6">
                  <c:v>-13.655723790162495</c:v>
                </c:pt>
                <c:pt idx="7">
                  <c:v>-13.991667819699996</c:v>
                </c:pt>
                <c:pt idx="8">
                  <c:v>-14.282790983487496</c:v>
                </c:pt>
                <c:pt idx="9">
                  <c:v>-14.548090314887498</c:v>
                </c:pt>
                <c:pt idx="10">
                  <c:v>-14.804891055487497</c:v>
                </c:pt>
                <c:pt idx="11">
                  <c:v>-15.053390881287497</c:v>
                </c:pt>
                <c:pt idx="12">
                  <c:v>-15.293784794687497</c:v>
                </c:pt>
                <c:pt idx="13">
                  <c:v>-15.526265124487498</c:v>
                </c:pt>
                <c:pt idx="14">
                  <c:v>-15.751021525887499</c:v>
                </c:pt>
                <c:pt idx="15">
                  <c:v>-15.968240980487497</c:v>
                </c:pt>
                <c:pt idx="16">
                  <c:v>-16.178107796287499</c:v>
                </c:pt>
                <c:pt idx="17">
                  <c:v>-16.393472095899998</c:v>
                </c:pt>
                <c:pt idx="18">
                  <c:v>-16.613638834674997</c:v>
                </c:pt>
                <c:pt idx="19">
                  <c:v>-16.802526846074997</c:v>
                </c:pt>
                <c:pt idx="20">
                  <c:v>-16.984772714674996</c:v>
                </c:pt>
                <c:pt idx="21">
                  <c:v>-17.182519213699997</c:v>
                </c:pt>
                <c:pt idx="22">
                  <c:v>-17.373174909275001</c:v>
                </c:pt>
                <c:pt idx="23">
                  <c:v>-17.577342891524999</c:v>
                </c:pt>
                <c:pt idx="24">
                  <c:v>-17.793712838449999</c:v>
                </c:pt>
                <c:pt idx="25">
                  <c:v>-17.983145066700001</c:v>
                </c:pt>
                <c:pt idx="26">
                  <c:v>-18.1563884629625</c:v>
                </c:pt>
                <c:pt idx="27">
                  <c:v>-18.314324363787499</c:v>
                </c:pt>
                <c:pt idx="28">
                  <c:v>-18.449362347587503</c:v>
                </c:pt>
                <c:pt idx="29">
                  <c:v>-18.579200398987503</c:v>
                </c:pt>
                <c:pt idx="30">
                  <c:v>-18.703985395587502</c:v>
                </c:pt>
                <c:pt idx="31">
                  <c:v>-18.923861541387502</c:v>
                </c:pt>
                <c:pt idx="32">
                  <c:v>-19.138970366787508</c:v>
                </c:pt>
                <c:pt idx="33">
                  <c:v>-19.349450728587509</c:v>
                </c:pt>
                <c:pt idx="34">
                  <c:v>-19.55543880998751</c:v>
                </c:pt>
                <c:pt idx="35">
                  <c:v>-19.763419952500008</c:v>
                </c:pt>
                <c:pt idx="36">
                  <c:v>-19.97908408626251</c:v>
                </c:pt>
                <c:pt idx="37">
                  <c:v>-20.189879740300011</c:v>
                </c:pt>
                <c:pt idx="38">
                  <c:v>-20.390372975075017</c:v>
                </c:pt>
                <c:pt idx="39">
                  <c:v>-20.497217789325013</c:v>
                </c:pt>
                <c:pt idx="40">
                  <c:v>-20.594289412287516</c:v>
                </c:pt>
                <c:pt idx="41">
                  <c:v>-20.692289412287515</c:v>
                </c:pt>
                <c:pt idx="42">
                  <c:v>-20.807289412287513</c:v>
                </c:pt>
                <c:pt idx="43">
                  <c:v>-20.937289412287512</c:v>
                </c:pt>
                <c:pt idx="44">
                  <c:v>-21.097289412287513</c:v>
                </c:pt>
                <c:pt idx="45">
                  <c:v>-21.257289412287513</c:v>
                </c:pt>
                <c:pt idx="46">
                  <c:v>-21.437289412287512</c:v>
                </c:pt>
                <c:pt idx="47">
                  <c:v>-21.617289412287512</c:v>
                </c:pt>
                <c:pt idx="48">
                  <c:v>-21.767289412287511</c:v>
                </c:pt>
                <c:pt idx="49">
                  <c:v>-21.94728941228751</c:v>
                </c:pt>
                <c:pt idx="50">
                  <c:v>-22.139289412287511</c:v>
                </c:pt>
                <c:pt idx="51">
                  <c:v>-22.379289412287513</c:v>
                </c:pt>
                <c:pt idx="52">
                  <c:v>-22.619289412287515</c:v>
                </c:pt>
                <c:pt idx="53">
                  <c:v>-22.859289412287517</c:v>
                </c:pt>
                <c:pt idx="54">
                  <c:v>-23.099289412287519</c:v>
                </c:pt>
                <c:pt idx="55">
                  <c:v>-23.339289412287521</c:v>
                </c:pt>
                <c:pt idx="56">
                  <c:v>-23.483289412287519</c:v>
                </c:pt>
                <c:pt idx="57">
                  <c:v>-23.53328941228752</c:v>
                </c:pt>
                <c:pt idx="58">
                  <c:v>-23.543289412287521</c:v>
                </c:pt>
                <c:pt idx="59">
                  <c:v>-23.593289412287522</c:v>
                </c:pt>
                <c:pt idx="60">
                  <c:v>-23.643289412287523</c:v>
                </c:pt>
                <c:pt idx="61">
                  <c:v>-23.683289412287522</c:v>
                </c:pt>
                <c:pt idx="62">
                  <c:v>-23.735289412287521</c:v>
                </c:pt>
                <c:pt idx="63">
                  <c:v>-23.80728941228752</c:v>
                </c:pt>
                <c:pt idx="64">
                  <c:v>-23.85928941228752</c:v>
                </c:pt>
                <c:pt idx="65">
                  <c:v>-23.909289412287521</c:v>
                </c:pt>
                <c:pt idx="66">
                  <c:v>-23.959289412287522</c:v>
                </c:pt>
                <c:pt idx="67">
                  <c:v>-24.009289412287522</c:v>
                </c:pt>
                <c:pt idx="68">
                  <c:v>-24.069289412287521</c:v>
                </c:pt>
                <c:pt idx="69">
                  <c:v>-24.12928941228752</c:v>
                </c:pt>
                <c:pt idx="70">
                  <c:v>-24.189289412287518</c:v>
                </c:pt>
                <c:pt idx="71">
                  <c:v>-24.309289412287516</c:v>
                </c:pt>
                <c:pt idx="72">
                  <c:v>-24.369289412287515</c:v>
                </c:pt>
                <c:pt idx="73">
                  <c:v>-24.429289412287513</c:v>
                </c:pt>
                <c:pt idx="74">
                  <c:v>-24.489289412287512</c:v>
                </c:pt>
                <c:pt idx="75">
                  <c:v>-24.529289412287511</c:v>
                </c:pt>
                <c:pt idx="76">
                  <c:v>-24.56928941228751</c:v>
                </c:pt>
                <c:pt idx="77">
                  <c:v>-24.50528941228751</c:v>
                </c:pt>
                <c:pt idx="78">
                  <c:v>-24.44128941228751</c:v>
                </c:pt>
                <c:pt idx="79">
                  <c:v>-24.481289412287509</c:v>
                </c:pt>
                <c:pt idx="80">
                  <c:v>-24.545289412287509</c:v>
                </c:pt>
                <c:pt idx="81">
                  <c:v>-24.609289412287509</c:v>
                </c:pt>
                <c:pt idx="82">
                  <c:v>-24.673289412287509</c:v>
                </c:pt>
                <c:pt idx="83">
                  <c:v>-24.617289412287512</c:v>
                </c:pt>
                <c:pt idx="84">
                  <c:v>-24.545289412287513</c:v>
                </c:pt>
                <c:pt idx="85">
                  <c:v>-24.463289412287512</c:v>
                </c:pt>
                <c:pt idx="86">
                  <c:v>-24.363289412287511</c:v>
                </c:pt>
                <c:pt idx="87">
                  <c:v>-24.233289412287508</c:v>
                </c:pt>
                <c:pt idx="88">
                  <c:v>-24.103289412287506</c:v>
                </c:pt>
                <c:pt idx="89">
                  <c:v>-23.973289412287503</c:v>
                </c:pt>
                <c:pt idx="90">
                  <c:v>-23.843289412287501</c:v>
                </c:pt>
                <c:pt idx="91">
                  <c:v>-23.713289412287498</c:v>
                </c:pt>
                <c:pt idx="92">
                  <c:v>-23.608289412287498</c:v>
                </c:pt>
                <c:pt idx="93">
                  <c:v>-23.503289412287497</c:v>
                </c:pt>
                <c:pt idx="94">
                  <c:v>-23.398289412287497</c:v>
                </c:pt>
                <c:pt idx="95">
                  <c:v>-23.293289412287496</c:v>
                </c:pt>
                <c:pt idx="96">
                  <c:v>-23.188289412287496</c:v>
                </c:pt>
                <c:pt idx="97">
                  <c:v>-23.083289412287495</c:v>
                </c:pt>
                <c:pt idx="98">
                  <c:v>-22.998289412287495</c:v>
                </c:pt>
                <c:pt idx="99">
                  <c:v>-22.999289412287492</c:v>
                </c:pt>
                <c:pt idx="100">
                  <c:v>-23.027289412287491</c:v>
                </c:pt>
                <c:pt idx="101">
                  <c:v>-23.071289412287491</c:v>
                </c:pt>
                <c:pt idx="102">
                  <c:v>-23.115289412287492</c:v>
                </c:pt>
                <c:pt idx="103">
                  <c:v>-23.159289412287492</c:v>
                </c:pt>
                <c:pt idx="104">
                  <c:v>-23.199289412287492</c:v>
                </c:pt>
                <c:pt idx="105">
                  <c:v>-23.239289412287491</c:v>
                </c:pt>
                <c:pt idx="106">
                  <c:v>-23.287289412287492</c:v>
                </c:pt>
                <c:pt idx="107">
                  <c:v>-23.375289412287493</c:v>
                </c:pt>
                <c:pt idx="108">
                  <c:v>-23.423289412287495</c:v>
                </c:pt>
                <c:pt idx="109">
                  <c:v>-23.396089412287495</c:v>
                </c:pt>
                <c:pt idx="110">
                  <c:v>-23.287289412287496</c:v>
                </c:pt>
                <c:pt idx="111">
                  <c:v>-23.260089412287495</c:v>
                </c:pt>
                <c:pt idx="112">
                  <c:v>-23.268089412287498</c:v>
                </c:pt>
                <c:pt idx="113">
                  <c:v>-23.244089412287497</c:v>
                </c:pt>
                <c:pt idx="114">
                  <c:v>-23.135289412287499</c:v>
                </c:pt>
                <c:pt idx="115">
                  <c:v>-22.812289412287498</c:v>
                </c:pt>
                <c:pt idx="116">
                  <c:v>-22.557289412287496</c:v>
                </c:pt>
                <c:pt idx="117">
                  <c:v>-22.448489412287497</c:v>
                </c:pt>
                <c:pt idx="118">
                  <c:v>-22.227489412287493</c:v>
                </c:pt>
                <c:pt idx="119">
                  <c:v>-21.989489412287494</c:v>
                </c:pt>
                <c:pt idx="120">
                  <c:v>-21.751489412287494</c:v>
                </c:pt>
                <c:pt idx="121">
                  <c:v>-21.530489412287491</c:v>
                </c:pt>
                <c:pt idx="122">
                  <c:v>-21.50328941228749</c:v>
                </c:pt>
                <c:pt idx="123">
                  <c:v>-21.511289412287493</c:v>
                </c:pt>
                <c:pt idx="124">
                  <c:v>-21.488370120707494</c:v>
                </c:pt>
                <c:pt idx="125">
                  <c:v>-21.464463439487492</c:v>
                </c:pt>
                <c:pt idx="126">
                  <c:v>-21.481081444327494</c:v>
                </c:pt>
                <c:pt idx="127">
                  <c:v>-21.533043587887484</c:v>
                </c:pt>
                <c:pt idx="129">
                  <c:v>-21.509844059962511</c:v>
                </c:pt>
                <c:pt idx="130">
                  <c:v>-21.465229751462463</c:v>
                </c:pt>
                <c:pt idx="131">
                  <c:v>-21.325205451937496</c:v>
                </c:pt>
                <c:pt idx="132">
                  <c:v>-21.186143695274957</c:v>
                </c:pt>
                <c:pt idx="133">
                  <c:v>-21.120295174117459</c:v>
                </c:pt>
                <c:pt idx="134">
                  <c:v>-21.055347612354996</c:v>
                </c:pt>
                <c:pt idx="135">
                  <c:v>-20.979971853117451</c:v>
                </c:pt>
                <c:pt idx="136">
                  <c:v>-20.886119220642474</c:v>
                </c:pt>
                <c:pt idx="137">
                  <c:v>-20.776082484845006</c:v>
                </c:pt>
                <c:pt idx="138">
                  <c:v>-20.650823166857453</c:v>
                </c:pt>
                <c:pt idx="139">
                  <c:v>-20.504544795357418</c:v>
                </c:pt>
                <c:pt idx="140">
                  <c:v>-20.315898913894969</c:v>
                </c:pt>
                <c:pt idx="141">
                  <c:v>-20.073613145819909</c:v>
                </c:pt>
                <c:pt idx="142">
                  <c:v>-19.822355258094944</c:v>
                </c:pt>
                <c:pt idx="143">
                  <c:v>-19.561872987019928</c:v>
                </c:pt>
                <c:pt idx="144">
                  <c:v>-19.333442533944933</c:v>
                </c:pt>
                <c:pt idx="145">
                  <c:v>-19.213884723032447</c:v>
                </c:pt>
                <c:pt idx="146">
                  <c:v>-19.079316049044994</c:v>
                </c:pt>
                <c:pt idx="147">
                  <c:v>-18.917793997545026</c:v>
                </c:pt>
                <c:pt idx="148">
                  <c:v>-18.756761232662488</c:v>
                </c:pt>
                <c:pt idx="149">
                  <c:v>-18.579651267664968</c:v>
                </c:pt>
                <c:pt idx="150">
                  <c:v>-18.042566115739913</c:v>
                </c:pt>
                <c:pt idx="151">
                  <c:v>-17.75159057621498</c:v>
                </c:pt>
                <c:pt idx="152">
                  <c:v>-17.464399061552445</c:v>
                </c:pt>
                <c:pt idx="153">
                  <c:v>-17.167526568414925</c:v>
                </c:pt>
                <c:pt idx="154">
                  <c:v>-16.897762896827444</c:v>
                </c:pt>
                <c:pt idx="155">
                  <c:v>-16.60911358541501</c:v>
                </c:pt>
                <c:pt idx="156">
                  <c:v>-16.266140317139971</c:v>
                </c:pt>
                <c:pt idx="157">
                  <c:v>-15.91198744581494</c:v>
                </c:pt>
                <c:pt idx="158">
                  <c:v>-15.563004605052488</c:v>
                </c:pt>
                <c:pt idx="159">
                  <c:v>-15.20283404001496</c:v>
                </c:pt>
                <c:pt idx="160">
                  <c:v>-14.374648547269942</c:v>
                </c:pt>
                <c:pt idx="161">
                  <c:v>-13.673876207254926</c:v>
                </c:pt>
                <c:pt idx="162">
                  <c:v>-13.290800138452413</c:v>
                </c:pt>
                <c:pt idx="163">
                  <c:v>-12.937341832377397</c:v>
                </c:pt>
                <c:pt idx="164">
                  <c:v>-12.569490983877381</c:v>
                </c:pt>
                <c:pt idx="165">
                  <c:v>-12.221640135377365</c:v>
                </c:pt>
                <c:pt idx="166">
                  <c:v>-11.893789286877352</c:v>
                </c:pt>
                <c:pt idx="167">
                  <c:v>-11.574667591414842</c:v>
                </c:pt>
                <c:pt idx="168">
                  <c:v>-11.286816742914828</c:v>
                </c:pt>
                <c:pt idx="169">
                  <c:v>-11.038840674112313</c:v>
                </c:pt>
                <c:pt idx="170">
                  <c:v>-10.832078639249799</c:v>
                </c:pt>
              </c:numCache>
            </c:numRef>
          </c:val>
          <c:smooth val="0"/>
          <c:extLst>
            <c:ext xmlns:c16="http://schemas.microsoft.com/office/drawing/2014/chart" uri="{C3380CC4-5D6E-409C-BE32-E72D297353CC}">
              <c16:uniqueId val="{00000000-135E-43E3-97F6-0C9F868732A9}"/>
            </c:ext>
          </c:extLst>
        </c:ser>
        <c:ser>
          <c:idx val="1"/>
          <c:order val="1"/>
          <c:spPr>
            <a:ln w="28575" cap="rnd">
              <a:solidFill>
                <a:srgbClr val="3399FF"/>
              </a:solidFill>
              <a:round/>
            </a:ln>
            <a:effectLst/>
          </c:spPr>
          <c:marker>
            <c:symbol val="none"/>
          </c:marker>
          <c:val>
            <c:numRef>
              <c:f>Charts!$BO$59:$BO$230</c:f>
              <c:numCache>
                <c:formatCode>0.00</c:formatCode>
                <c:ptCount val="172"/>
                <c:pt idx="15">
                  <c:v>-14.711500000000001</c:v>
                </c:pt>
                <c:pt idx="29">
                  <c:v>-19.294611111111109</c:v>
                </c:pt>
                <c:pt idx="43">
                  <c:v>-21.810555555555556</c:v>
                </c:pt>
                <c:pt idx="57">
                  <c:v>-22.987402777777778</c:v>
                </c:pt>
                <c:pt idx="71">
                  <c:v>-24.510592592592591</c:v>
                </c:pt>
                <c:pt idx="85">
                  <c:v>-25.126458333333332</c:v>
                </c:pt>
                <c:pt idx="99">
                  <c:v>-22.305499999999999</c:v>
                </c:pt>
                <c:pt idx="113">
                  <c:v>-23.195111111111117</c:v>
                </c:pt>
                <c:pt idx="127">
                  <c:v>-21.818458333333332</c:v>
                </c:pt>
                <c:pt idx="142">
                  <c:v>-19.644500000000001</c:v>
                </c:pt>
                <c:pt idx="156">
                  <c:v>-15.595277777777779</c:v>
                </c:pt>
                <c:pt idx="163">
                  <c:v>-12.956</c:v>
                </c:pt>
              </c:numCache>
            </c:numRef>
          </c:val>
          <c:smooth val="0"/>
          <c:extLst>
            <c:ext xmlns:c16="http://schemas.microsoft.com/office/drawing/2014/chart" uri="{C3380CC4-5D6E-409C-BE32-E72D297353CC}">
              <c16:uniqueId val="{00000001-135E-43E3-97F6-0C9F868732A9}"/>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-12.553442389715</c:v>
                </c:pt>
                <c:pt idx="1">
                  <c:v>-12.970830791320001</c:v>
                </c:pt>
                <c:pt idx="2">
                  <c:v>-13.425335635245</c:v>
                </c:pt>
                <c:pt idx="3">
                  <c:v>-13.866149351720001</c:v>
                </c:pt>
                <c:pt idx="4">
                  <c:v>-14.254713103470001</c:v>
                </c:pt>
                <c:pt idx="5">
                  <c:v>-14.631368011720001</c:v>
                </c:pt>
                <c:pt idx="6">
                  <c:v>-15.04017906584</c:v>
                </c:pt>
                <c:pt idx="7">
                  <c:v>-15.446848154227501</c:v>
                </c:pt>
                <c:pt idx="8">
                  <c:v>-15.8235957779525</c:v>
                </c:pt>
                <c:pt idx="9">
                  <c:v>-16.195014841912503</c:v>
                </c:pt>
                <c:pt idx="10">
                  <c:v>-16.804916600837501</c:v>
                </c:pt>
                <c:pt idx="11">
                  <c:v>-17.581478556462503</c:v>
                </c:pt>
                <c:pt idx="12">
                  <c:v>-18.302660296662502</c:v>
                </c:pt>
                <c:pt idx="13">
                  <c:v>-19.000101286062502</c:v>
                </c:pt>
                <c:pt idx="14">
                  <c:v>-19.505803189212507</c:v>
                </c:pt>
                <c:pt idx="15">
                  <c:v>-19.858784802937507</c:v>
                </c:pt>
                <c:pt idx="16">
                  <c:v>-20.121118322687508</c:v>
                </c:pt>
                <c:pt idx="17">
                  <c:v>-20.278207576522504</c:v>
                </c:pt>
                <c:pt idx="18">
                  <c:v>-20.498374315297504</c:v>
                </c:pt>
                <c:pt idx="19">
                  <c:v>-20.706151127837504</c:v>
                </c:pt>
                <c:pt idx="20">
                  <c:v>-20.820054795712505</c:v>
                </c:pt>
                <c:pt idx="21">
                  <c:v>-20.918928045225005</c:v>
                </c:pt>
                <c:pt idx="22">
                  <c:v>-21.014255893012507</c:v>
                </c:pt>
                <c:pt idx="23">
                  <c:v>-21.187798677925006</c:v>
                </c:pt>
                <c:pt idx="24">
                  <c:v>-21.360894635465005</c:v>
                </c:pt>
                <c:pt idx="25">
                  <c:v>-21.521912029477505</c:v>
                </c:pt>
                <c:pt idx="26">
                  <c:v>-21.613092764352505</c:v>
                </c:pt>
                <c:pt idx="27">
                  <c:v>-21.762254448465004</c:v>
                </c:pt>
                <c:pt idx="28">
                  <c:v>-21.905732306252506</c:v>
                </c:pt>
                <c:pt idx="29">
                  <c:v>-21.978766210165006</c:v>
                </c:pt>
                <c:pt idx="30">
                  <c:v>-21.994364334740006</c:v>
                </c:pt>
                <c:pt idx="31">
                  <c:v>-22.061794666752505</c:v>
                </c:pt>
                <c:pt idx="32">
                  <c:v>-22.126543381040008</c:v>
                </c:pt>
                <c:pt idx="33">
                  <c:v>-22.140353426265008</c:v>
                </c:pt>
                <c:pt idx="34">
                  <c:v>-22.19997172205251</c:v>
                </c:pt>
                <c:pt idx="35">
                  <c:v>-22.257138209265008</c:v>
                </c:pt>
                <c:pt idx="36">
                  <c:v>-22.318014069140009</c:v>
                </c:pt>
                <c:pt idx="37">
                  <c:v>-22.417147022752509</c:v>
                </c:pt>
                <c:pt idx="38">
                  <c:v>-22.472976597627511</c:v>
                </c:pt>
                <c:pt idx="39">
                  <c:v>-22.563794689740007</c:v>
                </c:pt>
                <c:pt idx="40">
                  <c:v>-22.655757279915012</c:v>
                </c:pt>
                <c:pt idx="41">
                  <c:v>-22.680557279915011</c:v>
                </c:pt>
                <c:pt idx="42">
                  <c:v>-22.70535727991501</c:v>
                </c:pt>
                <c:pt idx="43">
                  <c:v>-22.795357279915009</c:v>
                </c:pt>
                <c:pt idx="44">
                  <c:v>-22.885357279915009</c:v>
                </c:pt>
                <c:pt idx="45">
                  <c:v>-22.985357279915011</c:v>
                </c:pt>
                <c:pt idx="46">
                  <c:v>-23.035357279915011</c:v>
                </c:pt>
                <c:pt idx="47">
                  <c:v>-23.085357279915012</c:v>
                </c:pt>
                <c:pt idx="48">
                  <c:v>-23.135357279915013</c:v>
                </c:pt>
                <c:pt idx="49">
                  <c:v>-23.185357279915014</c:v>
                </c:pt>
                <c:pt idx="50">
                  <c:v>-23.195357279915015</c:v>
                </c:pt>
                <c:pt idx="51">
                  <c:v>-23.145357279915014</c:v>
                </c:pt>
                <c:pt idx="52">
                  <c:v>-23.095357279915014</c:v>
                </c:pt>
                <c:pt idx="53">
                  <c:v>-23.145357279915014</c:v>
                </c:pt>
                <c:pt idx="54">
                  <c:v>-23.195357279915015</c:v>
                </c:pt>
                <c:pt idx="55">
                  <c:v>-23.145357279915014</c:v>
                </c:pt>
                <c:pt idx="56">
                  <c:v>-23.095357279915014</c:v>
                </c:pt>
                <c:pt idx="57">
                  <c:v>-23.139357279915014</c:v>
                </c:pt>
                <c:pt idx="58">
                  <c:v>-23.211357279915013</c:v>
                </c:pt>
                <c:pt idx="59">
                  <c:v>-23.283357279915013</c:v>
                </c:pt>
                <c:pt idx="60">
                  <c:v>-23.355357279915012</c:v>
                </c:pt>
                <c:pt idx="61">
                  <c:v>-23.475357279915009</c:v>
                </c:pt>
                <c:pt idx="62">
                  <c:v>-23.595357279915007</c:v>
                </c:pt>
                <c:pt idx="63">
                  <c:v>-23.691357279915007</c:v>
                </c:pt>
                <c:pt idx="64">
                  <c:v>-23.787357279915007</c:v>
                </c:pt>
                <c:pt idx="65">
                  <c:v>-23.823357279915008</c:v>
                </c:pt>
                <c:pt idx="66">
                  <c:v>-23.85935727991501</c:v>
                </c:pt>
                <c:pt idx="67">
                  <c:v>-23.895357279915011</c:v>
                </c:pt>
                <c:pt idx="68">
                  <c:v>-23.931357279915012</c:v>
                </c:pt>
                <c:pt idx="69">
                  <c:v>-23.967357279915014</c:v>
                </c:pt>
                <c:pt idx="70">
                  <c:v>-24.003357279915015</c:v>
                </c:pt>
                <c:pt idx="71">
                  <c:v>-24.039357279915016</c:v>
                </c:pt>
                <c:pt idx="72">
                  <c:v>-24.075357279915018</c:v>
                </c:pt>
                <c:pt idx="73">
                  <c:v>-24.101357279915018</c:v>
                </c:pt>
                <c:pt idx="74">
                  <c:v>-24.111357279915019</c:v>
                </c:pt>
                <c:pt idx="75">
                  <c:v>-23.971357279915019</c:v>
                </c:pt>
                <c:pt idx="76">
                  <c:v>-23.831357279915018</c:v>
                </c:pt>
                <c:pt idx="77">
                  <c:v>-23.691357279915017</c:v>
                </c:pt>
                <c:pt idx="78">
                  <c:v>-23.551357279915017</c:v>
                </c:pt>
                <c:pt idx="79">
                  <c:v>-23.546357279915018</c:v>
                </c:pt>
                <c:pt idx="80">
                  <c:v>-23.467357279915017</c:v>
                </c:pt>
                <c:pt idx="81">
                  <c:v>-23.487357279915017</c:v>
                </c:pt>
                <c:pt idx="82">
                  <c:v>-23.482357279915018</c:v>
                </c:pt>
                <c:pt idx="83">
                  <c:v>-23.452357279915017</c:v>
                </c:pt>
                <c:pt idx="84">
                  <c:v>-23.422357279915015</c:v>
                </c:pt>
                <c:pt idx="85">
                  <c:v>-23.352357279915015</c:v>
                </c:pt>
                <c:pt idx="86">
                  <c:v>-23.242357279915016</c:v>
                </c:pt>
                <c:pt idx="87">
                  <c:v>-23.172357279915015</c:v>
                </c:pt>
                <c:pt idx="88">
                  <c:v>-23.102357279915015</c:v>
                </c:pt>
                <c:pt idx="89">
                  <c:v>-22.992357279915016</c:v>
                </c:pt>
                <c:pt idx="90">
                  <c:v>-22.922357279915015</c:v>
                </c:pt>
                <c:pt idx="91">
                  <c:v>-22.892357279915014</c:v>
                </c:pt>
                <c:pt idx="92">
                  <c:v>-22.887357279915015</c:v>
                </c:pt>
                <c:pt idx="93">
                  <c:v>-22.857357279915014</c:v>
                </c:pt>
                <c:pt idx="94">
                  <c:v>-22.827357279915013</c:v>
                </c:pt>
                <c:pt idx="95">
                  <c:v>-22.822357279915014</c:v>
                </c:pt>
                <c:pt idx="96">
                  <c:v>-22.817357279915015</c:v>
                </c:pt>
                <c:pt idx="97">
                  <c:v>-22.707357279915016</c:v>
                </c:pt>
                <c:pt idx="98">
                  <c:v>-22.597357279915016</c:v>
                </c:pt>
                <c:pt idx="99">
                  <c:v>-22.567357279915015</c:v>
                </c:pt>
                <c:pt idx="100">
                  <c:v>-22.562357279915016</c:v>
                </c:pt>
                <c:pt idx="101">
                  <c:v>-22.532357279915015</c:v>
                </c:pt>
                <c:pt idx="102">
                  <c:v>-22.462357279915015</c:v>
                </c:pt>
                <c:pt idx="103">
                  <c:v>-22.392357279915014</c:v>
                </c:pt>
                <c:pt idx="104">
                  <c:v>-22.362357279915013</c:v>
                </c:pt>
                <c:pt idx="105">
                  <c:v>-22.377357279915014</c:v>
                </c:pt>
                <c:pt idx="106">
                  <c:v>-22.156357279915014</c:v>
                </c:pt>
                <c:pt idx="107">
                  <c:v>-21.850357279915013</c:v>
                </c:pt>
                <c:pt idx="108">
                  <c:v>-21.578357279915011</c:v>
                </c:pt>
                <c:pt idx="109">
                  <c:v>-21.61835727991501</c:v>
                </c:pt>
                <c:pt idx="110">
                  <c:v>-21.706357279915011</c:v>
                </c:pt>
                <c:pt idx="111">
                  <c:v>-21.794357279915012</c:v>
                </c:pt>
                <c:pt idx="112">
                  <c:v>-21.874357279915014</c:v>
                </c:pt>
                <c:pt idx="113">
                  <c:v>-21.806357279915012</c:v>
                </c:pt>
                <c:pt idx="114">
                  <c:v>-21.602357279915012</c:v>
                </c:pt>
                <c:pt idx="115">
                  <c:v>-21.452757279915012</c:v>
                </c:pt>
                <c:pt idx="116">
                  <c:v>-21.384757279915011</c:v>
                </c:pt>
                <c:pt idx="117">
                  <c:v>-21.464757279915013</c:v>
                </c:pt>
                <c:pt idx="118">
                  <c:v>-21.58475727991501</c:v>
                </c:pt>
                <c:pt idx="119">
                  <c:v>-21.74475727991501</c:v>
                </c:pt>
                <c:pt idx="120">
                  <c:v>-21.90475727991501</c:v>
                </c:pt>
                <c:pt idx="121">
                  <c:v>-22.06475727991501</c:v>
                </c:pt>
                <c:pt idx="122">
                  <c:v>-22.224757279915011</c:v>
                </c:pt>
                <c:pt idx="123">
                  <c:v>-22.26475727991501</c:v>
                </c:pt>
                <c:pt idx="124">
                  <c:v>-22.249477752195009</c:v>
                </c:pt>
                <c:pt idx="125">
                  <c:v>-22.209633283495009</c:v>
                </c:pt>
                <c:pt idx="126">
                  <c:v>-22.16808827139501</c:v>
                </c:pt>
                <c:pt idx="127">
                  <c:v>-22.094475234685024</c:v>
                </c:pt>
                <c:pt idx="129">
                  <c:v>-22.051216674915047</c:v>
                </c:pt>
                <c:pt idx="130">
                  <c:v>-21.99552522811501</c:v>
                </c:pt>
                <c:pt idx="131">
                  <c:v>-21.947300333502568</c:v>
                </c:pt>
                <c:pt idx="132">
                  <c:v>-21.895664773827495</c:v>
                </c:pt>
                <c:pt idx="133">
                  <c:v>-21.840835880489998</c:v>
                </c:pt>
                <c:pt idx="134">
                  <c:v>-21.768727573815035</c:v>
                </c:pt>
                <c:pt idx="135">
                  <c:v>-21.681443673637489</c:v>
                </c:pt>
                <c:pt idx="136">
                  <c:v>-21.582951262755014</c:v>
                </c:pt>
                <c:pt idx="137">
                  <c:v>-21.440388079755078</c:v>
                </c:pt>
                <c:pt idx="138">
                  <c:v>-21.318464754772524</c:v>
                </c:pt>
                <c:pt idx="139">
                  <c:v>-21.189500301847492</c:v>
                </c:pt>
                <c:pt idx="140">
                  <c:v>-21.042751205445082</c:v>
                </c:pt>
                <c:pt idx="141">
                  <c:v>-20.815893901219898</c:v>
                </c:pt>
                <c:pt idx="142">
                  <c:v>-20.410015774894955</c:v>
                </c:pt>
                <c:pt idx="143">
                  <c:v>-19.989236721619928</c:v>
                </c:pt>
                <c:pt idx="144">
                  <c:v>-19.758580528619948</c:v>
                </c:pt>
                <c:pt idx="145">
                  <c:v>-19.497949121619978</c:v>
                </c:pt>
                <c:pt idx="146">
                  <c:v>-19.228811773645074</c:v>
                </c:pt>
                <c:pt idx="147">
                  <c:v>-18.744213619570107</c:v>
                </c:pt>
                <c:pt idx="148">
                  <c:v>-18.493392685307587</c:v>
                </c:pt>
                <c:pt idx="149">
                  <c:v>-18.233825087770075</c:v>
                </c:pt>
                <c:pt idx="150">
                  <c:v>-17.965282511807548</c:v>
                </c:pt>
                <c:pt idx="151">
                  <c:v>-17.749462237195168</c:v>
                </c:pt>
                <c:pt idx="152">
                  <c:v>-17.529782353520108</c:v>
                </c:pt>
                <c:pt idx="153">
                  <c:v>-17.28410243756257</c:v>
                </c:pt>
                <c:pt idx="154">
                  <c:v>-17.01433876597509</c:v>
                </c:pt>
                <c:pt idx="155">
                  <c:v>-16.350221594125166</c:v>
                </c:pt>
                <c:pt idx="156">
                  <c:v>-15.94488954980012</c:v>
                </c:pt>
                <c:pt idx="157">
                  <c:v>-15.617073096087566</c:v>
                </c:pt>
                <c:pt idx="158">
                  <c:v>-15.268090255325113</c:v>
                </c:pt>
                <c:pt idx="159">
                  <c:v>-14.907919690287585</c:v>
                </c:pt>
                <c:pt idx="160">
                  <c:v>-14.535461384212571</c:v>
                </c:pt>
                <c:pt idx="161">
                  <c:v>-14.152385315410058</c:v>
                </c:pt>
                <c:pt idx="162">
                  <c:v>-13.769309246607545</c:v>
                </c:pt>
                <c:pt idx="163">
                  <c:v>-13.415850940532529</c:v>
                </c:pt>
                <c:pt idx="164">
                  <c:v>-13.081392634457515</c:v>
                </c:pt>
                <c:pt idx="165">
                  <c:v>-12.756216565655002</c:v>
                </c:pt>
                <c:pt idx="166">
                  <c:v>-12.450340496852487</c:v>
                </c:pt>
                <c:pt idx="167">
                  <c:v>-12.142489648352473</c:v>
                </c:pt>
                <c:pt idx="168">
                  <c:v>-11.525246257427455</c:v>
                </c:pt>
                <c:pt idx="169">
                  <c:v>-11.227124561964946</c:v>
                </c:pt>
                <c:pt idx="170">
                  <c:v>-10.651881171039928</c:v>
                </c:pt>
              </c:numCache>
            </c:numRef>
          </c:val>
          <c:smooth val="0"/>
          <c:extLst>
            <c:ext xmlns:c16="http://schemas.microsoft.com/office/drawing/2014/chart" uri="{C3380CC4-5D6E-409C-BE32-E72D297353CC}">
              <c16:uniqueId val="{00000000-2DBF-4784-A3E3-FB3DA4047C22}"/>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-20.341842592592595</c:v>
                </c:pt>
                <c:pt idx="28">
                  <c:v>-20.803907407407408</c:v>
                </c:pt>
                <c:pt idx="42">
                  <c:v>-22.346555555555554</c:v>
                </c:pt>
                <c:pt idx="56">
                  <c:v>-22.432720000000003</c:v>
                </c:pt>
                <c:pt idx="70">
                  <c:v>-24.796685185185186</c:v>
                </c:pt>
                <c:pt idx="84">
                  <c:v>-22.031066666666668</c:v>
                </c:pt>
                <c:pt idx="98">
                  <c:v>-22.417224537037033</c:v>
                </c:pt>
                <c:pt idx="112">
                  <c:v>-22.563041666666667</c:v>
                </c:pt>
                <c:pt idx="126">
                  <c:v>-22.321981481481483</c:v>
                </c:pt>
                <c:pt idx="141">
                  <c:v>-20.066858796296298</c:v>
                </c:pt>
                <c:pt idx="156">
                  <c:v>-16.205307870370369</c:v>
                </c:pt>
                <c:pt idx="169">
                  <c:v>-11.447822222222223</c:v>
                </c:pt>
              </c:numCache>
            </c:numRef>
          </c:val>
          <c:smooth val="0"/>
          <c:extLst>
            <c:ext xmlns:c16="http://schemas.microsoft.com/office/drawing/2014/chart" uri="{C3380CC4-5D6E-409C-BE32-E72D297353CC}">
              <c16:uniqueId val="{00000001-2DBF-4784-A3E3-FB3DA4047C22}"/>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majorUnit val="42"/>
        <c:major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2018</a:t>
            </a:r>
            <a:r>
              <a:rPr lang="en-CA" baseline="0"/>
              <a:t> - 2019</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3399"/>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Charts!$BV$59:$BV$230</c:f>
              <c:numCache>
                <c:formatCode>0.00</c:formatCode>
                <c:ptCount val="172"/>
                <c:pt idx="0">
                  <c:v>-12.767739871709997</c:v>
                </c:pt>
                <c:pt idx="1">
                  <c:v>-13.129760424122498</c:v>
                </c:pt>
                <c:pt idx="2">
                  <c:v>-13.480968712609997</c:v>
                </c:pt>
                <c:pt idx="3">
                  <c:v>-13.881708454859996</c:v>
                </c:pt>
                <c:pt idx="4">
                  <c:v>-14.270272206609997</c:v>
                </c:pt>
                <c:pt idx="5">
                  <c:v>-14.628094369447497</c:v>
                </c:pt>
                <c:pt idx="6">
                  <c:v>-14.985804041802496</c:v>
                </c:pt>
                <c:pt idx="7">
                  <c:v>-15.321748071339996</c:v>
                </c:pt>
                <c:pt idx="8">
                  <c:v>-15.629996127114996</c:v>
                </c:pt>
                <c:pt idx="9">
                  <c:v>-15.911876666727498</c:v>
                </c:pt>
                <c:pt idx="10">
                  <c:v>-16.168677407327497</c:v>
                </c:pt>
                <c:pt idx="11">
                  <c:v>-16.432708472239998</c:v>
                </c:pt>
                <c:pt idx="12">
                  <c:v>-16.703151624814996</c:v>
                </c:pt>
                <c:pt idx="13">
                  <c:v>-16.993752037064997</c:v>
                </c:pt>
                <c:pt idx="14">
                  <c:v>-17.302792088989996</c:v>
                </c:pt>
                <c:pt idx="15">
                  <c:v>-17.655773702714995</c:v>
                </c:pt>
                <c:pt idx="16">
                  <c:v>-18.075507334314999</c:v>
                </c:pt>
                <c:pt idx="17">
                  <c:v>-18.366882563202498</c:v>
                </c:pt>
                <c:pt idx="18">
                  <c:v>-18.640867838122499</c:v>
                </c:pt>
                <c:pt idx="19">
                  <c:v>-18.912394354509999</c:v>
                </c:pt>
                <c:pt idx="20">
                  <c:v>-19.162982423835</c:v>
                </c:pt>
                <c:pt idx="21">
                  <c:v>-19.382700756085001</c:v>
                </c:pt>
                <c:pt idx="22">
                  <c:v>-19.615724384010004</c:v>
                </c:pt>
                <c:pt idx="23">
                  <c:v>-19.815809006615002</c:v>
                </c:pt>
                <c:pt idx="24">
                  <c:v>-20.012508958365</c:v>
                </c:pt>
                <c:pt idx="25">
                  <c:v>-20.230356020852504</c:v>
                </c:pt>
                <c:pt idx="26">
                  <c:v>-20.467425931527504</c:v>
                </c:pt>
                <c:pt idx="27">
                  <c:v>-20.695555566052501</c:v>
                </c:pt>
                <c:pt idx="28">
                  <c:v>-20.889672667765005</c:v>
                </c:pt>
                <c:pt idx="29">
                  <c:v>-21.048724280730006</c:v>
                </c:pt>
                <c:pt idx="30">
                  <c:v>-21.196906464192505</c:v>
                </c:pt>
                <c:pt idx="31">
                  <c:v>-21.346751646442502</c:v>
                </c:pt>
                <c:pt idx="32">
                  <c:v>-21.490637678192506</c:v>
                </c:pt>
                <c:pt idx="33">
                  <c:v>-21.621833107830007</c:v>
                </c:pt>
                <c:pt idx="34">
                  <c:v>-21.727821189230006</c:v>
                </c:pt>
                <c:pt idx="35">
                  <c:v>-21.829450499830003</c:v>
                </c:pt>
                <c:pt idx="36">
                  <c:v>-21.926851875630003</c:v>
                </c:pt>
                <c:pt idx="37">
                  <c:v>-22.025984829242503</c:v>
                </c:pt>
                <c:pt idx="38">
                  <c:v>-22.126478064017508</c:v>
                </c:pt>
                <c:pt idx="39">
                  <c:v>-22.222638396842505</c:v>
                </c:pt>
                <c:pt idx="40">
                  <c:v>-22.32277543947751</c:v>
                </c:pt>
                <c:pt idx="41">
                  <c:v>-22.38997543947751</c:v>
                </c:pt>
                <c:pt idx="42">
                  <c:v>-22.46797543947751</c:v>
                </c:pt>
                <c:pt idx="43">
                  <c:v>-22.53197543947751</c:v>
                </c:pt>
                <c:pt idx="44">
                  <c:v>-22.59597543947751</c:v>
                </c:pt>
                <c:pt idx="45">
                  <c:v>-22.72397543947751</c:v>
                </c:pt>
                <c:pt idx="46">
                  <c:v>-22.673975439477509</c:v>
                </c:pt>
                <c:pt idx="47">
                  <c:v>-22.573975439477508</c:v>
                </c:pt>
                <c:pt idx="48">
                  <c:v>-22.473975439477506</c:v>
                </c:pt>
                <c:pt idx="49">
                  <c:v>-22.373975439477505</c:v>
                </c:pt>
                <c:pt idx="50">
                  <c:v>-22.253975439477504</c:v>
                </c:pt>
                <c:pt idx="51">
                  <c:v>-22.103975439477505</c:v>
                </c:pt>
                <c:pt idx="52">
                  <c:v>-21.953975439477507</c:v>
                </c:pt>
                <c:pt idx="53">
                  <c:v>-21.833975439477506</c:v>
                </c:pt>
                <c:pt idx="54">
                  <c:v>-21.713975439477505</c:v>
                </c:pt>
                <c:pt idx="55">
                  <c:v>-21.563975439477506</c:v>
                </c:pt>
                <c:pt idx="56">
                  <c:v>-21.413975439477507</c:v>
                </c:pt>
                <c:pt idx="57">
                  <c:v>-21.36397543947751</c:v>
                </c:pt>
                <c:pt idx="58">
                  <c:v>-21.343975439477511</c:v>
                </c:pt>
                <c:pt idx="59">
                  <c:v>-21.463975439477512</c:v>
                </c:pt>
                <c:pt idx="60">
                  <c:v>-21.583975439477513</c:v>
                </c:pt>
                <c:pt idx="61">
                  <c:v>-21.583975439477513</c:v>
                </c:pt>
                <c:pt idx="62">
                  <c:v>-21.583975439477513</c:v>
                </c:pt>
                <c:pt idx="63">
                  <c:v>-21.633975439477513</c:v>
                </c:pt>
                <c:pt idx="64">
                  <c:v>-21.833975439477516</c:v>
                </c:pt>
                <c:pt idx="65">
                  <c:v>-22.013975439477516</c:v>
                </c:pt>
                <c:pt idx="66">
                  <c:v>-22.113975439477517</c:v>
                </c:pt>
                <c:pt idx="67">
                  <c:v>-22.063975439477517</c:v>
                </c:pt>
                <c:pt idx="68">
                  <c:v>-22.083975439477516</c:v>
                </c:pt>
                <c:pt idx="69">
                  <c:v>-22.163975439477518</c:v>
                </c:pt>
                <c:pt idx="70">
                  <c:v>-22.183975439477518</c:v>
                </c:pt>
                <c:pt idx="71">
                  <c:v>-22.083975439477516</c:v>
                </c:pt>
                <c:pt idx="72">
                  <c:v>-21.963975439477515</c:v>
                </c:pt>
                <c:pt idx="73">
                  <c:v>-21.943975439477516</c:v>
                </c:pt>
                <c:pt idx="74">
                  <c:v>-21.943975439477516</c:v>
                </c:pt>
                <c:pt idx="75">
                  <c:v>-22.013975439477516</c:v>
                </c:pt>
                <c:pt idx="76">
                  <c:v>-22.093975439477518</c:v>
                </c:pt>
                <c:pt idx="77">
                  <c:v>-22.17397543947752</c:v>
                </c:pt>
                <c:pt idx="78">
                  <c:v>-22.103975439477519</c:v>
                </c:pt>
                <c:pt idx="79">
                  <c:v>-22.033975439477519</c:v>
                </c:pt>
                <c:pt idx="80">
                  <c:v>-22.02897543947752</c:v>
                </c:pt>
                <c:pt idx="81">
                  <c:v>-22.058975439477521</c:v>
                </c:pt>
                <c:pt idx="82">
                  <c:v>-22.053975439477522</c:v>
                </c:pt>
                <c:pt idx="83">
                  <c:v>-22.133975439477524</c:v>
                </c:pt>
                <c:pt idx="84">
                  <c:v>-22.213975439477526</c:v>
                </c:pt>
                <c:pt idx="85">
                  <c:v>-22.243975439477527</c:v>
                </c:pt>
                <c:pt idx="86">
                  <c:v>-22.213975439477526</c:v>
                </c:pt>
                <c:pt idx="87">
                  <c:v>-22.103975439477527</c:v>
                </c:pt>
                <c:pt idx="88">
                  <c:v>-22.033975439477526</c:v>
                </c:pt>
                <c:pt idx="89">
                  <c:v>-22.113975439477528</c:v>
                </c:pt>
                <c:pt idx="90">
                  <c:v>-22.197975439477528</c:v>
                </c:pt>
                <c:pt idx="91">
                  <c:v>-22.281975439477527</c:v>
                </c:pt>
                <c:pt idx="92">
                  <c:v>-22.369975439477528</c:v>
                </c:pt>
                <c:pt idx="93">
                  <c:v>-22.457975439477529</c:v>
                </c:pt>
                <c:pt idx="94">
                  <c:v>-22.541975439477529</c:v>
                </c:pt>
                <c:pt idx="95">
                  <c:v>-22.57197543947753</c:v>
                </c:pt>
                <c:pt idx="96">
                  <c:v>-22.601975439477531</c:v>
                </c:pt>
                <c:pt idx="97">
                  <c:v>-22.70597543947753</c:v>
                </c:pt>
                <c:pt idx="98">
                  <c:v>-22.849975439477529</c:v>
                </c:pt>
                <c:pt idx="99">
                  <c:v>-22.933975439477528</c:v>
                </c:pt>
                <c:pt idx="100">
                  <c:v>-22.96397543947753</c:v>
                </c:pt>
                <c:pt idx="101">
                  <c:v>-22.993975439477531</c:v>
                </c:pt>
                <c:pt idx="102">
                  <c:v>-23.09797543947753</c:v>
                </c:pt>
                <c:pt idx="103">
                  <c:v>-23.25797543947753</c:v>
                </c:pt>
                <c:pt idx="104">
                  <c:v>-23.497975439477532</c:v>
                </c:pt>
                <c:pt idx="105">
                  <c:v>-23.617975439477529</c:v>
                </c:pt>
                <c:pt idx="106">
                  <c:v>-23.77797543947753</c:v>
                </c:pt>
                <c:pt idx="107">
                  <c:v>-23.837975439477528</c:v>
                </c:pt>
                <c:pt idx="108">
                  <c:v>-23.897975439477527</c:v>
                </c:pt>
                <c:pt idx="109">
                  <c:v>-23.977975439477525</c:v>
                </c:pt>
                <c:pt idx="110">
                  <c:v>-24.057975439477524</c:v>
                </c:pt>
                <c:pt idx="111">
                  <c:v>-24.097975439477523</c:v>
                </c:pt>
                <c:pt idx="112">
                  <c:v>-24.137975439477522</c:v>
                </c:pt>
                <c:pt idx="113">
                  <c:v>-24.177975439477521</c:v>
                </c:pt>
                <c:pt idx="114">
                  <c:v>-24.197975439477521</c:v>
                </c:pt>
                <c:pt idx="115">
                  <c:v>-24.177975439477521</c:v>
                </c:pt>
                <c:pt idx="116">
                  <c:v>-24.169975439477522</c:v>
                </c:pt>
                <c:pt idx="117">
                  <c:v>-24.173975439477523</c:v>
                </c:pt>
                <c:pt idx="118">
                  <c:v>-24.213975439477522</c:v>
                </c:pt>
                <c:pt idx="119">
                  <c:v>-24.233975439477522</c:v>
                </c:pt>
                <c:pt idx="120">
                  <c:v>-24.237975439477523</c:v>
                </c:pt>
                <c:pt idx="121">
                  <c:v>-24.245975439477526</c:v>
                </c:pt>
                <c:pt idx="122">
                  <c:v>-24.253975439477529</c:v>
                </c:pt>
                <c:pt idx="123">
                  <c:v>-24.261975439477531</c:v>
                </c:pt>
                <c:pt idx="124">
                  <c:v>-24.26961520333753</c:v>
                </c:pt>
                <c:pt idx="125">
                  <c:v>-24.293521884557528</c:v>
                </c:pt>
                <c:pt idx="126">
                  <c:v>-24.339221397867526</c:v>
                </c:pt>
                <c:pt idx="127">
                  <c:v>-24.365202469647521</c:v>
                </c:pt>
                <c:pt idx="129">
                  <c:v>-24.293396094227518</c:v>
                </c:pt>
                <c:pt idx="130">
                  <c:v>-24.242318955927527</c:v>
                </c:pt>
                <c:pt idx="131">
                  <c:v>-24.223787639287508</c:v>
                </c:pt>
                <c:pt idx="132">
                  <c:v>-24.240334635347541</c:v>
                </c:pt>
                <c:pt idx="133">
                  <c:v>-24.261550541367537</c:v>
                </c:pt>
                <c:pt idx="134">
                  <c:v>-24.253208076247525</c:v>
                </c:pt>
                <c:pt idx="135">
                  <c:v>-24.151988878257509</c:v>
                </c:pt>
                <c:pt idx="136">
                  <c:v>-24.046820567687519</c:v>
                </c:pt>
                <c:pt idx="137">
                  <c:v>-23.985374358667514</c:v>
                </c:pt>
                <c:pt idx="138">
                  <c:v>-23.952094218767524</c:v>
                </c:pt>
                <c:pt idx="139">
                  <c:v>-23.921349893067532</c:v>
                </c:pt>
                <c:pt idx="140">
                  <c:v>-23.86446895168752</c:v>
                </c:pt>
                <c:pt idx="141">
                  <c:v>-23.839018418787539</c:v>
                </c:pt>
                <c:pt idx="142">
                  <c:v>-23.785404490367533</c:v>
                </c:pt>
                <c:pt idx="143">
                  <c:v>-23.404699632642512</c:v>
                </c:pt>
                <c:pt idx="144">
                  <c:v>-22.989371536142521</c:v>
                </c:pt>
                <c:pt idx="145">
                  <c:v>-22.580571617817533</c:v>
                </c:pt>
                <c:pt idx="146">
                  <c:v>-22.157145730342577</c:v>
                </c:pt>
                <c:pt idx="147">
                  <c:v>-21.695623678842608</c:v>
                </c:pt>
                <c:pt idx="148">
                  <c:v>-21.217869518342567</c:v>
                </c:pt>
                <c:pt idx="149">
                  <c:v>-20.698734323267544</c:v>
                </c:pt>
                <c:pt idx="150">
                  <c:v>-20.161649171342489</c:v>
                </c:pt>
                <c:pt idx="151">
                  <c:v>-19.420984161642657</c:v>
                </c:pt>
                <c:pt idx="152">
                  <c:v>-18.709843268192571</c:v>
                </c:pt>
                <c:pt idx="153">
                  <c:v>-17.97473042804252</c:v>
                </c:pt>
                <c:pt idx="154">
                  <c:v>-17.215045532592548</c:v>
                </c:pt>
                <c:pt idx="155">
                  <c:v>-16.581115504917619</c:v>
                </c:pt>
                <c:pt idx="156">
                  <c:v>-16.253731930655082</c:v>
                </c:pt>
                <c:pt idx="157">
                  <c:v>-15.915676917117555</c:v>
                </c:pt>
                <c:pt idx="158">
                  <c:v>-15.550947696617648</c:v>
                </c:pt>
                <c:pt idx="159">
                  <c:v>-14.871768916832592</c:v>
                </c:pt>
                <c:pt idx="160">
                  <c:v>-14.043583424087574</c:v>
                </c:pt>
                <c:pt idx="161">
                  <c:v>-13.635732575587559</c:v>
                </c:pt>
                <c:pt idx="162">
                  <c:v>-13.264110880125051</c:v>
                </c:pt>
                <c:pt idx="163">
                  <c:v>-12.902989184662543</c:v>
                </c:pt>
                <c:pt idx="164">
                  <c:v>-12.552367489200035</c:v>
                </c:pt>
                <c:pt idx="165">
                  <c:v>-12.204516640700019</c:v>
                </c:pt>
                <c:pt idx="166">
                  <c:v>-11.876665792200003</c:v>
                </c:pt>
                <c:pt idx="167">
                  <c:v>-11.557544096737493</c:v>
                </c:pt>
                <c:pt idx="168">
                  <c:v>-11.248922401274983</c:v>
                </c:pt>
                <c:pt idx="169">
                  <c:v>-10.950800705812474</c:v>
                </c:pt>
                <c:pt idx="170">
                  <c:v>-10.72212463700996</c:v>
                </c:pt>
              </c:numCache>
            </c:numRef>
          </c:val>
          <c:smooth val="0"/>
          <c:extLst>
            <c:ext xmlns:c16="http://schemas.microsoft.com/office/drawing/2014/chart" uri="{C3380CC4-5D6E-409C-BE32-E72D297353CC}">
              <c16:uniqueId val="{00000000-E94F-41F0-956D-7F7280C7336B}"/>
            </c:ext>
          </c:extLst>
        </c:ser>
        <c:ser>
          <c:idx val="1"/>
          <c:order val="1"/>
          <c:tx>
            <c:v>actual</c:v>
          </c:tx>
          <c:spPr>
            <a:ln w="28575" cap="rnd">
              <a:solidFill>
                <a:srgbClr val="333399"/>
              </a:solidFill>
              <a:round/>
            </a:ln>
            <a:effectLst/>
          </c:spPr>
          <c:marker>
            <c:symbol val="none"/>
          </c:marker>
          <c:val>
            <c:numRef>
              <c:f>Charts!$BW$59:$BW$230</c:f>
              <c:numCache>
                <c:formatCode>0.00</c:formatCode>
                <c:ptCount val="172"/>
                <c:pt idx="13">
                  <c:v>-16.989226495726495</c:v>
                </c:pt>
                <c:pt idx="27">
                  <c:v>-22.272761904761904</c:v>
                </c:pt>
                <c:pt idx="41">
                  <c:v>-22.631539682539682</c:v>
                </c:pt>
                <c:pt idx="55">
                  <c:v>-22.698476190476192</c:v>
                </c:pt>
                <c:pt idx="69">
                  <c:v>-22.986734126984128</c:v>
                </c:pt>
                <c:pt idx="83">
                  <c:v>-22.924206349206347</c:v>
                </c:pt>
                <c:pt idx="97">
                  <c:v>-23.570599206349211</c:v>
                </c:pt>
                <c:pt idx="111">
                  <c:v>-24.325952380952383</c:v>
                </c:pt>
                <c:pt idx="125">
                  <c:v>-24.265876984126983</c:v>
                </c:pt>
                <c:pt idx="140">
                  <c:v>-24.018119047619045</c:v>
                </c:pt>
                <c:pt idx="154">
                  <c:v>-18.03790873015873</c:v>
                </c:pt>
                <c:pt idx="168">
                  <c:v>-11.986718253968254</c:v>
                </c:pt>
              </c:numCache>
            </c:numRef>
          </c:val>
          <c:smooth val="0"/>
          <c:extLst>
            <c:ext xmlns:c16="http://schemas.microsoft.com/office/drawing/2014/chart" uri="{C3380CC4-5D6E-409C-BE32-E72D297353CC}">
              <c16:uniqueId val="{00000001-E94F-41F0-956D-7F7280C7336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Merlot</a:t>
            </a:r>
          </a:p>
        </c:rich>
      </c:tx>
      <c:overlay val="0"/>
    </c:title>
    <c:autoTitleDeleted val="0"/>
    <c:plotArea>
      <c:layout/>
      <c:lineChart>
        <c:grouping val="standard"/>
        <c:varyColors val="0"/>
        <c:ser>
          <c:idx val="0"/>
          <c:order val="0"/>
          <c:tx>
            <c:v>2d Av Temp</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8953-4E49-AC6C-0199DF5A2C9C}"/>
            </c:ext>
          </c:extLst>
        </c:ser>
        <c:ser>
          <c:idx val="1"/>
          <c:order val="1"/>
          <c:tx>
            <c:v>LTE50</c:v>
          </c:tx>
          <c:val>
            <c:numRef>
              <c:f>#REF!</c:f>
              <c:numCache>
                <c:formatCode>General</c:formatCode>
                <c:ptCount val="1"/>
                <c:pt idx="0">
                  <c:v>1</c:v>
                </c:pt>
              </c:numCache>
            </c:numRef>
          </c:val>
          <c:smooth val="0"/>
          <c:extLst>
            <c:ext xmlns:c16="http://schemas.microsoft.com/office/drawing/2014/chart" uri="{C3380CC4-5D6E-409C-BE32-E72D297353CC}">
              <c16:uniqueId val="{00000001-8953-4E49-AC6C-0199DF5A2C9C}"/>
            </c:ext>
          </c:extLst>
        </c:ser>
        <c:dLbls>
          <c:showLegendKey val="0"/>
          <c:showVal val="0"/>
          <c:showCatName val="0"/>
          <c:showSerName val="0"/>
          <c:showPercent val="0"/>
          <c:showBubbleSize val="0"/>
        </c:dLbls>
        <c:smooth val="0"/>
        <c:axId val="163803136"/>
        <c:axId val="163804672"/>
      </c:lineChart>
      <c:catAx>
        <c:axId val="163803136"/>
        <c:scaling>
          <c:orientation val="minMax"/>
        </c:scaling>
        <c:delete val="0"/>
        <c:axPos val="b"/>
        <c:numFmt formatCode="d\-mmm" sourceLinked="1"/>
        <c:majorTickMark val="out"/>
        <c:minorTickMark val="none"/>
        <c:tickLblPos val="nextTo"/>
        <c:crossAx val="163804672"/>
        <c:crossesAt val="-30"/>
        <c:auto val="1"/>
        <c:lblAlgn val="ctr"/>
        <c:lblOffset val="100"/>
        <c:noMultiLvlLbl val="1"/>
      </c:catAx>
      <c:valAx>
        <c:axId val="163804672"/>
        <c:scaling>
          <c:orientation val="minMax"/>
        </c:scaling>
        <c:delete val="0"/>
        <c:axPos val="l"/>
        <c:majorGridlines/>
        <c:numFmt formatCode="General" sourceLinked="1"/>
        <c:majorTickMark val="out"/>
        <c:minorTickMark val="none"/>
        <c:tickLblPos val="nextTo"/>
        <c:crossAx val="163803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Merlot</a:t>
            </a:r>
          </a:p>
        </c:rich>
      </c:tx>
      <c:overlay val="0"/>
    </c:title>
    <c:autoTitleDeleted val="0"/>
    <c:plotArea>
      <c:layout/>
      <c:lineChart>
        <c:grouping val="standard"/>
        <c:varyColors val="0"/>
        <c:ser>
          <c:idx val="0"/>
          <c:order val="0"/>
          <c:tx>
            <c:v>2d Av Temp</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601-4338-AD9B-40CED0BAC032}"/>
            </c:ext>
          </c:extLst>
        </c:ser>
        <c:ser>
          <c:idx val="1"/>
          <c:order val="1"/>
          <c:tx>
            <c:v>LTE50</c:v>
          </c:tx>
          <c:val>
            <c:numRef>
              <c:f>#REF!</c:f>
              <c:numCache>
                <c:formatCode>General</c:formatCode>
                <c:ptCount val="1"/>
                <c:pt idx="0">
                  <c:v>1</c:v>
                </c:pt>
              </c:numCache>
            </c:numRef>
          </c:val>
          <c:smooth val="0"/>
          <c:extLst>
            <c:ext xmlns:c16="http://schemas.microsoft.com/office/drawing/2014/chart" uri="{C3380CC4-5D6E-409C-BE32-E72D297353CC}">
              <c16:uniqueId val="{00000001-F601-4338-AD9B-40CED0BAC032}"/>
            </c:ext>
          </c:extLst>
        </c:ser>
        <c:dLbls>
          <c:showLegendKey val="0"/>
          <c:showVal val="0"/>
          <c:showCatName val="0"/>
          <c:showSerName val="0"/>
          <c:showPercent val="0"/>
          <c:showBubbleSize val="0"/>
        </c:dLbls>
        <c:smooth val="0"/>
        <c:axId val="163834112"/>
        <c:axId val="163926016"/>
      </c:lineChart>
      <c:catAx>
        <c:axId val="163834112"/>
        <c:scaling>
          <c:orientation val="minMax"/>
        </c:scaling>
        <c:delete val="0"/>
        <c:axPos val="b"/>
        <c:numFmt formatCode="d\-mmm" sourceLinked="1"/>
        <c:majorTickMark val="out"/>
        <c:minorTickMark val="none"/>
        <c:tickLblPos val="nextTo"/>
        <c:crossAx val="163926016"/>
        <c:crossesAt val="-30"/>
        <c:auto val="1"/>
        <c:lblAlgn val="ctr"/>
        <c:lblOffset val="100"/>
        <c:noMultiLvlLbl val="1"/>
      </c:catAx>
      <c:valAx>
        <c:axId val="163926016"/>
        <c:scaling>
          <c:orientation val="minMax"/>
        </c:scaling>
        <c:delete val="0"/>
        <c:axPos val="l"/>
        <c:majorGridlines/>
        <c:numFmt formatCode="General" sourceLinked="1"/>
        <c:majorTickMark val="out"/>
        <c:minorTickMark val="none"/>
        <c:tickLblPos val="nextTo"/>
        <c:crossAx val="16383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Merlot</a:t>
            </a:r>
          </a:p>
        </c:rich>
      </c:tx>
      <c:overlay val="0"/>
    </c:title>
    <c:autoTitleDeleted val="0"/>
    <c:plotArea>
      <c:layout/>
      <c:lineChart>
        <c:grouping val="standard"/>
        <c:varyColors val="0"/>
        <c:ser>
          <c:idx val="0"/>
          <c:order val="0"/>
          <c:tx>
            <c:v>2d Av Temp</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57B9-420D-8ABD-64D53E17F9B9}"/>
            </c:ext>
          </c:extLst>
        </c:ser>
        <c:ser>
          <c:idx val="1"/>
          <c:order val="1"/>
          <c:tx>
            <c:v>LTE50</c:v>
          </c:tx>
          <c:val>
            <c:numRef>
              <c:f>#REF!</c:f>
              <c:numCache>
                <c:formatCode>General</c:formatCode>
                <c:ptCount val="1"/>
                <c:pt idx="0">
                  <c:v>1</c:v>
                </c:pt>
              </c:numCache>
            </c:numRef>
          </c:val>
          <c:smooth val="0"/>
          <c:extLst>
            <c:ext xmlns:c16="http://schemas.microsoft.com/office/drawing/2014/chart" uri="{C3380CC4-5D6E-409C-BE32-E72D297353CC}">
              <c16:uniqueId val="{00000001-57B9-420D-8ABD-64D53E17F9B9}"/>
            </c:ext>
          </c:extLst>
        </c:ser>
        <c:dLbls>
          <c:showLegendKey val="0"/>
          <c:showVal val="0"/>
          <c:showCatName val="0"/>
          <c:showSerName val="0"/>
          <c:showPercent val="0"/>
          <c:showBubbleSize val="0"/>
        </c:dLbls>
        <c:smooth val="0"/>
        <c:axId val="163959552"/>
        <c:axId val="163961088"/>
      </c:lineChart>
      <c:catAx>
        <c:axId val="163959552"/>
        <c:scaling>
          <c:orientation val="minMax"/>
        </c:scaling>
        <c:delete val="0"/>
        <c:axPos val="b"/>
        <c:numFmt formatCode="d\-mmm" sourceLinked="1"/>
        <c:majorTickMark val="out"/>
        <c:minorTickMark val="none"/>
        <c:tickLblPos val="nextTo"/>
        <c:crossAx val="163961088"/>
        <c:crossesAt val="-30"/>
        <c:auto val="1"/>
        <c:lblAlgn val="ctr"/>
        <c:lblOffset val="100"/>
        <c:noMultiLvlLbl val="1"/>
      </c:catAx>
      <c:valAx>
        <c:axId val="163961088"/>
        <c:scaling>
          <c:orientation val="minMax"/>
        </c:scaling>
        <c:delete val="0"/>
        <c:axPos val="l"/>
        <c:majorGridlines/>
        <c:numFmt formatCode="General" sourceLinked="1"/>
        <c:majorTickMark val="out"/>
        <c:minorTickMark val="none"/>
        <c:tickLblPos val="nextTo"/>
        <c:crossAx val="163959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overlay val="0"/>
    </c:title>
    <c:autoTitleDeleted val="0"/>
    <c:plotArea>
      <c:layout/>
      <c:lineChart>
        <c:grouping val="standard"/>
        <c:varyColors val="0"/>
        <c:ser>
          <c:idx val="0"/>
          <c:order val="0"/>
          <c:tx>
            <c:v>2d Av Temp</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828D-4618-ABC8-51ADF0C49931}"/>
            </c:ext>
          </c:extLst>
        </c:ser>
        <c:ser>
          <c:idx val="1"/>
          <c:order val="1"/>
          <c:tx>
            <c:v>LTE50</c:v>
          </c:tx>
          <c:val>
            <c:numRef>
              <c:f>#REF!</c:f>
              <c:numCache>
                <c:formatCode>General</c:formatCode>
                <c:ptCount val="1"/>
                <c:pt idx="0">
                  <c:v>1</c:v>
                </c:pt>
              </c:numCache>
            </c:numRef>
          </c:val>
          <c:smooth val="0"/>
          <c:extLst>
            <c:ext xmlns:c16="http://schemas.microsoft.com/office/drawing/2014/chart" uri="{C3380CC4-5D6E-409C-BE32-E72D297353CC}">
              <c16:uniqueId val="{00000001-828D-4618-ABC8-51ADF0C49931}"/>
            </c:ext>
          </c:extLst>
        </c:ser>
        <c:dLbls>
          <c:showLegendKey val="0"/>
          <c:showVal val="0"/>
          <c:showCatName val="0"/>
          <c:showSerName val="0"/>
          <c:showPercent val="0"/>
          <c:showBubbleSize val="0"/>
        </c:dLbls>
        <c:smooth val="0"/>
        <c:axId val="186268672"/>
        <c:axId val="186286848"/>
      </c:lineChart>
      <c:catAx>
        <c:axId val="186268672"/>
        <c:scaling>
          <c:orientation val="minMax"/>
        </c:scaling>
        <c:delete val="0"/>
        <c:axPos val="b"/>
        <c:numFmt formatCode="d\-mmm" sourceLinked="1"/>
        <c:majorTickMark val="out"/>
        <c:minorTickMark val="none"/>
        <c:tickLblPos val="nextTo"/>
        <c:crossAx val="186286848"/>
        <c:crossesAt val="-30"/>
        <c:auto val="1"/>
        <c:lblAlgn val="ctr"/>
        <c:lblOffset val="100"/>
        <c:noMultiLvlLbl val="1"/>
      </c:catAx>
      <c:valAx>
        <c:axId val="186286848"/>
        <c:scaling>
          <c:orientation val="minMax"/>
        </c:scaling>
        <c:delete val="0"/>
        <c:axPos val="l"/>
        <c:majorGridlines/>
        <c:numFmt formatCode="General"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overlay val="0"/>
    </c:title>
    <c:autoTitleDeleted val="0"/>
    <c:plotArea>
      <c:layout/>
      <c:lineChart>
        <c:grouping val="standard"/>
        <c:varyColors val="0"/>
        <c:ser>
          <c:idx val="0"/>
          <c:order val="0"/>
          <c:tx>
            <c:v>2d Av Temp</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81FA-4A1B-B748-A6E97E3F173A}"/>
            </c:ext>
          </c:extLst>
        </c:ser>
        <c:ser>
          <c:idx val="1"/>
          <c:order val="1"/>
          <c:tx>
            <c:v>LTE50</c:v>
          </c:tx>
          <c:val>
            <c:numRef>
              <c:f>#REF!</c:f>
              <c:numCache>
                <c:formatCode>General</c:formatCode>
                <c:ptCount val="1"/>
                <c:pt idx="0">
                  <c:v>1</c:v>
                </c:pt>
              </c:numCache>
            </c:numRef>
          </c:val>
          <c:smooth val="0"/>
          <c:extLst>
            <c:ext xmlns:c16="http://schemas.microsoft.com/office/drawing/2014/chart" uri="{C3380CC4-5D6E-409C-BE32-E72D297353CC}">
              <c16:uniqueId val="{00000001-81FA-4A1B-B748-A6E97E3F173A}"/>
            </c:ext>
          </c:extLst>
        </c:ser>
        <c:dLbls>
          <c:showLegendKey val="0"/>
          <c:showVal val="0"/>
          <c:showCatName val="0"/>
          <c:showSerName val="0"/>
          <c:showPercent val="0"/>
          <c:showBubbleSize val="0"/>
        </c:dLbls>
        <c:smooth val="0"/>
        <c:axId val="186868480"/>
        <c:axId val="186870016"/>
      </c:lineChart>
      <c:catAx>
        <c:axId val="186868480"/>
        <c:scaling>
          <c:orientation val="minMax"/>
        </c:scaling>
        <c:delete val="0"/>
        <c:axPos val="b"/>
        <c:numFmt formatCode="d\-mmm" sourceLinked="1"/>
        <c:majorTickMark val="out"/>
        <c:minorTickMark val="none"/>
        <c:tickLblPos val="nextTo"/>
        <c:crossAx val="186870016"/>
        <c:crossesAt val="-30"/>
        <c:auto val="1"/>
        <c:lblAlgn val="ctr"/>
        <c:lblOffset val="100"/>
        <c:noMultiLvlLbl val="1"/>
      </c:catAx>
      <c:valAx>
        <c:axId val="186870016"/>
        <c:scaling>
          <c:orientation val="minMax"/>
          <c:max val="25"/>
          <c:min val="-30"/>
        </c:scaling>
        <c:delete val="0"/>
        <c:axPos val="l"/>
        <c:majorGridlines/>
        <c:numFmt formatCode="General"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FC2-435E-B79C-0EE2DDDCA404}"/>
            </c:ext>
          </c:extLst>
        </c:ser>
        <c:ser>
          <c:idx val="1"/>
          <c:order val="1"/>
          <c:tx>
            <c:v>LTE50</c:v>
          </c:tx>
          <c:val>
            <c:numRef>
              <c:f>#REF!</c:f>
              <c:numCache>
                <c:formatCode>General</c:formatCode>
                <c:ptCount val="1"/>
                <c:pt idx="0">
                  <c:v>1</c:v>
                </c:pt>
              </c:numCache>
            </c:numRef>
          </c:val>
          <c:smooth val="0"/>
          <c:extLst>
            <c:ext xmlns:c16="http://schemas.microsoft.com/office/drawing/2014/chart" uri="{C3380CC4-5D6E-409C-BE32-E72D297353CC}">
              <c16:uniqueId val="{00000001-DFC2-435E-B79C-0EE2DDDCA404}"/>
            </c:ext>
          </c:extLst>
        </c:ser>
        <c:dLbls>
          <c:showLegendKey val="0"/>
          <c:showVal val="0"/>
          <c:showCatName val="0"/>
          <c:showSerName val="0"/>
          <c:showPercent val="0"/>
          <c:showBubbleSize val="0"/>
        </c:dLbls>
        <c:smooth val="0"/>
        <c:axId val="186868480"/>
        <c:axId val="186870016"/>
      </c:lineChart>
      <c:catAx>
        <c:axId val="186868480"/>
        <c:scaling>
          <c:orientation val="minMax"/>
        </c:scaling>
        <c:delete val="0"/>
        <c:axPos val="b"/>
        <c:numFmt formatCode="d\-mmm" sourceLinked="1"/>
        <c:majorTickMark val="out"/>
        <c:minorTickMark val="none"/>
        <c:tickLblPos val="nextTo"/>
        <c:crossAx val="186870016"/>
        <c:crossesAt val="-30"/>
        <c:auto val="1"/>
        <c:lblAlgn val="ctr"/>
        <c:lblOffset val="100"/>
        <c:noMultiLvlLbl val="1"/>
      </c:catAx>
      <c:valAx>
        <c:axId val="186870016"/>
        <c:scaling>
          <c:orientation val="minMax"/>
          <c:max val="25"/>
          <c:min val="-30"/>
        </c:scaling>
        <c:delete val="0"/>
        <c:axPos val="l"/>
        <c:majorGridlines/>
        <c:numFmt formatCode="General"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6D86-4457-A231-383C93309D89}"/>
            </c:ext>
          </c:extLst>
        </c:ser>
        <c:ser>
          <c:idx val="1"/>
          <c:order val="1"/>
          <c:tx>
            <c:v>LTE50</c:v>
          </c:tx>
          <c:val>
            <c:numRef>
              <c:f>#REF!</c:f>
              <c:numCache>
                <c:formatCode>General</c:formatCode>
                <c:ptCount val="1"/>
                <c:pt idx="0">
                  <c:v>1</c:v>
                </c:pt>
              </c:numCache>
            </c:numRef>
          </c:val>
          <c:smooth val="0"/>
          <c:extLst>
            <c:ext xmlns:c16="http://schemas.microsoft.com/office/drawing/2014/chart" uri="{C3380CC4-5D6E-409C-BE32-E72D297353CC}">
              <c16:uniqueId val="{00000001-6D86-4457-A231-383C93309D89}"/>
            </c:ext>
          </c:extLst>
        </c:ser>
        <c:dLbls>
          <c:showLegendKey val="0"/>
          <c:showVal val="0"/>
          <c:showCatName val="0"/>
          <c:showSerName val="0"/>
          <c:showPercent val="0"/>
          <c:showBubbleSize val="0"/>
        </c:dLbls>
        <c:smooth val="0"/>
        <c:axId val="186868480"/>
        <c:axId val="186870016"/>
      </c:lineChart>
      <c:catAx>
        <c:axId val="186868480"/>
        <c:scaling>
          <c:orientation val="minMax"/>
        </c:scaling>
        <c:delete val="0"/>
        <c:axPos val="b"/>
        <c:numFmt formatCode="d\-mmm" sourceLinked="1"/>
        <c:majorTickMark val="out"/>
        <c:minorTickMark val="none"/>
        <c:tickLblPos val="nextTo"/>
        <c:crossAx val="186870016"/>
        <c:crossesAt val="-30"/>
        <c:auto val="1"/>
        <c:lblAlgn val="ctr"/>
        <c:lblOffset val="100"/>
        <c:noMultiLvlLbl val="1"/>
      </c:catAx>
      <c:valAx>
        <c:axId val="186870016"/>
        <c:scaling>
          <c:orientation val="minMax"/>
          <c:max val="25"/>
          <c:min val="-30"/>
        </c:scaling>
        <c:delete val="0"/>
        <c:axPos val="l"/>
        <c:majorGridlines/>
        <c:numFmt formatCode="General"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Merlot</a:t>
            </a:r>
          </a:p>
        </c:rich>
      </c:tx>
      <c:overlay val="0"/>
    </c:title>
    <c:autoTitleDeleted val="0"/>
    <c:plotArea>
      <c:layout/>
      <c:lineChart>
        <c:grouping val="standard"/>
        <c:varyColors val="0"/>
        <c:ser>
          <c:idx val="0"/>
          <c:order val="0"/>
          <c:tx>
            <c:v>2d Av Temp</c:v>
          </c:tx>
          <c:marker>
            <c:symbol val="none"/>
          </c:marker>
          <c:cat>
            <c:numRef>
              <c:f>'Merlot Predicted LTE'!$Q$7:$Q$249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LTE'!$AD$7:$AD$248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7BFA-497A-B68E-D5FB78000B1B}"/>
            </c:ext>
          </c:extLst>
        </c:ser>
        <c:ser>
          <c:idx val="1"/>
          <c:order val="1"/>
          <c:tx>
            <c:v>LTE50</c:v>
          </c:tx>
          <c:val>
            <c:numRef>
              <c:f>'Merlot Predicted LTE'!$AF$7:$AF$249</c:f>
              <c:numCache>
                <c:formatCode>0.00</c:formatCode>
                <c:ptCount val="243"/>
                <c:pt idx="68" formatCode="General">
                  <c:v>-14.711500000000001</c:v>
                </c:pt>
                <c:pt idx="82" formatCode="General">
                  <c:v>-19.294611111111109</c:v>
                </c:pt>
                <c:pt idx="96" formatCode="General">
                  <c:v>-21.810555555555556</c:v>
                </c:pt>
                <c:pt idx="110" formatCode="General">
                  <c:v>-22.987402777777778</c:v>
                </c:pt>
                <c:pt idx="124" formatCode="General">
                  <c:v>-24.510592592592591</c:v>
                </c:pt>
                <c:pt idx="138" formatCode="General">
                  <c:v>-25.126458333333332</c:v>
                </c:pt>
                <c:pt idx="152" formatCode="General">
                  <c:v>-22.305499999999999</c:v>
                </c:pt>
                <c:pt idx="166" formatCode="General">
                  <c:v>-23.195111111111117</c:v>
                </c:pt>
                <c:pt idx="180" formatCode="General">
                  <c:v>-21.818458333333332</c:v>
                </c:pt>
                <c:pt idx="195" formatCode="General">
                  <c:v>-19.644500000000001</c:v>
                </c:pt>
                <c:pt idx="209" formatCode="General">
                  <c:v>-15.595277777777779</c:v>
                </c:pt>
                <c:pt idx="216" formatCode="General">
                  <c:v>-12.956</c:v>
                </c:pt>
              </c:numCache>
            </c:numRef>
          </c:val>
          <c:smooth val="0"/>
          <c:extLst>
            <c:ext xmlns:c16="http://schemas.microsoft.com/office/drawing/2014/chart" uri="{C3380CC4-5D6E-409C-BE32-E72D297353CC}">
              <c16:uniqueId val="{00000001-7BFA-497A-B68E-D5FB78000B1B}"/>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aseline="0"/>
            </a:pPr>
            <a:r>
              <a:rPr lang="en-US" sz="2000" baseline="0"/>
              <a:t>2018-2019 Merlot</a:t>
            </a:r>
          </a:p>
        </c:rich>
      </c:tx>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0.23738331187688991"/>
                  <c:y val="0.19938612996138791"/>
                </c:manualLayout>
              </c:layout>
              <c:numFmt formatCode="General" sourceLinked="0"/>
              <c:txPr>
                <a:bodyPr/>
                <a:lstStyle/>
                <a:p>
                  <a:pPr>
                    <a:defRPr sz="1400" baseline="0"/>
                  </a:pPr>
                  <a:endParaRPr lang="en-US"/>
                </a:p>
              </c:txPr>
            </c:trendlineLbl>
          </c:trendline>
          <c:xVal>
            <c:numRef>
              <c:f>'Merlot Predicted LTE'!$IN$51:$IN$229</c:f>
              <c:numCache>
                <c:formatCode>0.00</c:formatCode>
                <c:ptCount val="179"/>
                <c:pt idx="21" formatCode="General">
                  <c:v>-16.989226495726495</c:v>
                </c:pt>
                <c:pt idx="35" formatCode="General">
                  <c:v>-22.272761904761904</c:v>
                </c:pt>
                <c:pt idx="49" formatCode="General">
                  <c:v>-22.631539682539682</c:v>
                </c:pt>
                <c:pt idx="63" formatCode="General">
                  <c:v>-22.698476190476192</c:v>
                </c:pt>
                <c:pt idx="77" formatCode="General">
                  <c:v>-22.986734126984128</c:v>
                </c:pt>
                <c:pt idx="91" formatCode="General">
                  <c:v>-22.924206349206347</c:v>
                </c:pt>
                <c:pt idx="105" formatCode="General">
                  <c:v>-23.570599206349211</c:v>
                </c:pt>
                <c:pt idx="119" formatCode="General">
                  <c:v>-24.325952380952383</c:v>
                </c:pt>
                <c:pt idx="133" formatCode="General">
                  <c:v>-24.265876984126983</c:v>
                </c:pt>
                <c:pt idx="148" formatCode="General">
                  <c:v>-24.018119047619045</c:v>
                </c:pt>
                <c:pt idx="162" formatCode="General">
                  <c:v>-18.03790873015873</c:v>
                </c:pt>
                <c:pt idx="176" formatCode="General">
                  <c:v>-11.986718253968254</c:v>
                </c:pt>
              </c:numCache>
            </c:numRef>
          </c:xVal>
          <c:yVal>
            <c:numRef>
              <c:f>'Merlot Predicted LTE'!$IM$51:$IM$229</c:f>
              <c:numCache>
                <c:formatCode>0.00</c:formatCode>
                <c:ptCount val="179"/>
                <c:pt idx="0">
                  <c:v>-8.853392000000003</c:v>
                </c:pt>
                <c:pt idx="1">
                  <c:v>-9.3933920000000022</c:v>
                </c:pt>
                <c:pt idx="2">
                  <c:v>-9.8973920000000017</c:v>
                </c:pt>
                <c:pt idx="3">
                  <c:v>-10.392392000000001</c:v>
                </c:pt>
                <c:pt idx="4">
                  <c:v>-10.842392</c:v>
                </c:pt>
                <c:pt idx="5">
                  <c:v>-11.337391999999999</c:v>
                </c:pt>
                <c:pt idx="6">
                  <c:v>-11.832391999999999</c:v>
                </c:pt>
                <c:pt idx="7">
                  <c:v>-12.338835855959998</c:v>
                </c:pt>
                <c:pt idx="8">
                  <c:v>-12.777739871709999</c:v>
                </c:pt>
                <c:pt idx="9">
                  <c:v>-13.1397604241225</c:v>
                </c:pt>
                <c:pt idx="10">
                  <c:v>-13.490968712609998</c:v>
                </c:pt>
                <c:pt idx="11">
                  <c:v>-13.891708454859998</c:v>
                </c:pt>
                <c:pt idx="12">
                  <c:v>-14.280272206609999</c:v>
                </c:pt>
                <c:pt idx="13">
                  <c:v>-14.638094369447499</c:v>
                </c:pt>
                <c:pt idx="14">
                  <c:v>-14.995804041802497</c:v>
                </c:pt>
                <c:pt idx="15">
                  <c:v>-15.331748071339998</c:v>
                </c:pt>
                <c:pt idx="16">
                  <c:v>-15.639996127114998</c:v>
                </c:pt>
                <c:pt idx="17">
                  <c:v>-15.921876666727499</c:v>
                </c:pt>
                <c:pt idx="18">
                  <c:v>-16.178677407327498</c:v>
                </c:pt>
                <c:pt idx="19">
                  <c:v>-16.44270847224</c:v>
                </c:pt>
                <c:pt idx="20">
                  <c:v>-16.713151624814998</c:v>
                </c:pt>
                <c:pt idx="21">
                  <c:v>-17.003752037064999</c:v>
                </c:pt>
                <c:pt idx="22">
                  <c:v>-17.312792088990001</c:v>
                </c:pt>
                <c:pt idx="23">
                  <c:v>-17.665773702715001</c:v>
                </c:pt>
                <c:pt idx="24">
                  <c:v>-18.085507334315004</c:v>
                </c:pt>
                <c:pt idx="25">
                  <c:v>-18.376882563202503</c:v>
                </c:pt>
                <c:pt idx="26">
                  <c:v>-18.650867838122505</c:v>
                </c:pt>
                <c:pt idx="27">
                  <c:v>-18.922394354510004</c:v>
                </c:pt>
                <c:pt idx="28">
                  <c:v>-19.172982423835006</c:v>
                </c:pt>
                <c:pt idx="29">
                  <c:v>-19.392700756085006</c:v>
                </c:pt>
                <c:pt idx="30">
                  <c:v>-19.62572438401001</c:v>
                </c:pt>
                <c:pt idx="31">
                  <c:v>-19.825809006615007</c:v>
                </c:pt>
                <c:pt idx="32">
                  <c:v>-20.022508958365005</c:v>
                </c:pt>
                <c:pt idx="33">
                  <c:v>-20.240356020852509</c:v>
                </c:pt>
                <c:pt idx="34">
                  <c:v>-20.47742593152751</c:v>
                </c:pt>
                <c:pt idx="35">
                  <c:v>-20.705555566052507</c:v>
                </c:pt>
                <c:pt idx="36">
                  <c:v>-20.89967266776501</c:v>
                </c:pt>
                <c:pt idx="37">
                  <c:v>-21.058724280730011</c:v>
                </c:pt>
                <c:pt idx="38">
                  <c:v>-21.20690646419251</c:v>
                </c:pt>
                <c:pt idx="39">
                  <c:v>-21.356751646442508</c:v>
                </c:pt>
                <c:pt idx="40">
                  <c:v>-21.500637678192511</c:v>
                </c:pt>
                <c:pt idx="41">
                  <c:v>-21.631833107830012</c:v>
                </c:pt>
                <c:pt idx="42">
                  <c:v>-21.737821189230011</c:v>
                </c:pt>
                <c:pt idx="43">
                  <c:v>-21.839450499830008</c:v>
                </c:pt>
                <c:pt idx="44">
                  <c:v>-21.936851875630008</c:v>
                </c:pt>
                <c:pt idx="45">
                  <c:v>-22.035984829242508</c:v>
                </c:pt>
                <c:pt idx="46">
                  <c:v>-22.136478064017513</c:v>
                </c:pt>
                <c:pt idx="47">
                  <c:v>-22.232638396842511</c:v>
                </c:pt>
                <c:pt idx="48">
                  <c:v>-22.332775439477516</c:v>
                </c:pt>
                <c:pt idx="49">
                  <c:v>-22.399975439477515</c:v>
                </c:pt>
                <c:pt idx="50">
                  <c:v>-22.477975439477515</c:v>
                </c:pt>
                <c:pt idx="51">
                  <c:v>-22.541975439477515</c:v>
                </c:pt>
                <c:pt idx="52">
                  <c:v>-22.605975439477515</c:v>
                </c:pt>
                <c:pt idx="53">
                  <c:v>-22.733975439477515</c:v>
                </c:pt>
                <c:pt idx="54">
                  <c:v>-22.683975439477514</c:v>
                </c:pt>
                <c:pt idx="55">
                  <c:v>-22.583975439477513</c:v>
                </c:pt>
                <c:pt idx="56">
                  <c:v>-22.483975439477511</c:v>
                </c:pt>
                <c:pt idx="57">
                  <c:v>-22.38397543947751</c:v>
                </c:pt>
                <c:pt idx="58">
                  <c:v>-22.263975439477509</c:v>
                </c:pt>
                <c:pt idx="59">
                  <c:v>-22.11397543947751</c:v>
                </c:pt>
                <c:pt idx="60">
                  <c:v>-21.963975439477512</c:v>
                </c:pt>
                <c:pt idx="61">
                  <c:v>-21.843975439477511</c:v>
                </c:pt>
                <c:pt idx="62">
                  <c:v>-21.72397543947751</c:v>
                </c:pt>
                <c:pt idx="63">
                  <c:v>-21.573975439477511</c:v>
                </c:pt>
                <c:pt idx="64">
                  <c:v>-21.423975439477513</c:v>
                </c:pt>
                <c:pt idx="65">
                  <c:v>-21.373975439477515</c:v>
                </c:pt>
                <c:pt idx="66">
                  <c:v>-21.353975439477516</c:v>
                </c:pt>
                <c:pt idx="67">
                  <c:v>-21.473975439477517</c:v>
                </c:pt>
                <c:pt idx="68">
                  <c:v>-21.593975439477518</c:v>
                </c:pt>
                <c:pt idx="69">
                  <c:v>-21.593975439477518</c:v>
                </c:pt>
                <c:pt idx="70">
                  <c:v>-21.593975439477518</c:v>
                </c:pt>
                <c:pt idx="71">
                  <c:v>-21.643975439477519</c:v>
                </c:pt>
                <c:pt idx="72">
                  <c:v>-21.843975439477521</c:v>
                </c:pt>
                <c:pt idx="73">
                  <c:v>-22.023975439477521</c:v>
                </c:pt>
                <c:pt idx="74">
                  <c:v>-22.123975439477523</c:v>
                </c:pt>
                <c:pt idx="75">
                  <c:v>-22.073975439477522</c:v>
                </c:pt>
                <c:pt idx="76">
                  <c:v>-22.093975439477521</c:v>
                </c:pt>
                <c:pt idx="77">
                  <c:v>-22.173975439477523</c:v>
                </c:pt>
                <c:pt idx="78">
                  <c:v>-22.193975439477523</c:v>
                </c:pt>
                <c:pt idx="79">
                  <c:v>-22.093975439477521</c:v>
                </c:pt>
                <c:pt idx="80">
                  <c:v>-21.97397543947752</c:v>
                </c:pt>
                <c:pt idx="81">
                  <c:v>-21.953975439477521</c:v>
                </c:pt>
                <c:pt idx="82">
                  <c:v>-21.953975439477521</c:v>
                </c:pt>
                <c:pt idx="83">
                  <c:v>-22.023975439477521</c:v>
                </c:pt>
                <c:pt idx="84">
                  <c:v>-22.103975439477523</c:v>
                </c:pt>
                <c:pt idx="85">
                  <c:v>-22.183975439477525</c:v>
                </c:pt>
                <c:pt idx="86">
                  <c:v>-22.113975439477525</c:v>
                </c:pt>
                <c:pt idx="87">
                  <c:v>-22.043975439477524</c:v>
                </c:pt>
                <c:pt idx="88">
                  <c:v>-22.038975439477525</c:v>
                </c:pt>
                <c:pt idx="89">
                  <c:v>-22.068975439477526</c:v>
                </c:pt>
                <c:pt idx="90">
                  <c:v>-22.063975439477527</c:v>
                </c:pt>
                <c:pt idx="91">
                  <c:v>-22.143975439477529</c:v>
                </c:pt>
                <c:pt idx="92">
                  <c:v>-22.223975439477531</c:v>
                </c:pt>
                <c:pt idx="93">
                  <c:v>-22.253975439477532</c:v>
                </c:pt>
                <c:pt idx="94">
                  <c:v>-22.223975439477531</c:v>
                </c:pt>
                <c:pt idx="95">
                  <c:v>-22.113975439477532</c:v>
                </c:pt>
                <c:pt idx="96">
                  <c:v>-22.043975439477531</c:v>
                </c:pt>
                <c:pt idx="97">
                  <c:v>-22.123975439477533</c:v>
                </c:pt>
                <c:pt idx="98">
                  <c:v>-22.207975439477533</c:v>
                </c:pt>
                <c:pt idx="99">
                  <c:v>-22.291975439477532</c:v>
                </c:pt>
                <c:pt idx="100">
                  <c:v>-22.379975439477533</c:v>
                </c:pt>
                <c:pt idx="101">
                  <c:v>-22.467975439477534</c:v>
                </c:pt>
                <c:pt idx="102">
                  <c:v>-22.551975439477534</c:v>
                </c:pt>
                <c:pt idx="103">
                  <c:v>-22.581975439477535</c:v>
                </c:pt>
                <c:pt idx="104">
                  <c:v>-22.611975439477536</c:v>
                </c:pt>
                <c:pt idx="105">
                  <c:v>-22.715975439477536</c:v>
                </c:pt>
                <c:pt idx="106">
                  <c:v>-22.859975439477534</c:v>
                </c:pt>
                <c:pt idx="107">
                  <c:v>-22.943975439477533</c:v>
                </c:pt>
                <c:pt idx="108">
                  <c:v>-22.973975439477535</c:v>
                </c:pt>
                <c:pt idx="109">
                  <c:v>-23.003975439477536</c:v>
                </c:pt>
                <c:pt idx="110">
                  <c:v>-23.107975439477535</c:v>
                </c:pt>
                <c:pt idx="111">
                  <c:v>-23.267975439477535</c:v>
                </c:pt>
                <c:pt idx="112">
                  <c:v>-23.507975439477537</c:v>
                </c:pt>
                <c:pt idx="113">
                  <c:v>-23.627975439477535</c:v>
                </c:pt>
                <c:pt idx="114">
                  <c:v>-23.707975439477533</c:v>
                </c:pt>
                <c:pt idx="115">
                  <c:v>-23.767975439477532</c:v>
                </c:pt>
                <c:pt idx="116">
                  <c:v>-23.82797543947753</c:v>
                </c:pt>
                <c:pt idx="117">
                  <c:v>-23.907975439477529</c:v>
                </c:pt>
                <c:pt idx="118">
                  <c:v>-23.987975439477527</c:v>
                </c:pt>
                <c:pt idx="119">
                  <c:v>-24.027975439477526</c:v>
                </c:pt>
                <c:pt idx="120">
                  <c:v>-24.067975439477525</c:v>
                </c:pt>
                <c:pt idx="121">
                  <c:v>-24.107975439477524</c:v>
                </c:pt>
                <c:pt idx="122">
                  <c:v>-24.127975439477524</c:v>
                </c:pt>
                <c:pt idx="123">
                  <c:v>-24.107975439477524</c:v>
                </c:pt>
                <c:pt idx="124">
                  <c:v>-24.099975439477525</c:v>
                </c:pt>
                <c:pt idx="125">
                  <c:v>-24.103975439477527</c:v>
                </c:pt>
                <c:pt idx="126">
                  <c:v>-24.143975439477526</c:v>
                </c:pt>
                <c:pt idx="127">
                  <c:v>-24.163975439477525</c:v>
                </c:pt>
                <c:pt idx="128">
                  <c:v>-24.167975439477527</c:v>
                </c:pt>
                <c:pt idx="129">
                  <c:v>-24.175975439477529</c:v>
                </c:pt>
                <c:pt idx="130">
                  <c:v>-24.183975439477532</c:v>
                </c:pt>
                <c:pt idx="131">
                  <c:v>-24.191975439477535</c:v>
                </c:pt>
                <c:pt idx="132">
                  <c:v>-24.199615203337533</c:v>
                </c:pt>
                <c:pt idx="133">
                  <c:v>-24.223521884557531</c:v>
                </c:pt>
                <c:pt idx="134">
                  <c:v>-24.269221397867529</c:v>
                </c:pt>
                <c:pt idx="135">
                  <c:v>-24.295202469647524</c:v>
                </c:pt>
                <c:pt idx="136">
                  <c:v>-24.295202469647524</c:v>
                </c:pt>
                <c:pt idx="137">
                  <c:v>-24.223396094227521</c:v>
                </c:pt>
                <c:pt idx="138">
                  <c:v>-24.17231895592753</c:v>
                </c:pt>
                <c:pt idx="139">
                  <c:v>-24.153787639287511</c:v>
                </c:pt>
                <c:pt idx="140">
                  <c:v>-24.170334635347544</c:v>
                </c:pt>
                <c:pt idx="141">
                  <c:v>-24.19155054136754</c:v>
                </c:pt>
                <c:pt idx="142">
                  <c:v>-24.183208076247528</c:v>
                </c:pt>
                <c:pt idx="143">
                  <c:v>-24.081988878257512</c:v>
                </c:pt>
                <c:pt idx="144">
                  <c:v>-23.976820567687522</c:v>
                </c:pt>
                <c:pt idx="145">
                  <c:v>-23.915374358667517</c:v>
                </c:pt>
                <c:pt idx="146">
                  <c:v>-23.882094218767527</c:v>
                </c:pt>
                <c:pt idx="147">
                  <c:v>-23.851349893067535</c:v>
                </c:pt>
                <c:pt idx="148">
                  <c:v>-23.794468951687524</c:v>
                </c:pt>
                <c:pt idx="149">
                  <c:v>-23.769018418787542</c:v>
                </c:pt>
                <c:pt idx="150">
                  <c:v>-23.715404490367536</c:v>
                </c:pt>
                <c:pt idx="151">
                  <c:v>-23.334699632642515</c:v>
                </c:pt>
                <c:pt idx="152">
                  <c:v>-22.919371536142524</c:v>
                </c:pt>
                <c:pt idx="153">
                  <c:v>-22.510571617817536</c:v>
                </c:pt>
                <c:pt idx="154">
                  <c:v>-22.087145730342581</c:v>
                </c:pt>
                <c:pt idx="155">
                  <c:v>-21.625623678842611</c:v>
                </c:pt>
                <c:pt idx="156">
                  <c:v>-21.147869518342571</c:v>
                </c:pt>
                <c:pt idx="157">
                  <c:v>-20.628734323267548</c:v>
                </c:pt>
                <c:pt idx="158">
                  <c:v>-20.091649171342493</c:v>
                </c:pt>
                <c:pt idx="159">
                  <c:v>-19.350984161642661</c:v>
                </c:pt>
                <c:pt idx="160">
                  <c:v>-18.639843268192575</c:v>
                </c:pt>
                <c:pt idx="161">
                  <c:v>-17.904730428042523</c:v>
                </c:pt>
                <c:pt idx="162">
                  <c:v>-17.145045532592551</c:v>
                </c:pt>
                <c:pt idx="163">
                  <c:v>-16.511115504917623</c:v>
                </c:pt>
                <c:pt idx="164">
                  <c:v>-16.183731930655085</c:v>
                </c:pt>
                <c:pt idx="165">
                  <c:v>-15.845676917117558</c:v>
                </c:pt>
                <c:pt idx="166">
                  <c:v>-15.480947696617651</c:v>
                </c:pt>
                <c:pt idx="167">
                  <c:v>-14.801768916832595</c:v>
                </c:pt>
                <c:pt idx="168">
                  <c:v>-13.973583424087577</c:v>
                </c:pt>
                <c:pt idx="169">
                  <c:v>-13.585732575587562</c:v>
                </c:pt>
                <c:pt idx="170">
                  <c:v>-13.235110880125054</c:v>
                </c:pt>
                <c:pt idx="171">
                  <c:v>-12.894989184662547</c:v>
                </c:pt>
                <c:pt idx="172">
                  <c:v>-12.565367489200041</c:v>
                </c:pt>
                <c:pt idx="173">
                  <c:v>-12.257516640700027</c:v>
                </c:pt>
                <c:pt idx="174">
                  <c:v>-11.969665792200013</c:v>
                </c:pt>
                <c:pt idx="175">
                  <c:v>-11.671544096737504</c:v>
                </c:pt>
                <c:pt idx="176">
                  <c:v>-11.383922401274996</c:v>
                </c:pt>
                <c:pt idx="177">
                  <c:v>-11.106800705812487</c:v>
                </c:pt>
                <c:pt idx="178">
                  <c:v>-10.916724637009972</c:v>
                </c:pt>
              </c:numCache>
            </c:numRef>
          </c:yVal>
          <c:smooth val="0"/>
          <c:extLst>
            <c:ext xmlns:c16="http://schemas.microsoft.com/office/drawing/2014/chart" uri="{C3380CC4-5D6E-409C-BE32-E72D297353CC}">
              <c16:uniqueId val="{00000000-7B5D-43AB-9C4D-AA6A7D2C3949}"/>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sz="1400" baseline="0"/>
                </a:pPr>
                <a:r>
                  <a:rPr lang="en-US" sz="1400" baseline="0"/>
                  <a:t>Actual LTE</a:t>
                </a:r>
                <a:r>
                  <a:rPr lang="en-US" sz="1000" baseline="0"/>
                  <a:t>50</a:t>
                </a:r>
              </a:p>
            </c:rich>
          </c:tx>
          <c:overlay val="0"/>
        </c:title>
        <c:numFmt formatCode="0.0" sourceLinked="0"/>
        <c:majorTickMark val="out"/>
        <c:minorTickMark val="none"/>
        <c:tickLblPos val="nextTo"/>
        <c:txPr>
          <a:bodyPr/>
          <a:lstStyle/>
          <a:p>
            <a:pPr>
              <a:defRPr sz="1200" baseline="0"/>
            </a:pPr>
            <a:endParaRPr lang="en-US"/>
          </a:p>
        </c:txPr>
        <c:crossAx val="147173376"/>
        <c:crossesAt val="-30"/>
        <c:crossBetween val="midCat"/>
      </c:valAx>
      <c:valAx>
        <c:axId val="147173376"/>
        <c:scaling>
          <c:orientation val="minMax"/>
        </c:scaling>
        <c:delete val="0"/>
        <c:axPos val="l"/>
        <c:majorGridlines/>
        <c:title>
          <c:tx>
            <c:rich>
              <a:bodyPr rot="-5400000" vert="horz"/>
              <a:lstStyle/>
              <a:p>
                <a:pPr>
                  <a:defRPr sz="1400" baseline="0"/>
                </a:pPr>
                <a:r>
                  <a:rPr lang="en-US" sz="1400" baseline="0"/>
                  <a:t>Predicted LTE</a:t>
                </a:r>
                <a:r>
                  <a:rPr lang="en-US" sz="1000" baseline="0"/>
                  <a:t>50</a:t>
                </a:r>
              </a:p>
            </c:rich>
          </c:tx>
          <c:overlay val="0"/>
        </c:title>
        <c:numFmt formatCode="0.0" sourceLinked="0"/>
        <c:majorTickMark val="out"/>
        <c:minorTickMark val="none"/>
        <c:tickLblPos val="nextTo"/>
        <c:txPr>
          <a:bodyPr/>
          <a:lstStyle/>
          <a:p>
            <a:pPr>
              <a:defRPr sz="1200" baseline="0"/>
            </a:pPr>
            <a:endParaRPr lang="en-US"/>
          </a:p>
        </c:txPr>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333399"/>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Charts!$BV$59:$BV$229</c:f>
              <c:numCache>
                <c:formatCode>0.00</c:formatCode>
                <c:ptCount val="171"/>
                <c:pt idx="0">
                  <c:v>-12.767739871709997</c:v>
                </c:pt>
                <c:pt idx="1">
                  <c:v>-13.129760424122498</c:v>
                </c:pt>
                <c:pt idx="2">
                  <c:v>-13.480968712609997</c:v>
                </c:pt>
                <c:pt idx="3">
                  <c:v>-13.881708454859996</c:v>
                </c:pt>
                <c:pt idx="4">
                  <c:v>-14.270272206609997</c:v>
                </c:pt>
                <c:pt idx="5">
                  <c:v>-14.628094369447497</c:v>
                </c:pt>
                <c:pt idx="6">
                  <c:v>-14.985804041802496</c:v>
                </c:pt>
                <c:pt idx="7">
                  <c:v>-15.321748071339996</c:v>
                </c:pt>
                <c:pt idx="8">
                  <c:v>-15.629996127114996</c:v>
                </c:pt>
                <c:pt idx="9">
                  <c:v>-15.911876666727498</c:v>
                </c:pt>
                <c:pt idx="10">
                  <c:v>-16.168677407327497</c:v>
                </c:pt>
                <c:pt idx="11">
                  <c:v>-16.432708472239998</c:v>
                </c:pt>
                <c:pt idx="12">
                  <c:v>-16.703151624814996</c:v>
                </c:pt>
                <c:pt idx="13">
                  <c:v>-16.993752037064997</c:v>
                </c:pt>
                <c:pt idx="14">
                  <c:v>-17.302792088989996</c:v>
                </c:pt>
                <c:pt idx="15">
                  <c:v>-17.655773702714995</c:v>
                </c:pt>
                <c:pt idx="16">
                  <c:v>-18.075507334314999</c:v>
                </c:pt>
                <c:pt idx="17">
                  <c:v>-18.366882563202498</c:v>
                </c:pt>
                <c:pt idx="18">
                  <c:v>-18.640867838122499</c:v>
                </c:pt>
                <c:pt idx="19">
                  <c:v>-18.912394354509999</c:v>
                </c:pt>
                <c:pt idx="20">
                  <c:v>-19.162982423835</c:v>
                </c:pt>
                <c:pt idx="21">
                  <c:v>-19.382700756085001</c:v>
                </c:pt>
                <c:pt idx="22">
                  <c:v>-19.615724384010004</c:v>
                </c:pt>
                <c:pt idx="23">
                  <c:v>-19.815809006615002</c:v>
                </c:pt>
                <c:pt idx="24">
                  <c:v>-20.012508958365</c:v>
                </c:pt>
                <c:pt idx="25">
                  <c:v>-20.230356020852504</c:v>
                </c:pt>
                <c:pt idx="26">
                  <c:v>-20.467425931527504</c:v>
                </c:pt>
                <c:pt idx="27">
                  <c:v>-20.695555566052501</c:v>
                </c:pt>
                <c:pt idx="28">
                  <c:v>-20.889672667765005</c:v>
                </c:pt>
                <c:pt idx="29">
                  <c:v>-21.048724280730006</c:v>
                </c:pt>
                <c:pt idx="30">
                  <c:v>-21.196906464192505</c:v>
                </c:pt>
                <c:pt idx="31">
                  <c:v>-21.346751646442502</c:v>
                </c:pt>
                <c:pt idx="32">
                  <c:v>-21.490637678192506</c:v>
                </c:pt>
                <c:pt idx="33">
                  <c:v>-21.621833107830007</c:v>
                </c:pt>
                <c:pt idx="34">
                  <c:v>-21.727821189230006</c:v>
                </c:pt>
                <c:pt idx="35">
                  <c:v>-21.829450499830003</c:v>
                </c:pt>
                <c:pt idx="36">
                  <c:v>-21.926851875630003</c:v>
                </c:pt>
                <c:pt idx="37">
                  <c:v>-22.025984829242503</c:v>
                </c:pt>
                <c:pt idx="38">
                  <c:v>-22.126478064017508</c:v>
                </c:pt>
                <c:pt idx="39">
                  <c:v>-22.222638396842505</c:v>
                </c:pt>
                <c:pt idx="40">
                  <c:v>-22.32277543947751</c:v>
                </c:pt>
                <c:pt idx="41">
                  <c:v>-22.38997543947751</c:v>
                </c:pt>
                <c:pt idx="42">
                  <c:v>-22.46797543947751</c:v>
                </c:pt>
                <c:pt idx="43">
                  <c:v>-22.53197543947751</c:v>
                </c:pt>
                <c:pt idx="44">
                  <c:v>-22.59597543947751</c:v>
                </c:pt>
                <c:pt idx="45">
                  <c:v>-22.72397543947751</c:v>
                </c:pt>
                <c:pt idx="46">
                  <c:v>-22.673975439477509</c:v>
                </c:pt>
                <c:pt idx="47">
                  <c:v>-22.573975439477508</c:v>
                </c:pt>
                <c:pt idx="48">
                  <c:v>-22.473975439477506</c:v>
                </c:pt>
                <c:pt idx="49">
                  <c:v>-22.373975439477505</c:v>
                </c:pt>
                <c:pt idx="50">
                  <c:v>-22.253975439477504</c:v>
                </c:pt>
                <c:pt idx="51">
                  <c:v>-22.103975439477505</c:v>
                </c:pt>
                <c:pt idx="52">
                  <c:v>-21.953975439477507</c:v>
                </c:pt>
                <c:pt idx="53">
                  <c:v>-21.833975439477506</c:v>
                </c:pt>
                <c:pt idx="54">
                  <c:v>-21.713975439477505</c:v>
                </c:pt>
                <c:pt idx="55">
                  <c:v>-21.563975439477506</c:v>
                </c:pt>
                <c:pt idx="56">
                  <c:v>-21.413975439477507</c:v>
                </c:pt>
                <c:pt idx="57">
                  <c:v>-21.36397543947751</c:v>
                </c:pt>
                <c:pt idx="58">
                  <c:v>-21.343975439477511</c:v>
                </c:pt>
                <c:pt idx="59">
                  <c:v>-21.463975439477512</c:v>
                </c:pt>
                <c:pt idx="60">
                  <c:v>-21.583975439477513</c:v>
                </c:pt>
                <c:pt idx="61">
                  <c:v>-21.583975439477513</c:v>
                </c:pt>
                <c:pt idx="62">
                  <c:v>-21.583975439477513</c:v>
                </c:pt>
                <c:pt idx="63">
                  <c:v>-21.633975439477513</c:v>
                </c:pt>
                <c:pt idx="64">
                  <c:v>-21.833975439477516</c:v>
                </c:pt>
                <c:pt idx="65">
                  <c:v>-22.013975439477516</c:v>
                </c:pt>
                <c:pt idx="66">
                  <c:v>-22.113975439477517</c:v>
                </c:pt>
                <c:pt idx="67">
                  <c:v>-22.063975439477517</c:v>
                </c:pt>
                <c:pt idx="68">
                  <c:v>-22.083975439477516</c:v>
                </c:pt>
                <c:pt idx="69">
                  <c:v>-22.163975439477518</c:v>
                </c:pt>
                <c:pt idx="70">
                  <c:v>-22.183975439477518</c:v>
                </c:pt>
                <c:pt idx="71">
                  <c:v>-22.083975439477516</c:v>
                </c:pt>
                <c:pt idx="72">
                  <c:v>-21.963975439477515</c:v>
                </c:pt>
                <c:pt idx="73">
                  <c:v>-21.943975439477516</c:v>
                </c:pt>
                <c:pt idx="74">
                  <c:v>-21.943975439477516</c:v>
                </c:pt>
                <c:pt idx="75">
                  <c:v>-22.013975439477516</c:v>
                </c:pt>
                <c:pt idx="76">
                  <c:v>-22.093975439477518</c:v>
                </c:pt>
                <c:pt idx="77">
                  <c:v>-22.17397543947752</c:v>
                </c:pt>
                <c:pt idx="78">
                  <c:v>-22.103975439477519</c:v>
                </c:pt>
                <c:pt idx="79">
                  <c:v>-22.033975439477519</c:v>
                </c:pt>
                <c:pt idx="80">
                  <c:v>-22.02897543947752</c:v>
                </c:pt>
                <c:pt idx="81">
                  <c:v>-22.058975439477521</c:v>
                </c:pt>
                <c:pt idx="82">
                  <c:v>-22.053975439477522</c:v>
                </c:pt>
                <c:pt idx="83">
                  <c:v>-22.133975439477524</c:v>
                </c:pt>
                <c:pt idx="84">
                  <c:v>-22.213975439477526</c:v>
                </c:pt>
                <c:pt idx="85">
                  <c:v>-22.243975439477527</c:v>
                </c:pt>
                <c:pt idx="86">
                  <c:v>-22.213975439477526</c:v>
                </c:pt>
                <c:pt idx="87">
                  <c:v>-22.103975439477527</c:v>
                </c:pt>
                <c:pt idx="88">
                  <c:v>-22.033975439477526</c:v>
                </c:pt>
                <c:pt idx="89">
                  <c:v>-22.113975439477528</c:v>
                </c:pt>
                <c:pt idx="90">
                  <c:v>-22.197975439477528</c:v>
                </c:pt>
                <c:pt idx="91">
                  <c:v>-22.281975439477527</c:v>
                </c:pt>
                <c:pt idx="92">
                  <c:v>-22.369975439477528</c:v>
                </c:pt>
                <c:pt idx="93">
                  <c:v>-22.457975439477529</c:v>
                </c:pt>
                <c:pt idx="94">
                  <c:v>-22.541975439477529</c:v>
                </c:pt>
                <c:pt idx="95">
                  <c:v>-22.57197543947753</c:v>
                </c:pt>
                <c:pt idx="96">
                  <c:v>-22.601975439477531</c:v>
                </c:pt>
                <c:pt idx="97">
                  <c:v>-22.70597543947753</c:v>
                </c:pt>
                <c:pt idx="98">
                  <c:v>-22.849975439477529</c:v>
                </c:pt>
                <c:pt idx="99">
                  <c:v>-22.933975439477528</c:v>
                </c:pt>
                <c:pt idx="100">
                  <c:v>-22.96397543947753</c:v>
                </c:pt>
                <c:pt idx="101">
                  <c:v>-22.993975439477531</c:v>
                </c:pt>
                <c:pt idx="102">
                  <c:v>-23.09797543947753</c:v>
                </c:pt>
                <c:pt idx="103">
                  <c:v>-23.25797543947753</c:v>
                </c:pt>
                <c:pt idx="104">
                  <c:v>-23.497975439477532</c:v>
                </c:pt>
                <c:pt idx="105">
                  <c:v>-23.617975439477529</c:v>
                </c:pt>
                <c:pt idx="106">
                  <c:v>-23.77797543947753</c:v>
                </c:pt>
                <c:pt idx="107">
                  <c:v>-23.837975439477528</c:v>
                </c:pt>
                <c:pt idx="108">
                  <c:v>-23.897975439477527</c:v>
                </c:pt>
                <c:pt idx="109">
                  <c:v>-23.977975439477525</c:v>
                </c:pt>
                <c:pt idx="110">
                  <c:v>-24.057975439477524</c:v>
                </c:pt>
                <c:pt idx="111">
                  <c:v>-24.097975439477523</c:v>
                </c:pt>
                <c:pt idx="112">
                  <c:v>-24.137975439477522</c:v>
                </c:pt>
                <c:pt idx="113">
                  <c:v>-24.177975439477521</c:v>
                </c:pt>
                <c:pt idx="114">
                  <c:v>-24.197975439477521</c:v>
                </c:pt>
                <c:pt idx="115">
                  <c:v>-24.177975439477521</c:v>
                </c:pt>
                <c:pt idx="116">
                  <c:v>-24.169975439477522</c:v>
                </c:pt>
                <c:pt idx="117">
                  <c:v>-24.173975439477523</c:v>
                </c:pt>
                <c:pt idx="118">
                  <c:v>-24.213975439477522</c:v>
                </c:pt>
                <c:pt idx="119">
                  <c:v>-24.233975439477522</c:v>
                </c:pt>
                <c:pt idx="120">
                  <c:v>-24.237975439477523</c:v>
                </c:pt>
                <c:pt idx="121">
                  <c:v>-24.245975439477526</c:v>
                </c:pt>
                <c:pt idx="122">
                  <c:v>-24.253975439477529</c:v>
                </c:pt>
                <c:pt idx="123">
                  <c:v>-24.261975439477531</c:v>
                </c:pt>
                <c:pt idx="124">
                  <c:v>-24.26961520333753</c:v>
                </c:pt>
                <c:pt idx="125">
                  <c:v>-24.293521884557528</c:v>
                </c:pt>
                <c:pt idx="126">
                  <c:v>-24.339221397867526</c:v>
                </c:pt>
                <c:pt idx="127">
                  <c:v>-24.365202469647521</c:v>
                </c:pt>
                <c:pt idx="129">
                  <c:v>-24.293396094227518</c:v>
                </c:pt>
                <c:pt idx="130">
                  <c:v>-24.242318955927527</c:v>
                </c:pt>
                <c:pt idx="131">
                  <c:v>-24.223787639287508</c:v>
                </c:pt>
                <c:pt idx="132">
                  <c:v>-24.240334635347541</c:v>
                </c:pt>
                <c:pt idx="133">
                  <c:v>-24.261550541367537</c:v>
                </c:pt>
                <c:pt idx="134">
                  <c:v>-24.253208076247525</c:v>
                </c:pt>
                <c:pt idx="135">
                  <c:v>-24.151988878257509</c:v>
                </c:pt>
                <c:pt idx="136">
                  <c:v>-24.046820567687519</c:v>
                </c:pt>
                <c:pt idx="137">
                  <c:v>-23.985374358667514</c:v>
                </c:pt>
                <c:pt idx="138">
                  <c:v>-23.952094218767524</c:v>
                </c:pt>
                <c:pt idx="139">
                  <c:v>-23.921349893067532</c:v>
                </c:pt>
                <c:pt idx="140">
                  <c:v>-23.86446895168752</c:v>
                </c:pt>
                <c:pt idx="141">
                  <c:v>-23.839018418787539</c:v>
                </c:pt>
                <c:pt idx="142">
                  <c:v>-23.785404490367533</c:v>
                </c:pt>
                <c:pt idx="143">
                  <c:v>-23.404699632642512</c:v>
                </c:pt>
                <c:pt idx="144">
                  <c:v>-22.989371536142521</c:v>
                </c:pt>
                <c:pt idx="145">
                  <c:v>-22.580571617817533</c:v>
                </c:pt>
                <c:pt idx="146">
                  <c:v>-22.157145730342577</c:v>
                </c:pt>
                <c:pt idx="147">
                  <c:v>-21.695623678842608</c:v>
                </c:pt>
                <c:pt idx="148">
                  <c:v>-21.217869518342567</c:v>
                </c:pt>
                <c:pt idx="149">
                  <c:v>-20.698734323267544</c:v>
                </c:pt>
                <c:pt idx="150">
                  <c:v>-20.161649171342489</c:v>
                </c:pt>
                <c:pt idx="151">
                  <c:v>-19.420984161642657</c:v>
                </c:pt>
                <c:pt idx="152">
                  <c:v>-18.709843268192571</c:v>
                </c:pt>
                <c:pt idx="153">
                  <c:v>-17.97473042804252</c:v>
                </c:pt>
                <c:pt idx="154">
                  <c:v>-17.215045532592548</c:v>
                </c:pt>
                <c:pt idx="155">
                  <c:v>-16.581115504917619</c:v>
                </c:pt>
                <c:pt idx="156">
                  <c:v>-16.253731930655082</c:v>
                </c:pt>
                <c:pt idx="157">
                  <c:v>-15.915676917117555</c:v>
                </c:pt>
                <c:pt idx="158">
                  <c:v>-15.550947696617648</c:v>
                </c:pt>
                <c:pt idx="159">
                  <c:v>-14.871768916832592</c:v>
                </c:pt>
                <c:pt idx="160">
                  <c:v>-14.043583424087574</c:v>
                </c:pt>
                <c:pt idx="161">
                  <c:v>-13.635732575587559</c:v>
                </c:pt>
                <c:pt idx="162">
                  <c:v>-13.264110880125051</c:v>
                </c:pt>
                <c:pt idx="163">
                  <c:v>-12.902989184662543</c:v>
                </c:pt>
                <c:pt idx="164">
                  <c:v>-12.552367489200035</c:v>
                </c:pt>
                <c:pt idx="165">
                  <c:v>-12.204516640700019</c:v>
                </c:pt>
                <c:pt idx="166">
                  <c:v>-11.876665792200003</c:v>
                </c:pt>
                <c:pt idx="167">
                  <c:v>-11.557544096737493</c:v>
                </c:pt>
                <c:pt idx="168">
                  <c:v>-11.248922401274983</c:v>
                </c:pt>
                <c:pt idx="169">
                  <c:v>-10.950800705812474</c:v>
                </c:pt>
                <c:pt idx="170">
                  <c:v>-10.72212463700996</c:v>
                </c:pt>
              </c:numCache>
            </c:numRef>
          </c:val>
          <c:smooth val="0"/>
          <c:extLst>
            <c:ext xmlns:c16="http://schemas.microsoft.com/office/drawing/2014/chart" uri="{C3380CC4-5D6E-409C-BE32-E72D297353CC}">
              <c16:uniqueId val="{00000000-D135-42BB-9E7D-1026FCD7186D}"/>
            </c:ext>
          </c:extLst>
        </c:ser>
        <c:ser>
          <c:idx val="1"/>
          <c:order val="1"/>
          <c:tx>
            <c:v>measured</c:v>
          </c:tx>
          <c:spPr>
            <a:ln w="28575" cap="rnd">
              <a:solidFill>
                <a:srgbClr val="333399"/>
              </a:solidFill>
              <a:round/>
            </a:ln>
            <a:effectLst/>
          </c:spPr>
          <c:marker>
            <c:symbol val="none"/>
          </c:marker>
          <c:val>
            <c:numRef>
              <c:f>Charts!$BW$59:$BW$229</c:f>
              <c:numCache>
                <c:formatCode>0.00</c:formatCode>
                <c:ptCount val="171"/>
                <c:pt idx="13">
                  <c:v>-16.989226495726495</c:v>
                </c:pt>
                <c:pt idx="27">
                  <c:v>-22.272761904761904</c:v>
                </c:pt>
                <c:pt idx="41">
                  <c:v>-22.631539682539682</c:v>
                </c:pt>
                <c:pt idx="55">
                  <c:v>-22.698476190476192</c:v>
                </c:pt>
                <c:pt idx="69">
                  <c:v>-22.986734126984128</c:v>
                </c:pt>
                <c:pt idx="83">
                  <c:v>-22.924206349206347</c:v>
                </c:pt>
                <c:pt idx="97">
                  <c:v>-23.570599206349211</c:v>
                </c:pt>
                <c:pt idx="111">
                  <c:v>-24.325952380952383</c:v>
                </c:pt>
                <c:pt idx="125">
                  <c:v>-24.265876984126983</c:v>
                </c:pt>
                <c:pt idx="140">
                  <c:v>-24.018119047619045</c:v>
                </c:pt>
                <c:pt idx="154">
                  <c:v>-18.03790873015873</c:v>
                </c:pt>
                <c:pt idx="168">
                  <c:v>-11.986718253968254</c:v>
                </c:pt>
              </c:numCache>
            </c:numRef>
          </c:val>
          <c:smooth val="0"/>
          <c:extLst>
            <c:ext xmlns:c16="http://schemas.microsoft.com/office/drawing/2014/chart" uri="{C3380CC4-5D6E-409C-BE32-E72D297353CC}">
              <c16:uniqueId val="{00000001-D135-42BB-9E7D-1026FCD7186D}"/>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333399"/>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Charts!$BV$59:$BV$229</c:f>
              <c:numCache>
                <c:formatCode>0.00</c:formatCode>
                <c:ptCount val="171"/>
                <c:pt idx="0">
                  <c:v>-12.767739871709997</c:v>
                </c:pt>
                <c:pt idx="1">
                  <c:v>-13.129760424122498</c:v>
                </c:pt>
                <c:pt idx="2">
                  <c:v>-13.480968712609997</c:v>
                </c:pt>
                <c:pt idx="3">
                  <c:v>-13.881708454859996</c:v>
                </c:pt>
                <c:pt idx="4">
                  <c:v>-14.270272206609997</c:v>
                </c:pt>
                <c:pt idx="5">
                  <c:v>-14.628094369447497</c:v>
                </c:pt>
                <c:pt idx="6">
                  <c:v>-14.985804041802496</c:v>
                </c:pt>
                <c:pt idx="7">
                  <c:v>-15.321748071339996</c:v>
                </c:pt>
                <c:pt idx="8">
                  <c:v>-15.629996127114996</c:v>
                </c:pt>
                <c:pt idx="9">
                  <c:v>-15.911876666727498</c:v>
                </c:pt>
                <c:pt idx="10">
                  <c:v>-16.168677407327497</c:v>
                </c:pt>
                <c:pt idx="11">
                  <c:v>-16.432708472239998</c:v>
                </c:pt>
                <c:pt idx="12">
                  <c:v>-16.703151624814996</c:v>
                </c:pt>
                <c:pt idx="13">
                  <c:v>-16.993752037064997</c:v>
                </c:pt>
                <c:pt idx="14">
                  <c:v>-17.302792088989996</c:v>
                </c:pt>
                <c:pt idx="15">
                  <c:v>-17.655773702714995</c:v>
                </c:pt>
                <c:pt idx="16">
                  <c:v>-18.075507334314999</c:v>
                </c:pt>
                <c:pt idx="17">
                  <c:v>-18.366882563202498</c:v>
                </c:pt>
                <c:pt idx="18">
                  <c:v>-18.640867838122499</c:v>
                </c:pt>
                <c:pt idx="19">
                  <c:v>-18.912394354509999</c:v>
                </c:pt>
                <c:pt idx="20">
                  <c:v>-19.162982423835</c:v>
                </c:pt>
                <c:pt idx="21">
                  <c:v>-19.382700756085001</c:v>
                </c:pt>
                <c:pt idx="22">
                  <c:v>-19.615724384010004</c:v>
                </c:pt>
                <c:pt idx="23">
                  <c:v>-19.815809006615002</c:v>
                </c:pt>
                <c:pt idx="24">
                  <c:v>-20.012508958365</c:v>
                </c:pt>
                <c:pt idx="25">
                  <c:v>-20.230356020852504</c:v>
                </c:pt>
                <c:pt idx="26">
                  <c:v>-20.467425931527504</c:v>
                </c:pt>
                <c:pt idx="27">
                  <c:v>-20.695555566052501</c:v>
                </c:pt>
                <c:pt idx="28">
                  <c:v>-20.889672667765005</c:v>
                </c:pt>
                <c:pt idx="29">
                  <c:v>-21.048724280730006</c:v>
                </c:pt>
                <c:pt idx="30">
                  <c:v>-21.196906464192505</c:v>
                </c:pt>
                <c:pt idx="31">
                  <c:v>-21.346751646442502</c:v>
                </c:pt>
                <c:pt idx="32">
                  <c:v>-21.490637678192506</c:v>
                </c:pt>
                <c:pt idx="33">
                  <c:v>-21.621833107830007</c:v>
                </c:pt>
                <c:pt idx="34">
                  <c:v>-21.727821189230006</c:v>
                </c:pt>
                <c:pt idx="35">
                  <c:v>-21.829450499830003</c:v>
                </c:pt>
                <c:pt idx="36">
                  <c:v>-21.926851875630003</c:v>
                </c:pt>
                <c:pt idx="37">
                  <c:v>-22.025984829242503</c:v>
                </c:pt>
                <c:pt idx="38">
                  <c:v>-22.126478064017508</c:v>
                </c:pt>
                <c:pt idx="39">
                  <c:v>-22.222638396842505</c:v>
                </c:pt>
                <c:pt idx="40">
                  <c:v>-22.32277543947751</c:v>
                </c:pt>
                <c:pt idx="41">
                  <c:v>-22.38997543947751</c:v>
                </c:pt>
                <c:pt idx="42">
                  <c:v>-22.46797543947751</c:v>
                </c:pt>
                <c:pt idx="43">
                  <c:v>-22.53197543947751</c:v>
                </c:pt>
                <c:pt idx="44">
                  <c:v>-22.59597543947751</c:v>
                </c:pt>
                <c:pt idx="45">
                  <c:v>-22.72397543947751</c:v>
                </c:pt>
                <c:pt idx="46">
                  <c:v>-22.673975439477509</c:v>
                </c:pt>
                <c:pt idx="47">
                  <c:v>-22.573975439477508</c:v>
                </c:pt>
                <c:pt idx="48">
                  <c:v>-22.473975439477506</c:v>
                </c:pt>
                <c:pt idx="49">
                  <c:v>-22.373975439477505</c:v>
                </c:pt>
                <c:pt idx="50">
                  <c:v>-22.253975439477504</c:v>
                </c:pt>
                <c:pt idx="51">
                  <c:v>-22.103975439477505</c:v>
                </c:pt>
                <c:pt idx="52">
                  <c:v>-21.953975439477507</c:v>
                </c:pt>
                <c:pt idx="53">
                  <c:v>-21.833975439477506</c:v>
                </c:pt>
                <c:pt idx="54">
                  <c:v>-21.713975439477505</c:v>
                </c:pt>
                <c:pt idx="55">
                  <c:v>-21.563975439477506</c:v>
                </c:pt>
                <c:pt idx="56">
                  <c:v>-21.413975439477507</c:v>
                </c:pt>
                <c:pt idx="57">
                  <c:v>-21.36397543947751</c:v>
                </c:pt>
                <c:pt idx="58">
                  <c:v>-21.343975439477511</c:v>
                </c:pt>
                <c:pt idx="59">
                  <c:v>-21.463975439477512</c:v>
                </c:pt>
                <c:pt idx="60">
                  <c:v>-21.583975439477513</c:v>
                </c:pt>
                <c:pt idx="61">
                  <c:v>-21.583975439477513</c:v>
                </c:pt>
                <c:pt idx="62">
                  <c:v>-21.583975439477513</c:v>
                </c:pt>
                <c:pt idx="63">
                  <c:v>-21.633975439477513</c:v>
                </c:pt>
                <c:pt idx="64">
                  <c:v>-21.833975439477516</c:v>
                </c:pt>
                <c:pt idx="65">
                  <c:v>-22.013975439477516</c:v>
                </c:pt>
                <c:pt idx="66">
                  <c:v>-22.113975439477517</c:v>
                </c:pt>
                <c:pt idx="67">
                  <c:v>-22.063975439477517</c:v>
                </c:pt>
                <c:pt idx="68">
                  <c:v>-22.083975439477516</c:v>
                </c:pt>
                <c:pt idx="69">
                  <c:v>-22.163975439477518</c:v>
                </c:pt>
                <c:pt idx="70">
                  <c:v>-22.183975439477518</c:v>
                </c:pt>
                <c:pt idx="71">
                  <c:v>-22.083975439477516</c:v>
                </c:pt>
                <c:pt idx="72">
                  <c:v>-21.963975439477515</c:v>
                </c:pt>
                <c:pt idx="73">
                  <c:v>-21.943975439477516</c:v>
                </c:pt>
                <c:pt idx="74">
                  <c:v>-21.943975439477516</c:v>
                </c:pt>
                <c:pt idx="75">
                  <c:v>-22.013975439477516</c:v>
                </c:pt>
                <c:pt idx="76">
                  <c:v>-22.093975439477518</c:v>
                </c:pt>
                <c:pt idx="77">
                  <c:v>-22.17397543947752</c:v>
                </c:pt>
                <c:pt idx="78">
                  <c:v>-22.103975439477519</c:v>
                </c:pt>
                <c:pt idx="79">
                  <c:v>-22.033975439477519</c:v>
                </c:pt>
                <c:pt idx="80">
                  <c:v>-22.02897543947752</c:v>
                </c:pt>
                <c:pt idx="81">
                  <c:v>-22.058975439477521</c:v>
                </c:pt>
                <c:pt idx="82">
                  <c:v>-22.053975439477522</c:v>
                </c:pt>
                <c:pt idx="83">
                  <c:v>-22.133975439477524</c:v>
                </c:pt>
                <c:pt idx="84">
                  <c:v>-22.213975439477526</c:v>
                </c:pt>
                <c:pt idx="85">
                  <c:v>-22.243975439477527</c:v>
                </c:pt>
                <c:pt idx="86">
                  <c:v>-22.213975439477526</c:v>
                </c:pt>
                <c:pt idx="87">
                  <c:v>-22.103975439477527</c:v>
                </c:pt>
                <c:pt idx="88">
                  <c:v>-22.033975439477526</c:v>
                </c:pt>
                <c:pt idx="89">
                  <c:v>-22.113975439477528</c:v>
                </c:pt>
                <c:pt idx="90">
                  <c:v>-22.197975439477528</c:v>
                </c:pt>
                <c:pt idx="91">
                  <c:v>-22.281975439477527</c:v>
                </c:pt>
                <c:pt idx="92">
                  <c:v>-22.369975439477528</c:v>
                </c:pt>
                <c:pt idx="93">
                  <c:v>-22.457975439477529</c:v>
                </c:pt>
                <c:pt idx="94">
                  <c:v>-22.541975439477529</c:v>
                </c:pt>
                <c:pt idx="95">
                  <c:v>-22.57197543947753</c:v>
                </c:pt>
                <c:pt idx="96">
                  <c:v>-22.601975439477531</c:v>
                </c:pt>
                <c:pt idx="97">
                  <c:v>-22.70597543947753</c:v>
                </c:pt>
                <c:pt idx="98">
                  <c:v>-22.849975439477529</c:v>
                </c:pt>
                <c:pt idx="99">
                  <c:v>-22.933975439477528</c:v>
                </c:pt>
                <c:pt idx="100">
                  <c:v>-22.96397543947753</c:v>
                </c:pt>
                <c:pt idx="101">
                  <c:v>-22.993975439477531</c:v>
                </c:pt>
                <c:pt idx="102">
                  <c:v>-23.09797543947753</c:v>
                </c:pt>
                <c:pt idx="103">
                  <c:v>-23.25797543947753</c:v>
                </c:pt>
                <c:pt idx="104">
                  <c:v>-23.497975439477532</c:v>
                </c:pt>
                <c:pt idx="105">
                  <c:v>-23.617975439477529</c:v>
                </c:pt>
                <c:pt idx="106">
                  <c:v>-23.77797543947753</c:v>
                </c:pt>
                <c:pt idx="107">
                  <c:v>-23.837975439477528</c:v>
                </c:pt>
                <c:pt idx="108">
                  <c:v>-23.897975439477527</c:v>
                </c:pt>
                <c:pt idx="109">
                  <c:v>-23.977975439477525</c:v>
                </c:pt>
                <c:pt idx="110">
                  <c:v>-24.057975439477524</c:v>
                </c:pt>
                <c:pt idx="111">
                  <c:v>-24.097975439477523</c:v>
                </c:pt>
                <c:pt idx="112">
                  <c:v>-24.137975439477522</c:v>
                </c:pt>
                <c:pt idx="113">
                  <c:v>-24.177975439477521</c:v>
                </c:pt>
                <c:pt idx="114">
                  <c:v>-24.197975439477521</c:v>
                </c:pt>
                <c:pt idx="115">
                  <c:v>-24.177975439477521</c:v>
                </c:pt>
                <c:pt idx="116">
                  <c:v>-24.169975439477522</c:v>
                </c:pt>
                <c:pt idx="117">
                  <c:v>-24.173975439477523</c:v>
                </c:pt>
                <c:pt idx="118">
                  <c:v>-24.213975439477522</c:v>
                </c:pt>
                <c:pt idx="119">
                  <c:v>-24.233975439477522</c:v>
                </c:pt>
                <c:pt idx="120">
                  <c:v>-24.237975439477523</c:v>
                </c:pt>
                <c:pt idx="121">
                  <c:v>-24.245975439477526</c:v>
                </c:pt>
                <c:pt idx="122">
                  <c:v>-24.253975439477529</c:v>
                </c:pt>
                <c:pt idx="123">
                  <c:v>-24.261975439477531</c:v>
                </c:pt>
                <c:pt idx="124">
                  <c:v>-24.26961520333753</c:v>
                </c:pt>
                <c:pt idx="125">
                  <c:v>-24.293521884557528</c:v>
                </c:pt>
                <c:pt idx="126">
                  <c:v>-24.339221397867526</c:v>
                </c:pt>
                <c:pt idx="127">
                  <c:v>-24.365202469647521</c:v>
                </c:pt>
                <c:pt idx="129">
                  <c:v>-24.293396094227518</c:v>
                </c:pt>
                <c:pt idx="130">
                  <c:v>-24.242318955927527</c:v>
                </c:pt>
                <c:pt idx="131">
                  <c:v>-24.223787639287508</c:v>
                </c:pt>
                <c:pt idx="132">
                  <c:v>-24.240334635347541</c:v>
                </c:pt>
                <c:pt idx="133">
                  <c:v>-24.261550541367537</c:v>
                </c:pt>
                <c:pt idx="134">
                  <c:v>-24.253208076247525</c:v>
                </c:pt>
                <c:pt idx="135">
                  <c:v>-24.151988878257509</c:v>
                </c:pt>
                <c:pt idx="136">
                  <c:v>-24.046820567687519</c:v>
                </c:pt>
                <c:pt idx="137">
                  <c:v>-23.985374358667514</c:v>
                </c:pt>
                <c:pt idx="138">
                  <c:v>-23.952094218767524</c:v>
                </c:pt>
                <c:pt idx="139">
                  <c:v>-23.921349893067532</c:v>
                </c:pt>
                <c:pt idx="140">
                  <c:v>-23.86446895168752</c:v>
                </c:pt>
                <c:pt idx="141">
                  <c:v>-23.839018418787539</c:v>
                </c:pt>
                <c:pt idx="142">
                  <c:v>-23.785404490367533</c:v>
                </c:pt>
                <c:pt idx="143">
                  <c:v>-23.404699632642512</c:v>
                </c:pt>
                <c:pt idx="144">
                  <c:v>-22.989371536142521</c:v>
                </c:pt>
                <c:pt idx="145">
                  <c:v>-22.580571617817533</c:v>
                </c:pt>
                <c:pt idx="146">
                  <c:v>-22.157145730342577</c:v>
                </c:pt>
                <c:pt idx="147">
                  <c:v>-21.695623678842608</c:v>
                </c:pt>
                <c:pt idx="148">
                  <c:v>-21.217869518342567</c:v>
                </c:pt>
                <c:pt idx="149">
                  <c:v>-20.698734323267544</c:v>
                </c:pt>
                <c:pt idx="150">
                  <c:v>-20.161649171342489</c:v>
                </c:pt>
                <c:pt idx="151">
                  <c:v>-19.420984161642657</c:v>
                </c:pt>
                <c:pt idx="152">
                  <c:v>-18.709843268192571</c:v>
                </c:pt>
                <c:pt idx="153">
                  <c:v>-17.97473042804252</c:v>
                </c:pt>
                <c:pt idx="154">
                  <c:v>-17.215045532592548</c:v>
                </c:pt>
                <c:pt idx="155">
                  <c:v>-16.581115504917619</c:v>
                </c:pt>
                <c:pt idx="156">
                  <c:v>-16.253731930655082</c:v>
                </c:pt>
                <c:pt idx="157">
                  <c:v>-15.915676917117555</c:v>
                </c:pt>
                <c:pt idx="158">
                  <c:v>-15.550947696617648</c:v>
                </c:pt>
                <c:pt idx="159">
                  <c:v>-14.871768916832592</c:v>
                </c:pt>
                <c:pt idx="160">
                  <c:v>-14.043583424087574</c:v>
                </c:pt>
                <c:pt idx="161">
                  <c:v>-13.635732575587559</c:v>
                </c:pt>
                <c:pt idx="162">
                  <c:v>-13.264110880125051</c:v>
                </c:pt>
                <c:pt idx="163">
                  <c:v>-12.902989184662543</c:v>
                </c:pt>
                <c:pt idx="164">
                  <c:v>-12.552367489200035</c:v>
                </c:pt>
                <c:pt idx="165">
                  <c:v>-12.204516640700019</c:v>
                </c:pt>
                <c:pt idx="166">
                  <c:v>-11.876665792200003</c:v>
                </c:pt>
                <c:pt idx="167">
                  <c:v>-11.557544096737493</c:v>
                </c:pt>
                <c:pt idx="168">
                  <c:v>-11.248922401274983</c:v>
                </c:pt>
                <c:pt idx="169">
                  <c:v>-10.950800705812474</c:v>
                </c:pt>
                <c:pt idx="170">
                  <c:v>-10.72212463700996</c:v>
                </c:pt>
              </c:numCache>
            </c:numRef>
          </c:val>
          <c:smooth val="0"/>
          <c:extLst>
            <c:ext xmlns:c16="http://schemas.microsoft.com/office/drawing/2014/chart" uri="{C3380CC4-5D6E-409C-BE32-E72D297353CC}">
              <c16:uniqueId val="{00000000-4B14-4D5D-B10D-68F3D9C77C76}"/>
            </c:ext>
          </c:extLst>
        </c:ser>
        <c:ser>
          <c:idx val="1"/>
          <c:order val="1"/>
          <c:tx>
            <c:v>measured</c:v>
          </c:tx>
          <c:spPr>
            <a:ln w="28575" cap="rnd">
              <a:solidFill>
                <a:srgbClr val="333399"/>
              </a:solidFill>
              <a:round/>
            </a:ln>
            <a:effectLst/>
          </c:spPr>
          <c:marker>
            <c:symbol val="none"/>
          </c:marker>
          <c:val>
            <c:numRef>
              <c:f>Charts!$BW$59:$BW$229</c:f>
              <c:numCache>
                <c:formatCode>0.00</c:formatCode>
                <c:ptCount val="171"/>
                <c:pt idx="13">
                  <c:v>-16.989226495726495</c:v>
                </c:pt>
                <c:pt idx="27">
                  <c:v>-22.272761904761904</c:v>
                </c:pt>
                <c:pt idx="41">
                  <c:v>-22.631539682539682</c:v>
                </c:pt>
                <c:pt idx="55">
                  <c:v>-22.698476190476192</c:v>
                </c:pt>
                <c:pt idx="69">
                  <c:v>-22.986734126984128</c:v>
                </c:pt>
                <c:pt idx="83">
                  <c:v>-22.924206349206347</c:v>
                </c:pt>
                <c:pt idx="97">
                  <c:v>-23.570599206349211</c:v>
                </c:pt>
                <c:pt idx="111">
                  <c:v>-24.325952380952383</c:v>
                </c:pt>
                <c:pt idx="125">
                  <c:v>-24.265876984126983</c:v>
                </c:pt>
                <c:pt idx="140">
                  <c:v>-24.018119047619045</c:v>
                </c:pt>
                <c:pt idx="154">
                  <c:v>-18.03790873015873</c:v>
                </c:pt>
                <c:pt idx="168">
                  <c:v>-11.986718253968254</c:v>
                </c:pt>
              </c:numCache>
            </c:numRef>
          </c:val>
          <c:smooth val="0"/>
          <c:extLst>
            <c:ext xmlns:c16="http://schemas.microsoft.com/office/drawing/2014/chart" uri="{C3380CC4-5D6E-409C-BE32-E72D297353CC}">
              <c16:uniqueId val="{00000001-4B14-4D5D-B10D-68F3D9C77C76}"/>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aseline="0"/>
            </a:pPr>
            <a:r>
              <a:rPr lang="en-US" sz="2000" baseline="0"/>
              <a:t>2018-2019 Chardonnay</a:t>
            </a:r>
          </a:p>
        </c:rich>
      </c:tx>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0.19697697526436653"/>
                  <c:y val="0.20662167229096362"/>
                </c:manualLayout>
              </c:layout>
              <c:numFmt formatCode="General" sourceLinked="0"/>
              <c:txPr>
                <a:bodyPr/>
                <a:lstStyle/>
                <a:p>
                  <a:pPr>
                    <a:defRPr sz="1400" baseline="0"/>
                  </a:pPr>
                  <a:endParaRPr lang="en-US"/>
                </a:p>
              </c:txPr>
            </c:trendlineLbl>
          </c:trendline>
          <c:xVal>
            <c:numRef>
              <c:f>'[1]Chardonnay Predicted LTE'!$IF$51:$IF$229</c:f>
              <c:numCache>
                <c:formatCode>General</c:formatCode>
                <c:ptCount val="179"/>
                <c:pt idx="21">
                  <c:v>-17.516398148148152</c:v>
                </c:pt>
                <c:pt idx="35">
                  <c:v>-23.298981481481476</c:v>
                </c:pt>
                <c:pt idx="49">
                  <c:v>-23.783333333333335</c:v>
                </c:pt>
                <c:pt idx="63">
                  <c:v>-23.846685185185184</c:v>
                </c:pt>
                <c:pt idx="77">
                  <c:v>-24.688324074074078</c:v>
                </c:pt>
                <c:pt idx="91">
                  <c:v>-24.016157407407405</c:v>
                </c:pt>
                <c:pt idx="105">
                  <c:v>-24.792027777777776</c:v>
                </c:pt>
                <c:pt idx="119">
                  <c:v>-25.182240740740742</c:v>
                </c:pt>
                <c:pt idx="133">
                  <c:v>-25.327388888888891</c:v>
                </c:pt>
                <c:pt idx="148">
                  <c:v>-24.653703703703702</c:v>
                </c:pt>
                <c:pt idx="162">
                  <c:v>-16.967166666666667</c:v>
                </c:pt>
                <c:pt idx="176">
                  <c:v>-10.720564814814814</c:v>
                </c:pt>
              </c:numCache>
            </c:numRef>
          </c:xVal>
          <c:yVal>
            <c:numRef>
              <c:f>'[1]Chardonnay Predicted LTE'!$IE$51:$IE$229</c:f>
              <c:numCache>
                <c:formatCode>General</c:formatCode>
                <c:ptCount val="179"/>
                <c:pt idx="0">
                  <c:v>-11.013755999999999</c:v>
                </c:pt>
                <c:pt idx="1">
                  <c:v>-11.563756</c:v>
                </c:pt>
                <c:pt idx="2">
                  <c:v>-12.063756</c:v>
                </c:pt>
                <c:pt idx="3">
                  <c:v>-12.563756</c:v>
                </c:pt>
                <c:pt idx="4">
                  <c:v>-13.063756</c:v>
                </c:pt>
                <c:pt idx="5">
                  <c:v>-13.560579343400001</c:v>
                </c:pt>
                <c:pt idx="6">
                  <c:v>-14.041965100800001</c:v>
                </c:pt>
                <c:pt idx="7">
                  <c:v>-14.508247109799999</c:v>
                </c:pt>
                <c:pt idx="8">
                  <c:v>-14.959755251839999</c:v>
                </c:pt>
                <c:pt idx="9">
                  <c:v>-15.331256422146</c:v>
                </c:pt>
                <c:pt idx="10">
                  <c:v>-15.690750515775999</c:v>
                </c:pt>
                <c:pt idx="11">
                  <c:v>-16.099876783976001</c:v>
                </c:pt>
                <c:pt idx="12">
                  <c:v>-16.495509149375998</c:v>
                </c:pt>
                <c:pt idx="13">
                  <c:v>-16.858835284453999</c:v>
                </c:pt>
                <c:pt idx="14">
                  <c:v>-17.221014771902801</c:v>
                </c:pt>
                <c:pt idx="15">
                  <c:v>-17.560160436292801</c:v>
                </c:pt>
                <c:pt idx="16">
                  <c:v>-17.870406815392801</c:v>
                </c:pt>
                <c:pt idx="17">
                  <c:v>-18.153231767522804</c:v>
                </c:pt>
                <c:pt idx="18">
                  <c:v>-18.410065844674804</c:v>
                </c:pt>
                <c:pt idx="19">
                  <c:v>-18.673256715620806</c:v>
                </c:pt>
                <c:pt idx="20">
                  <c:v>-18.941917919360804</c:v>
                </c:pt>
                <c:pt idx="21">
                  <c:v>-19.229584949160806</c:v>
                </c:pt>
                <c:pt idx="22">
                  <c:v>-19.506681055360808</c:v>
                </c:pt>
                <c:pt idx="23">
                  <c:v>-19.933554209984806</c:v>
                </c:pt>
                <c:pt idx="24">
                  <c:v>-20.370049473916808</c:v>
                </c:pt>
                <c:pt idx="25">
                  <c:v>-20.691137442416807</c:v>
                </c:pt>
                <c:pt idx="26">
                  <c:v>-20.928615683016805</c:v>
                </c:pt>
                <c:pt idx="27">
                  <c:v>-21.225302268796806</c:v>
                </c:pt>
                <c:pt idx="28">
                  <c:v>-21.378751661984804</c:v>
                </c:pt>
                <c:pt idx="29">
                  <c:v>-21.589204851144807</c:v>
                </c:pt>
                <c:pt idx="30">
                  <c:v>-21.730559914924804</c:v>
                </c:pt>
                <c:pt idx="31">
                  <c:v>-21.920344080096807</c:v>
                </c:pt>
                <c:pt idx="32">
                  <c:v>-22.105957831096806</c:v>
                </c:pt>
                <c:pt idx="33">
                  <c:v>-22.267756894013203</c:v>
                </c:pt>
                <c:pt idx="34">
                  <c:v>-22.458398373136404</c:v>
                </c:pt>
                <c:pt idx="35">
                  <c:v>-22.640793856112406</c:v>
                </c:pt>
                <c:pt idx="36">
                  <c:v>-22.782489703314404</c:v>
                </c:pt>
                <c:pt idx="37">
                  <c:v>-22.928295560966404</c:v>
                </c:pt>
                <c:pt idx="38">
                  <c:v>-23.063256787744404</c:v>
                </c:pt>
                <c:pt idx="39">
                  <c:v>-23.198811439304407</c:v>
                </c:pt>
                <c:pt idx="40">
                  <c:v>-23.328059577504405</c:v>
                </c:pt>
                <c:pt idx="41">
                  <c:v>-23.445043482854405</c:v>
                </c:pt>
                <c:pt idx="42">
                  <c:v>-23.538826794694405</c:v>
                </c:pt>
                <c:pt idx="43">
                  <c:v>-23.628033788646405</c:v>
                </c:pt>
                <c:pt idx="44">
                  <c:v>-23.636033788646404</c:v>
                </c:pt>
                <c:pt idx="45">
                  <c:v>-23.644533788646406</c:v>
                </c:pt>
                <c:pt idx="46">
                  <c:v>-23.653533788646406</c:v>
                </c:pt>
                <c:pt idx="47">
                  <c:v>-23.662533788646407</c:v>
                </c:pt>
                <c:pt idx="48">
                  <c:v>-23.672333788646405</c:v>
                </c:pt>
                <c:pt idx="49">
                  <c:v>-23.677333788646408</c:v>
                </c:pt>
                <c:pt idx="50">
                  <c:v>-23.685333788646407</c:v>
                </c:pt>
                <c:pt idx="51">
                  <c:v>-23.693833788646408</c:v>
                </c:pt>
                <c:pt idx="52">
                  <c:v>-23.702333788646406</c:v>
                </c:pt>
                <c:pt idx="53">
                  <c:v>-23.715933788646407</c:v>
                </c:pt>
                <c:pt idx="54">
                  <c:v>-23.765933788646407</c:v>
                </c:pt>
                <c:pt idx="55">
                  <c:v>-23.765933788646407</c:v>
                </c:pt>
                <c:pt idx="56">
                  <c:v>-23.765933788646407</c:v>
                </c:pt>
                <c:pt idx="57">
                  <c:v>-23.765933788646407</c:v>
                </c:pt>
                <c:pt idx="58">
                  <c:v>-23.645933788646406</c:v>
                </c:pt>
                <c:pt idx="59">
                  <c:v>-23.525933788646405</c:v>
                </c:pt>
                <c:pt idx="60">
                  <c:v>-23.405933788646404</c:v>
                </c:pt>
                <c:pt idx="61">
                  <c:v>-23.285933788646403</c:v>
                </c:pt>
                <c:pt idx="62">
                  <c:v>-23.165933788646402</c:v>
                </c:pt>
                <c:pt idx="63">
                  <c:v>-23.045933788646401</c:v>
                </c:pt>
                <c:pt idx="64">
                  <c:v>-22.9259337886464</c:v>
                </c:pt>
                <c:pt idx="65">
                  <c:v>-22.805933788646399</c:v>
                </c:pt>
                <c:pt idx="66">
                  <c:v>-22.685933788646398</c:v>
                </c:pt>
                <c:pt idx="67">
                  <c:v>-22.7859337886464</c:v>
                </c:pt>
                <c:pt idx="68">
                  <c:v>-22.885933788646401</c:v>
                </c:pt>
                <c:pt idx="69">
                  <c:v>-22.885933788646401</c:v>
                </c:pt>
                <c:pt idx="70">
                  <c:v>-22.885933788646401</c:v>
                </c:pt>
                <c:pt idx="71">
                  <c:v>-22.935933788646402</c:v>
                </c:pt>
                <c:pt idx="72">
                  <c:v>-23.045933788646401</c:v>
                </c:pt>
                <c:pt idx="73">
                  <c:v>-23.1379337886464</c:v>
                </c:pt>
                <c:pt idx="74">
                  <c:v>-23.247933788646399</c:v>
                </c:pt>
                <c:pt idx="75">
                  <c:v>-23.2979337886464</c:v>
                </c:pt>
                <c:pt idx="76">
                  <c:v>-23.397933788646402</c:v>
                </c:pt>
                <c:pt idx="77">
                  <c:v>-23.4899337886464</c:v>
                </c:pt>
                <c:pt idx="78">
                  <c:v>-23.589933788646402</c:v>
                </c:pt>
                <c:pt idx="79">
                  <c:v>-23.589933788646402</c:v>
                </c:pt>
                <c:pt idx="80">
                  <c:v>-23.469933788646401</c:v>
                </c:pt>
                <c:pt idx="81">
                  <c:v>-23.3499337886464</c:v>
                </c:pt>
                <c:pt idx="82">
                  <c:v>-23.3499337886464</c:v>
                </c:pt>
                <c:pt idx="83">
                  <c:v>-23.299933788646399</c:v>
                </c:pt>
                <c:pt idx="84">
                  <c:v>-23.379933788646401</c:v>
                </c:pt>
                <c:pt idx="85">
                  <c:v>-23.459933788646403</c:v>
                </c:pt>
                <c:pt idx="86">
                  <c:v>-23.359933788646401</c:v>
                </c:pt>
                <c:pt idx="87">
                  <c:v>-23.2599337886464</c:v>
                </c:pt>
                <c:pt idx="88">
                  <c:v>-23.249933788646398</c:v>
                </c:pt>
                <c:pt idx="89">
                  <c:v>-23.299933788646399</c:v>
                </c:pt>
                <c:pt idx="90">
                  <c:v>-23.289933788646398</c:v>
                </c:pt>
                <c:pt idx="91">
                  <c:v>-23.369933788646399</c:v>
                </c:pt>
                <c:pt idx="92">
                  <c:v>-23.449933788646401</c:v>
                </c:pt>
                <c:pt idx="93">
                  <c:v>-23.499933788646402</c:v>
                </c:pt>
                <c:pt idx="94">
                  <c:v>-23.449933788646401</c:v>
                </c:pt>
                <c:pt idx="95">
                  <c:v>-23.339933788646402</c:v>
                </c:pt>
                <c:pt idx="96">
                  <c:v>-23.2399337886464</c:v>
                </c:pt>
                <c:pt idx="97">
                  <c:v>-23.319933788646402</c:v>
                </c:pt>
                <c:pt idx="98">
                  <c:v>-23.419933788646404</c:v>
                </c:pt>
                <c:pt idx="99">
                  <c:v>-23.519933788646405</c:v>
                </c:pt>
                <c:pt idx="100">
                  <c:v>-23.639933788646402</c:v>
                </c:pt>
                <c:pt idx="101">
                  <c:v>-23.7599337886464</c:v>
                </c:pt>
                <c:pt idx="102">
                  <c:v>-23.859933788646401</c:v>
                </c:pt>
                <c:pt idx="103">
                  <c:v>-23.874933788646402</c:v>
                </c:pt>
                <c:pt idx="104">
                  <c:v>-23.889933788646402</c:v>
                </c:pt>
                <c:pt idx="105">
                  <c:v>-23.928333788646402</c:v>
                </c:pt>
                <c:pt idx="106">
                  <c:v>-23.969133788646399</c:v>
                </c:pt>
                <c:pt idx="107">
                  <c:v>-23.9991337886464</c:v>
                </c:pt>
                <c:pt idx="108">
                  <c:v>-24.014133788646401</c:v>
                </c:pt>
                <c:pt idx="109">
                  <c:v>-24.029133788646401</c:v>
                </c:pt>
                <c:pt idx="110">
                  <c:v>-24.067533788646401</c:v>
                </c:pt>
                <c:pt idx="111">
                  <c:v>-24.099533788646401</c:v>
                </c:pt>
                <c:pt idx="112">
                  <c:v>-24.131533788646401</c:v>
                </c:pt>
                <c:pt idx="113">
                  <c:v>-24.163533788646401</c:v>
                </c:pt>
                <c:pt idx="114">
                  <c:v>-24.187533788646402</c:v>
                </c:pt>
                <c:pt idx="115">
                  <c:v>-24.209133788646401</c:v>
                </c:pt>
                <c:pt idx="116">
                  <c:v>-24.2307337886464</c:v>
                </c:pt>
                <c:pt idx="117">
                  <c:v>-24.254733788646401</c:v>
                </c:pt>
                <c:pt idx="118">
                  <c:v>-24.278733788646402</c:v>
                </c:pt>
                <c:pt idx="119">
                  <c:v>-24.302733788646403</c:v>
                </c:pt>
                <c:pt idx="120">
                  <c:v>-24.326733788646404</c:v>
                </c:pt>
                <c:pt idx="121">
                  <c:v>-24.350733788646405</c:v>
                </c:pt>
                <c:pt idx="122">
                  <c:v>-24.372333788646404</c:v>
                </c:pt>
                <c:pt idx="123">
                  <c:v>-24.384333788646405</c:v>
                </c:pt>
                <c:pt idx="124">
                  <c:v>-24.362333788646406</c:v>
                </c:pt>
                <c:pt idx="125">
                  <c:v>-24.376333788646406</c:v>
                </c:pt>
                <c:pt idx="126">
                  <c:v>-24.396333788646405</c:v>
                </c:pt>
                <c:pt idx="127">
                  <c:v>-24.413933788646403</c:v>
                </c:pt>
                <c:pt idx="128">
                  <c:v>-24.427933788646403</c:v>
                </c:pt>
                <c:pt idx="129">
                  <c:v>-24.441722661204004</c:v>
                </c:pt>
                <c:pt idx="130">
                  <c:v>-24.456101129728005</c:v>
                </c:pt>
                <c:pt idx="131">
                  <c:v>-24.471091135892003</c:v>
                </c:pt>
                <c:pt idx="132">
                  <c:v>-24.470644734768005</c:v>
                </c:pt>
                <c:pt idx="133">
                  <c:v>-24.491112430888965</c:v>
                </c:pt>
                <c:pt idx="134">
                  <c:v>-24.515343584816968</c:v>
                </c:pt>
                <c:pt idx="135">
                  <c:v>-24.537553088564167</c:v>
                </c:pt>
                <c:pt idx="136">
                  <c:v>-24.537553088564167</c:v>
                </c:pt>
                <c:pt idx="137">
                  <c:v>-24.55670411200817</c:v>
                </c:pt>
                <c:pt idx="138">
                  <c:v>-24.576635772954571</c:v>
                </c:pt>
                <c:pt idx="139">
                  <c:v>-24.602707245096013</c:v>
                </c:pt>
                <c:pt idx="140">
                  <c:v>-24.633525255856007</c:v>
                </c:pt>
                <c:pt idx="141">
                  <c:v>-24.665573862056014</c:v>
                </c:pt>
                <c:pt idx="142">
                  <c:v>-24.694894802443212</c:v>
                </c:pt>
                <c:pt idx="143">
                  <c:v>-24.667190214673614</c:v>
                </c:pt>
                <c:pt idx="144">
                  <c:v>-24.638403134475208</c:v>
                </c:pt>
                <c:pt idx="145">
                  <c:v>-24.664568706271208</c:v>
                </c:pt>
                <c:pt idx="146">
                  <c:v>-24.691741404299204</c:v>
                </c:pt>
                <c:pt idx="147">
                  <c:v>-24.719952032031209</c:v>
                </c:pt>
                <c:pt idx="148">
                  <c:v>-24.749231946801608</c:v>
                </c:pt>
                <c:pt idx="149">
                  <c:v>-24.779613059807211</c:v>
                </c:pt>
                <c:pt idx="150">
                  <c:v>-24.811127836107215</c:v>
                </c:pt>
                <c:pt idx="151">
                  <c:v>-24.275385355434249</c:v>
                </c:pt>
                <c:pt idx="152">
                  <c:v>-23.822822467756254</c:v>
                </c:pt>
                <c:pt idx="153">
                  <c:v>-23.247169336343926</c:v>
                </c:pt>
                <c:pt idx="154">
                  <c:v>-22.65071265031618</c:v>
                </c:pt>
                <c:pt idx="155">
                  <c:v>-22.147289231114257</c:v>
                </c:pt>
                <c:pt idx="156">
                  <c:v>-21.625966108332225</c:v>
                </c:pt>
                <c:pt idx="157">
                  <c:v>-20.892453528213775</c:v>
                </c:pt>
                <c:pt idx="158">
                  <c:v>-20.133284091432269</c:v>
                </c:pt>
                <c:pt idx="159">
                  <c:v>-18.903796217872632</c:v>
                </c:pt>
                <c:pt idx="160">
                  <c:v>-17.843970893509592</c:v>
                </c:pt>
                <c:pt idx="161">
                  <c:v>-17.199270653299585</c:v>
                </c:pt>
                <c:pt idx="162">
                  <c:v>-16.686564049399536</c:v>
                </c:pt>
                <c:pt idx="163">
                  <c:v>-16.280295935525519</c:v>
                </c:pt>
                <c:pt idx="164">
                  <c:v>-15.86050439931963</c:v>
                </c:pt>
                <c:pt idx="165">
                  <c:v>-15.426854519749579</c:v>
                </c:pt>
                <c:pt idx="166">
                  <c:v>-14.998478465049537</c:v>
                </c:pt>
                <c:pt idx="167">
                  <c:v>-14.478478465049538</c:v>
                </c:pt>
                <c:pt idx="168">
                  <c:v>-13.87847846504954</c:v>
                </c:pt>
                <c:pt idx="169">
                  <c:v>-13.438478465049538</c:v>
                </c:pt>
                <c:pt idx="170">
                  <c:v>-12.978478465049538</c:v>
                </c:pt>
                <c:pt idx="171">
                  <c:v>-12.518478465049537</c:v>
                </c:pt>
                <c:pt idx="172">
                  <c:v>-12.058478465049536</c:v>
                </c:pt>
                <c:pt idx="173">
                  <c:v>-11.618478465049535</c:v>
                </c:pt>
                <c:pt idx="174">
                  <c:v>-11.178478465049533</c:v>
                </c:pt>
                <c:pt idx="175">
                  <c:v>-10.718478465049532</c:v>
                </c:pt>
                <c:pt idx="176">
                  <c:v>-10.258478465049532</c:v>
                </c:pt>
                <c:pt idx="177">
                  <c:v>-9.7984784650495307</c:v>
                </c:pt>
                <c:pt idx="178">
                  <c:v>-9.2784784650495311</c:v>
                </c:pt>
              </c:numCache>
            </c:numRef>
          </c:yVal>
          <c:smooth val="0"/>
          <c:extLst>
            <c:ext xmlns:c16="http://schemas.microsoft.com/office/drawing/2014/chart" uri="{C3380CC4-5D6E-409C-BE32-E72D297353CC}">
              <c16:uniqueId val="{00000000-5129-4D7B-A464-27CFF34B3BE5}"/>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sz="1400" baseline="0"/>
                </a:pPr>
                <a:r>
                  <a:rPr lang="en-US" sz="1400" baseline="0"/>
                  <a:t>Actual LTE</a:t>
                </a:r>
                <a:r>
                  <a:rPr lang="en-US" sz="1000" baseline="0"/>
                  <a:t>50</a:t>
                </a:r>
              </a:p>
            </c:rich>
          </c:tx>
          <c:overlay val="0"/>
        </c:title>
        <c:numFmt formatCode="0.0" sourceLinked="0"/>
        <c:majorTickMark val="out"/>
        <c:minorTickMark val="none"/>
        <c:tickLblPos val="nextTo"/>
        <c:txPr>
          <a:bodyPr/>
          <a:lstStyle/>
          <a:p>
            <a:pPr>
              <a:defRPr sz="1200" baseline="0"/>
            </a:pPr>
            <a:endParaRPr lang="en-US"/>
          </a:p>
        </c:txPr>
        <c:crossAx val="147173376"/>
        <c:crossesAt val="-30"/>
        <c:crossBetween val="midCat"/>
      </c:valAx>
      <c:valAx>
        <c:axId val="147173376"/>
        <c:scaling>
          <c:orientation val="minMax"/>
        </c:scaling>
        <c:delete val="0"/>
        <c:axPos val="l"/>
        <c:majorGridlines/>
        <c:title>
          <c:tx>
            <c:rich>
              <a:bodyPr rot="-5400000" vert="horz"/>
              <a:lstStyle/>
              <a:p>
                <a:pPr>
                  <a:defRPr sz="1400" baseline="0"/>
                </a:pPr>
                <a:r>
                  <a:rPr lang="en-US" sz="1400" baseline="0"/>
                  <a:t>Predicted LTE</a:t>
                </a:r>
                <a:r>
                  <a:rPr lang="en-US" sz="1000" baseline="0"/>
                  <a:t>50</a:t>
                </a:r>
              </a:p>
            </c:rich>
          </c:tx>
          <c:overlay val="0"/>
        </c:title>
        <c:numFmt formatCode="0.0" sourceLinked="0"/>
        <c:majorTickMark val="out"/>
        <c:minorTickMark val="none"/>
        <c:tickLblPos val="nextTo"/>
        <c:txPr>
          <a:bodyPr/>
          <a:lstStyle/>
          <a:p>
            <a:pPr>
              <a:defRPr sz="1200" baseline="0"/>
            </a:pPr>
            <a:endParaRPr lang="en-US"/>
          </a:p>
        </c:txPr>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Merlot</a:t>
            </a:r>
          </a:p>
        </c:rich>
      </c:tx>
      <c:overlay val="0"/>
    </c:title>
    <c:autoTitleDeleted val="0"/>
    <c:plotArea>
      <c:layout/>
      <c:lineChart>
        <c:grouping val="standard"/>
        <c:varyColors val="0"/>
        <c:ser>
          <c:idx val="0"/>
          <c:order val="0"/>
          <c:tx>
            <c:v>2d Av Temp</c:v>
          </c:tx>
          <c:marker>
            <c:symbol val="none"/>
          </c:marker>
          <c:cat>
            <c:numRef>
              <c:f>'Merlot Predicted LTE'!$Q$7:$Q$249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LTE'!$AG$7:$AG$248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E5CB-4A2D-BBA9-ABF04A3BC1FA}"/>
            </c:ext>
          </c:extLst>
        </c:ser>
        <c:ser>
          <c:idx val="1"/>
          <c:order val="1"/>
          <c:tx>
            <c:v>LTE50</c:v>
          </c:tx>
          <c:val>
            <c:numRef>
              <c:f>'Merlot Predicted LTE'!$AI$7:$AI$249</c:f>
              <c:numCache>
                <c:formatCode>0.00</c:formatCode>
                <c:ptCount val="243"/>
                <c:pt idx="67" formatCode="General">
                  <c:v>-20.341842592592595</c:v>
                </c:pt>
                <c:pt idx="81" formatCode="General">
                  <c:v>-20.803907407407408</c:v>
                </c:pt>
                <c:pt idx="95" formatCode="General">
                  <c:v>-22.346555555555554</c:v>
                </c:pt>
                <c:pt idx="109" formatCode="General">
                  <c:v>-22.432720000000003</c:v>
                </c:pt>
                <c:pt idx="123" formatCode="General">
                  <c:v>-24.796685185185186</c:v>
                </c:pt>
                <c:pt idx="137" formatCode="General">
                  <c:v>-22.031066666666668</c:v>
                </c:pt>
                <c:pt idx="151" formatCode="General">
                  <c:v>-22.417224537037033</c:v>
                </c:pt>
                <c:pt idx="165" formatCode="General">
                  <c:v>-22.563041666666667</c:v>
                </c:pt>
                <c:pt idx="179" formatCode="General">
                  <c:v>-22.321981481481483</c:v>
                </c:pt>
                <c:pt idx="194" formatCode="General">
                  <c:v>-20.066858796296298</c:v>
                </c:pt>
                <c:pt idx="209" formatCode="General">
                  <c:v>-16.205307870370369</c:v>
                </c:pt>
                <c:pt idx="222" formatCode="General">
                  <c:v>-11.447822222222223</c:v>
                </c:pt>
              </c:numCache>
            </c:numRef>
          </c:val>
          <c:smooth val="0"/>
          <c:extLst>
            <c:ext xmlns:c16="http://schemas.microsoft.com/office/drawing/2014/chart" uri="{C3380CC4-5D6E-409C-BE32-E72D297353CC}">
              <c16:uniqueId val="{00000001-E5CB-4A2D-BBA9-ABF04A3BC1FA}"/>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Merlot</a:t>
            </a:r>
          </a:p>
        </c:rich>
      </c:tx>
      <c:overlay val="0"/>
    </c:title>
    <c:autoTitleDeleted val="0"/>
    <c:plotArea>
      <c:layout/>
      <c:lineChart>
        <c:grouping val="standard"/>
        <c:varyColors val="0"/>
        <c:ser>
          <c:idx val="0"/>
          <c:order val="0"/>
          <c:tx>
            <c:v>2d Av Temp</c:v>
          </c:tx>
          <c:marker>
            <c:symbol val="none"/>
          </c:marker>
          <c:cat>
            <c:numRef>
              <c:f>'Merlot Predicted LTE'!$Q$7:$Q$249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LTE'!$AJ$7:$AJ$248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188E-458B-BBDC-0F5F62C519E3}"/>
            </c:ext>
          </c:extLst>
        </c:ser>
        <c:ser>
          <c:idx val="1"/>
          <c:order val="1"/>
          <c:tx>
            <c:v>LTE50</c:v>
          </c:tx>
          <c:val>
            <c:numRef>
              <c:f>'Merlot Predicted LTE'!$AL$7:$AL$248</c:f>
              <c:numCache>
                <c:formatCode>0.00</c:formatCode>
                <c:ptCount val="242"/>
                <c:pt idx="66" formatCode="General">
                  <c:v>-16.989226495726495</c:v>
                </c:pt>
                <c:pt idx="80" formatCode="General">
                  <c:v>-22.272761904761904</c:v>
                </c:pt>
                <c:pt idx="94" formatCode="General">
                  <c:v>-22.631539682539682</c:v>
                </c:pt>
                <c:pt idx="108" formatCode="General">
                  <c:v>-22.698476190476192</c:v>
                </c:pt>
                <c:pt idx="122" formatCode="General">
                  <c:v>-22.986734126984128</c:v>
                </c:pt>
                <c:pt idx="136" formatCode="General">
                  <c:v>-22.924206349206347</c:v>
                </c:pt>
                <c:pt idx="150" formatCode="General">
                  <c:v>-23.570599206349211</c:v>
                </c:pt>
                <c:pt idx="164" formatCode="General">
                  <c:v>-24.325952380952383</c:v>
                </c:pt>
                <c:pt idx="178" formatCode="General">
                  <c:v>-24.265876984126983</c:v>
                </c:pt>
                <c:pt idx="193" formatCode="General">
                  <c:v>-24.018119047619045</c:v>
                </c:pt>
                <c:pt idx="207" formatCode="General">
                  <c:v>-18.03790873015873</c:v>
                </c:pt>
                <c:pt idx="221" formatCode="General">
                  <c:v>-11.986718253968254</c:v>
                </c:pt>
              </c:numCache>
            </c:numRef>
          </c:val>
          <c:smooth val="0"/>
          <c:extLst>
            <c:ext xmlns:c16="http://schemas.microsoft.com/office/drawing/2014/chart" uri="{C3380CC4-5D6E-409C-BE32-E72D297353CC}">
              <c16:uniqueId val="{00000001-188E-458B-BBDC-0F5F62C519E3}"/>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2000" baseline="0">
                <a:solidFill>
                  <a:sysClr val="windowText" lastClr="000000"/>
                </a:solidFill>
              </a:rPr>
              <a:t>Merlot</a:t>
            </a:r>
            <a:r>
              <a:rPr lang="en-US" sz="2000">
                <a:solidFill>
                  <a:sysClr val="windowText" lastClr="000000"/>
                </a:solidFill>
              </a:rPr>
              <a:t> Bud Hardiness 2012 - 2019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31750" cap="rnd">
                <a:solidFill>
                  <a:srgbClr val="C00000"/>
                </a:solidFill>
                <a:prstDash val="sysDot"/>
              </a:ln>
              <a:effectLst/>
            </c:spPr>
            <c:trendlineType val="poly"/>
            <c:order val="4"/>
            <c:dispRSqr val="1"/>
            <c:dispEq val="1"/>
            <c:trendlineLbl>
              <c:layout>
                <c:manualLayout>
                  <c:x val="-0.10041644858187197"/>
                  <c:y val="1.422839169739072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rendlineLbl>
          </c:trendline>
          <c:xVal>
            <c:numRef>
              <c:f>'Merlot Predicted LTE'!$BX$55:$BX$248</c:f>
              <c:numCache>
                <c:formatCode>General</c:formatCode>
                <c:ptCount val="194"/>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0.34</c:v>
                </c:pt>
                <c:pt idx="36">
                  <c:v>0.35</c:v>
                </c:pt>
                <c:pt idx="37">
                  <c:v>0.36</c:v>
                </c:pt>
                <c:pt idx="38">
                  <c:v>0.36</c:v>
                </c:pt>
                <c:pt idx="39">
                  <c:v>0.37</c:v>
                </c:pt>
                <c:pt idx="40">
                  <c:v>0.38</c:v>
                </c:pt>
                <c:pt idx="41">
                  <c:v>0.39</c:v>
                </c:pt>
                <c:pt idx="42">
                  <c:v>0.4</c:v>
                </c:pt>
                <c:pt idx="43">
                  <c:v>0.41</c:v>
                </c:pt>
                <c:pt idx="44">
                  <c:v>0.42</c:v>
                </c:pt>
                <c:pt idx="45">
                  <c:v>0.43</c:v>
                </c:pt>
                <c:pt idx="46">
                  <c:v>0.44</c:v>
                </c:pt>
                <c:pt idx="47">
                  <c:v>0.45</c:v>
                </c:pt>
                <c:pt idx="48">
                  <c:v>0.46</c:v>
                </c:pt>
                <c:pt idx="49">
                  <c:v>0.47</c:v>
                </c:pt>
                <c:pt idx="50">
                  <c:v>0.48</c:v>
                </c:pt>
                <c:pt idx="51">
                  <c:v>0.48</c:v>
                </c:pt>
                <c:pt idx="52">
                  <c:v>0.49</c:v>
                </c:pt>
                <c:pt idx="53">
                  <c:v>0.5</c:v>
                </c:pt>
                <c:pt idx="54">
                  <c:v>0.5</c:v>
                </c:pt>
                <c:pt idx="55">
                  <c:v>0.51</c:v>
                </c:pt>
                <c:pt idx="56">
                  <c:v>0.52</c:v>
                </c:pt>
                <c:pt idx="57">
                  <c:v>0.53</c:v>
                </c:pt>
                <c:pt idx="58">
                  <c:v>0.54</c:v>
                </c:pt>
                <c:pt idx="59">
                  <c:v>0.55000000000000004</c:v>
                </c:pt>
                <c:pt idx="60">
                  <c:v>0.56000000000000005</c:v>
                </c:pt>
                <c:pt idx="61">
                  <c:v>0.56999999999999995</c:v>
                </c:pt>
                <c:pt idx="62">
                  <c:v>0.57999999999999996</c:v>
                </c:pt>
                <c:pt idx="63">
                  <c:v>0.59</c:v>
                </c:pt>
                <c:pt idx="64">
                  <c:v>0.6</c:v>
                </c:pt>
                <c:pt idx="65">
                  <c:v>0.61</c:v>
                </c:pt>
                <c:pt idx="66">
                  <c:v>0.62</c:v>
                </c:pt>
                <c:pt idx="67">
                  <c:v>0.62</c:v>
                </c:pt>
                <c:pt idx="68">
                  <c:v>0.63</c:v>
                </c:pt>
                <c:pt idx="69">
                  <c:v>0.64</c:v>
                </c:pt>
                <c:pt idx="70">
                  <c:v>0.64</c:v>
                </c:pt>
                <c:pt idx="71">
                  <c:v>0.65</c:v>
                </c:pt>
                <c:pt idx="72">
                  <c:v>0.66</c:v>
                </c:pt>
                <c:pt idx="73">
                  <c:v>0.67</c:v>
                </c:pt>
                <c:pt idx="74">
                  <c:v>0.68</c:v>
                </c:pt>
                <c:pt idx="75">
                  <c:v>0.69</c:v>
                </c:pt>
                <c:pt idx="76">
                  <c:v>0.7</c:v>
                </c:pt>
                <c:pt idx="77">
                  <c:v>0.71</c:v>
                </c:pt>
                <c:pt idx="78">
                  <c:v>0.72</c:v>
                </c:pt>
                <c:pt idx="79">
                  <c:v>0.73</c:v>
                </c:pt>
                <c:pt idx="80">
                  <c:v>0.74</c:v>
                </c:pt>
                <c:pt idx="81">
                  <c:v>0.75</c:v>
                </c:pt>
                <c:pt idx="82">
                  <c:v>0.76</c:v>
                </c:pt>
                <c:pt idx="83">
                  <c:v>0.76</c:v>
                </c:pt>
                <c:pt idx="84">
                  <c:v>0.77</c:v>
                </c:pt>
                <c:pt idx="85">
                  <c:v>0.78</c:v>
                </c:pt>
                <c:pt idx="86">
                  <c:v>0.78</c:v>
                </c:pt>
                <c:pt idx="87">
                  <c:v>0.79</c:v>
                </c:pt>
                <c:pt idx="88">
                  <c:v>0.8</c:v>
                </c:pt>
                <c:pt idx="89">
                  <c:v>0.81</c:v>
                </c:pt>
                <c:pt idx="90">
                  <c:v>0.82</c:v>
                </c:pt>
                <c:pt idx="91">
                  <c:v>0.83</c:v>
                </c:pt>
                <c:pt idx="92">
                  <c:v>0.84</c:v>
                </c:pt>
                <c:pt idx="93">
                  <c:v>0.85</c:v>
                </c:pt>
                <c:pt idx="94">
                  <c:v>0.86</c:v>
                </c:pt>
                <c:pt idx="95">
                  <c:v>0.87</c:v>
                </c:pt>
                <c:pt idx="96">
                  <c:v>0.88</c:v>
                </c:pt>
                <c:pt idx="97">
                  <c:v>0.89</c:v>
                </c:pt>
                <c:pt idx="98">
                  <c:v>0.9</c:v>
                </c:pt>
                <c:pt idx="99">
                  <c:v>0.9</c:v>
                </c:pt>
                <c:pt idx="100">
                  <c:v>0.91</c:v>
                </c:pt>
                <c:pt idx="101">
                  <c:v>0.92</c:v>
                </c:pt>
                <c:pt idx="102">
                  <c:v>0.92</c:v>
                </c:pt>
                <c:pt idx="103">
                  <c:v>0.93</c:v>
                </c:pt>
                <c:pt idx="104">
                  <c:v>0.94</c:v>
                </c:pt>
                <c:pt idx="105">
                  <c:v>0.95</c:v>
                </c:pt>
                <c:pt idx="106">
                  <c:v>0.96</c:v>
                </c:pt>
                <c:pt idx="107">
                  <c:v>0.97</c:v>
                </c:pt>
                <c:pt idx="108">
                  <c:v>0.98</c:v>
                </c:pt>
                <c:pt idx="109">
                  <c:v>0.99</c:v>
                </c:pt>
                <c:pt idx="110">
                  <c:v>1</c:v>
                </c:pt>
                <c:pt idx="111">
                  <c:v>1.01</c:v>
                </c:pt>
                <c:pt idx="112">
                  <c:v>1.02</c:v>
                </c:pt>
                <c:pt idx="113">
                  <c:v>1.03</c:v>
                </c:pt>
                <c:pt idx="114">
                  <c:v>1.04</c:v>
                </c:pt>
                <c:pt idx="115">
                  <c:v>1.04</c:v>
                </c:pt>
                <c:pt idx="116">
                  <c:v>1.05</c:v>
                </c:pt>
                <c:pt idx="117">
                  <c:v>1.06</c:v>
                </c:pt>
                <c:pt idx="118">
                  <c:v>1.06</c:v>
                </c:pt>
                <c:pt idx="119">
                  <c:v>1.07</c:v>
                </c:pt>
                <c:pt idx="120">
                  <c:v>1.08</c:v>
                </c:pt>
                <c:pt idx="121">
                  <c:v>1.0900000000000001</c:v>
                </c:pt>
                <c:pt idx="122">
                  <c:v>1.1000000000000001</c:v>
                </c:pt>
                <c:pt idx="123">
                  <c:v>1.1100000000000001</c:v>
                </c:pt>
                <c:pt idx="124">
                  <c:v>1.1200000000000001</c:v>
                </c:pt>
                <c:pt idx="125">
                  <c:v>1.1299999999999999</c:v>
                </c:pt>
                <c:pt idx="126">
                  <c:v>1.1399999999999999</c:v>
                </c:pt>
                <c:pt idx="127">
                  <c:v>1.1499999999999999</c:v>
                </c:pt>
                <c:pt idx="128">
                  <c:v>1.1599999999999999</c:v>
                </c:pt>
                <c:pt idx="129">
                  <c:v>1.17</c:v>
                </c:pt>
                <c:pt idx="130">
                  <c:v>1.18</c:v>
                </c:pt>
                <c:pt idx="131">
                  <c:v>1.18</c:v>
                </c:pt>
                <c:pt idx="132">
                  <c:v>1.19</c:v>
                </c:pt>
                <c:pt idx="133">
                  <c:v>1.2</c:v>
                </c:pt>
                <c:pt idx="134">
                  <c:v>1.2</c:v>
                </c:pt>
                <c:pt idx="135">
                  <c:v>1.21</c:v>
                </c:pt>
                <c:pt idx="136">
                  <c:v>1.22</c:v>
                </c:pt>
                <c:pt idx="137">
                  <c:v>1.23</c:v>
                </c:pt>
                <c:pt idx="138">
                  <c:v>1.24</c:v>
                </c:pt>
                <c:pt idx="139">
                  <c:v>1.25</c:v>
                </c:pt>
                <c:pt idx="140">
                  <c:v>1.26</c:v>
                </c:pt>
                <c:pt idx="141">
                  <c:v>1.27</c:v>
                </c:pt>
                <c:pt idx="142">
                  <c:v>1.28</c:v>
                </c:pt>
                <c:pt idx="143">
                  <c:v>1.29</c:v>
                </c:pt>
                <c:pt idx="144">
                  <c:v>1.3</c:v>
                </c:pt>
                <c:pt idx="145">
                  <c:v>1.31</c:v>
                </c:pt>
                <c:pt idx="146">
                  <c:v>1.32</c:v>
                </c:pt>
                <c:pt idx="147">
                  <c:v>1.32</c:v>
                </c:pt>
                <c:pt idx="148">
                  <c:v>1.33</c:v>
                </c:pt>
                <c:pt idx="149">
                  <c:v>1.34</c:v>
                </c:pt>
                <c:pt idx="150">
                  <c:v>1.35</c:v>
                </c:pt>
                <c:pt idx="151">
                  <c:v>1.36</c:v>
                </c:pt>
                <c:pt idx="152">
                  <c:v>1.37</c:v>
                </c:pt>
                <c:pt idx="153">
                  <c:v>1.38</c:v>
                </c:pt>
                <c:pt idx="154">
                  <c:v>1.39</c:v>
                </c:pt>
                <c:pt idx="155">
                  <c:v>1.4</c:v>
                </c:pt>
                <c:pt idx="156">
                  <c:v>1.41</c:v>
                </c:pt>
                <c:pt idx="157">
                  <c:v>1.42</c:v>
                </c:pt>
                <c:pt idx="158">
                  <c:v>1.43</c:v>
                </c:pt>
                <c:pt idx="159">
                  <c:v>1.44</c:v>
                </c:pt>
                <c:pt idx="160">
                  <c:v>1.45</c:v>
                </c:pt>
                <c:pt idx="161">
                  <c:v>1.46</c:v>
                </c:pt>
                <c:pt idx="162">
                  <c:v>1.47</c:v>
                </c:pt>
                <c:pt idx="163">
                  <c:v>1.47</c:v>
                </c:pt>
                <c:pt idx="164">
                  <c:v>1.48</c:v>
                </c:pt>
                <c:pt idx="165">
                  <c:v>1.49</c:v>
                </c:pt>
                <c:pt idx="166">
                  <c:v>1.5</c:v>
                </c:pt>
                <c:pt idx="167">
                  <c:v>1.51</c:v>
                </c:pt>
                <c:pt idx="168">
                  <c:v>1.52</c:v>
                </c:pt>
                <c:pt idx="169">
                  <c:v>1.53</c:v>
                </c:pt>
                <c:pt idx="170">
                  <c:v>1.54</c:v>
                </c:pt>
                <c:pt idx="171">
                  <c:v>1.55</c:v>
                </c:pt>
                <c:pt idx="172">
                  <c:v>1.56</c:v>
                </c:pt>
                <c:pt idx="173">
                  <c:v>1.57</c:v>
                </c:pt>
                <c:pt idx="174">
                  <c:v>1.58</c:v>
                </c:pt>
                <c:pt idx="175">
                  <c:v>1.59</c:v>
                </c:pt>
                <c:pt idx="176">
                  <c:v>1.6</c:v>
                </c:pt>
                <c:pt idx="177">
                  <c:v>1.61</c:v>
                </c:pt>
                <c:pt idx="178">
                  <c:v>1.61</c:v>
                </c:pt>
                <c:pt idx="179">
                  <c:v>1.62</c:v>
                </c:pt>
                <c:pt idx="180">
                  <c:v>1.63</c:v>
                </c:pt>
                <c:pt idx="181">
                  <c:v>1.64</c:v>
                </c:pt>
                <c:pt idx="182">
                  <c:v>1.65</c:v>
                </c:pt>
                <c:pt idx="183">
                  <c:v>1.66</c:v>
                </c:pt>
                <c:pt idx="184">
                  <c:v>1.67</c:v>
                </c:pt>
                <c:pt idx="185">
                  <c:v>1.68</c:v>
                </c:pt>
                <c:pt idx="186">
                  <c:v>1.69</c:v>
                </c:pt>
                <c:pt idx="187">
                  <c:v>1.7</c:v>
                </c:pt>
                <c:pt idx="188">
                  <c:v>1.71</c:v>
                </c:pt>
                <c:pt idx="189">
                  <c:v>1.72</c:v>
                </c:pt>
                <c:pt idx="190">
                  <c:v>1.73</c:v>
                </c:pt>
                <c:pt idx="191">
                  <c:v>1.74</c:v>
                </c:pt>
                <c:pt idx="192">
                  <c:v>1.75</c:v>
                </c:pt>
                <c:pt idx="193">
                  <c:v>1.76</c:v>
                </c:pt>
              </c:numCache>
            </c:numRef>
          </c:xVal>
          <c:yVal>
            <c:numRef>
              <c:f>'Merlot Predicted LTE'!$BY$55:$BY$248</c:f>
              <c:numCache>
                <c:formatCode>General</c:formatCode>
                <c:ptCount val="194"/>
                <c:pt idx="5">
                  <c:v>-12.073555555555556</c:v>
                </c:pt>
                <c:pt idx="7">
                  <c:v>-14.372277777777777</c:v>
                </c:pt>
                <c:pt idx="8">
                  <c:v>-12.588259259259255</c:v>
                </c:pt>
                <c:pt idx="12">
                  <c:v>-13.298000000000002</c:v>
                </c:pt>
                <c:pt idx="17">
                  <c:v>-16.989226495726495</c:v>
                </c:pt>
                <c:pt idx="18">
                  <c:v>-20.341842592592595</c:v>
                </c:pt>
                <c:pt idx="19">
                  <c:v>-17.044944444444443</c:v>
                </c:pt>
                <c:pt idx="20">
                  <c:v>-14.711500000000001</c:v>
                </c:pt>
                <c:pt idx="22">
                  <c:v>-18.358208333333334</c:v>
                </c:pt>
                <c:pt idx="23">
                  <c:v>-16.122277777777775</c:v>
                </c:pt>
                <c:pt idx="26">
                  <c:v>-17.90388888888889</c:v>
                </c:pt>
                <c:pt idx="32">
                  <c:v>-22.272761904761904</c:v>
                </c:pt>
                <c:pt idx="33">
                  <c:v>-20.803907407407408</c:v>
                </c:pt>
                <c:pt idx="34">
                  <c:v>-20.991925925925937</c:v>
                </c:pt>
                <c:pt idx="35">
                  <c:v>-19.294611111111109</c:v>
                </c:pt>
                <c:pt idx="37">
                  <c:v>-19.257527777777785</c:v>
                </c:pt>
                <c:pt idx="38">
                  <c:v>-20.902680555555559</c:v>
                </c:pt>
                <c:pt idx="42">
                  <c:v>-20.848703703703702</c:v>
                </c:pt>
                <c:pt idx="48">
                  <c:v>-22.631539682539682</c:v>
                </c:pt>
                <c:pt idx="49">
                  <c:v>-22.346555555555554</c:v>
                </c:pt>
                <c:pt idx="50">
                  <c:v>-22.519925925925936</c:v>
                </c:pt>
                <c:pt idx="51">
                  <c:v>-21.810555555555556</c:v>
                </c:pt>
                <c:pt idx="53">
                  <c:v>-20.934444444444441</c:v>
                </c:pt>
                <c:pt idx="54">
                  <c:v>-20.93161111111111</c:v>
                </c:pt>
                <c:pt idx="58">
                  <c:v>-20.707314814814811</c:v>
                </c:pt>
                <c:pt idx="64">
                  <c:v>-22.698476190476192</c:v>
                </c:pt>
                <c:pt idx="65">
                  <c:v>-22.432720000000003</c:v>
                </c:pt>
                <c:pt idx="66">
                  <c:v>-22.052592592592603</c:v>
                </c:pt>
                <c:pt idx="67">
                  <c:v>-22.987402777777778</c:v>
                </c:pt>
                <c:pt idx="69">
                  <c:v>-20.986833333333333</c:v>
                </c:pt>
                <c:pt idx="70">
                  <c:v>-22.612652777777772</c:v>
                </c:pt>
                <c:pt idx="75">
                  <c:v>-21.737944444444441</c:v>
                </c:pt>
                <c:pt idx="80">
                  <c:v>-22.986734126984128</c:v>
                </c:pt>
                <c:pt idx="81">
                  <c:v>-24.796685185185186</c:v>
                </c:pt>
                <c:pt idx="82">
                  <c:v>-21.5655</c:v>
                </c:pt>
                <c:pt idx="83">
                  <c:v>-24.510592592592591</c:v>
                </c:pt>
                <c:pt idx="85">
                  <c:v>-22.235000000000007</c:v>
                </c:pt>
                <c:pt idx="86">
                  <c:v>-23.921037037037038</c:v>
                </c:pt>
                <c:pt idx="90">
                  <c:v>-22.075740740740745</c:v>
                </c:pt>
                <c:pt idx="96">
                  <c:v>-22.924206349206347</c:v>
                </c:pt>
                <c:pt idx="97">
                  <c:v>-22.031066666666668</c:v>
                </c:pt>
                <c:pt idx="98">
                  <c:v>-22.306833333333334</c:v>
                </c:pt>
                <c:pt idx="99">
                  <c:v>-25.126458333333332</c:v>
                </c:pt>
                <c:pt idx="101">
                  <c:v>-23.492277777777783</c:v>
                </c:pt>
                <c:pt idx="102">
                  <c:v>-22.122083333333332</c:v>
                </c:pt>
                <c:pt idx="106">
                  <c:v>-23.214944444444441</c:v>
                </c:pt>
                <c:pt idx="112">
                  <c:v>-23.570599206349211</c:v>
                </c:pt>
                <c:pt idx="113">
                  <c:v>-22.417224537037033</c:v>
                </c:pt>
                <c:pt idx="114">
                  <c:v>-22.38</c:v>
                </c:pt>
                <c:pt idx="115">
                  <c:v>-22.305499999999999</c:v>
                </c:pt>
                <c:pt idx="117">
                  <c:v>-22.015805555555566</c:v>
                </c:pt>
                <c:pt idx="118">
                  <c:v>-22.522722222222217</c:v>
                </c:pt>
                <c:pt idx="123">
                  <c:v>-22.242777777777778</c:v>
                </c:pt>
                <c:pt idx="128">
                  <c:v>-24.325952380952383</c:v>
                </c:pt>
                <c:pt idx="129">
                  <c:v>-22.563041666666667</c:v>
                </c:pt>
                <c:pt idx="130">
                  <c:v>-21.139833333333328</c:v>
                </c:pt>
                <c:pt idx="131">
                  <c:v>-23.195111111111117</c:v>
                </c:pt>
                <c:pt idx="133">
                  <c:v>-19.413458333333335</c:v>
                </c:pt>
                <c:pt idx="134">
                  <c:v>-22.22561111111111</c:v>
                </c:pt>
                <c:pt idx="139">
                  <c:v>-22.4380925925926</c:v>
                </c:pt>
                <c:pt idx="144">
                  <c:v>-24.265876984126983</c:v>
                </c:pt>
                <c:pt idx="145">
                  <c:v>-22.321981481481483</c:v>
                </c:pt>
                <c:pt idx="146">
                  <c:v>-20.986037037037033</c:v>
                </c:pt>
                <c:pt idx="147">
                  <c:v>-21.818458333333332</c:v>
                </c:pt>
                <c:pt idx="149">
                  <c:v>-18.744805555555558</c:v>
                </c:pt>
                <c:pt idx="152">
                  <c:v>-18.682013888888893</c:v>
                </c:pt>
                <c:pt idx="155">
                  <c:v>-20.121592592592592</c:v>
                </c:pt>
                <c:pt idx="160">
                  <c:v>-24.018119047619045</c:v>
                </c:pt>
                <c:pt idx="161">
                  <c:v>-20.066858796296298</c:v>
                </c:pt>
                <c:pt idx="162">
                  <c:v>-18.954851851851856</c:v>
                </c:pt>
                <c:pt idx="163">
                  <c:v>-19.644500000000001</c:v>
                </c:pt>
                <c:pt idx="164">
                  <c:v>-15.355541666666667</c:v>
                </c:pt>
                <c:pt idx="167">
                  <c:v>-12.559180555555558</c:v>
                </c:pt>
                <c:pt idx="170">
                  <c:v>-16.94072222222222</c:v>
                </c:pt>
                <c:pt idx="175">
                  <c:v>-18.03790873015873</c:v>
                </c:pt>
                <c:pt idx="176">
                  <c:v>-16.104055555555554</c:v>
                </c:pt>
                <c:pt idx="177">
                  <c:v>-15.595277777777779</c:v>
                </c:pt>
                <c:pt idx="178">
                  <c:v>-16.205307870370369</c:v>
                </c:pt>
                <c:pt idx="179">
                  <c:v>-11.482611111111108</c:v>
                </c:pt>
                <c:pt idx="184">
                  <c:v>-10.300222222222223</c:v>
                </c:pt>
                <c:pt idx="185">
                  <c:v>-12.956</c:v>
                </c:pt>
                <c:pt idx="190">
                  <c:v>-11.986718253968254</c:v>
                </c:pt>
                <c:pt idx="191">
                  <c:v>-11.447822222222223</c:v>
                </c:pt>
              </c:numCache>
            </c:numRef>
          </c:yVal>
          <c:smooth val="0"/>
          <c:extLst>
            <c:ext xmlns:c16="http://schemas.microsoft.com/office/drawing/2014/chart" uri="{C3380CC4-5D6E-409C-BE32-E72D297353CC}">
              <c16:uniqueId val="{00000000-FC16-4787-90B7-1E907CEB8430}"/>
            </c:ext>
          </c:extLst>
        </c:ser>
        <c:dLbls>
          <c:showLegendKey val="0"/>
          <c:showVal val="0"/>
          <c:showCatName val="0"/>
          <c:showSerName val="0"/>
          <c:showPercent val="0"/>
          <c:showBubbleSize val="0"/>
        </c:dLbls>
        <c:axId val="638975160"/>
        <c:axId val="638971224"/>
      </c:scatterChart>
      <c:valAx>
        <c:axId val="638975160"/>
        <c:scaling>
          <c:orientation val="minMax"/>
          <c:max val="1.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Day/100</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638971224"/>
        <c:crossesAt val="-30"/>
        <c:crossBetween val="midCat"/>
        <c:majorUnit val="0.30000000000000004"/>
      </c:valAx>
      <c:valAx>
        <c:axId val="638971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400">
                    <a:solidFill>
                      <a:sysClr val="windowText" lastClr="000000"/>
                    </a:solidFill>
                  </a:rPr>
                  <a:t>LTE</a:t>
                </a:r>
                <a:r>
                  <a:rPr lang="en-US">
                    <a:solidFill>
                      <a:sysClr val="windowText" lastClr="000000"/>
                    </a:solidFill>
                  </a:rPr>
                  <a:t>50</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638975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2012-2013 Merlot</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LTE'!$CZ$51:$CZ$229</c:f>
              <c:numCache>
                <c:formatCode>0.00</c:formatCode>
                <c:ptCount val="179"/>
                <c:pt idx="16" formatCode="General">
                  <c:v>-13.298000000000002</c:v>
                </c:pt>
                <c:pt idx="29" formatCode="General">
                  <c:v>-17.90388888888889</c:v>
                </c:pt>
                <c:pt idx="43" formatCode="General">
                  <c:v>-20.848703703703702</c:v>
                </c:pt>
                <c:pt idx="57" formatCode="General">
                  <c:v>-20.707314814814811</c:v>
                </c:pt>
                <c:pt idx="72" formatCode="General">
                  <c:v>-21.737944444444441</c:v>
                </c:pt>
                <c:pt idx="85" formatCode="General">
                  <c:v>-22.075740740740745</c:v>
                </c:pt>
                <c:pt idx="99" formatCode="General">
                  <c:v>-23.214944444444441</c:v>
                </c:pt>
                <c:pt idx="114" formatCode="General">
                  <c:v>-22.242777777777778</c:v>
                </c:pt>
                <c:pt idx="128" formatCode="General">
                  <c:v>-22.4380925925926</c:v>
                </c:pt>
                <c:pt idx="143" formatCode="General">
                  <c:v>-20.121592592592592</c:v>
                </c:pt>
                <c:pt idx="157" formatCode="General">
                  <c:v>-16.94072222222222</c:v>
                </c:pt>
                <c:pt idx="170" formatCode="General">
                  <c:v>-10.300222222222223</c:v>
                </c:pt>
              </c:numCache>
            </c:numRef>
          </c:xVal>
          <c:yVal>
            <c:numRef>
              <c:f>'Merlot Predicted LTE'!$CY$51:$CY$229</c:f>
              <c:numCache>
                <c:formatCode>0.00</c:formatCode>
                <c:ptCount val="179"/>
                <c:pt idx="0">
                  <c:v>-7.3746820000000008</c:v>
                </c:pt>
                <c:pt idx="1">
                  <c:v>-7.8111820000000005</c:v>
                </c:pt>
                <c:pt idx="2">
                  <c:v>-8.2476820000000011</c:v>
                </c:pt>
                <c:pt idx="3">
                  <c:v>-8.6391820000000017</c:v>
                </c:pt>
                <c:pt idx="4">
                  <c:v>-9.0576820000000016</c:v>
                </c:pt>
                <c:pt idx="5">
                  <c:v>-9.5751820000000016</c:v>
                </c:pt>
                <c:pt idx="6">
                  <c:v>-10.160182000000002</c:v>
                </c:pt>
                <c:pt idx="7">
                  <c:v>-10.680191316387502</c:v>
                </c:pt>
                <c:pt idx="8">
                  <c:v>-11.184930934500002</c:v>
                </c:pt>
                <c:pt idx="9">
                  <c:v>-11.674723446587501</c:v>
                </c:pt>
                <c:pt idx="10">
                  <c:v>-12.1498876016</c:v>
                </c:pt>
                <c:pt idx="11">
                  <c:v>-12.59871611292</c:v>
                </c:pt>
                <c:pt idx="12">
                  <c:v>-12.979508589635001</c:v>
                </c:pt>
                <c:pt idx="13">
                  <c:v>-13.318498007060001</c:v>
                </c:pt>
                <c:pt idx="14">
                  <c:v>-13.6287563963475</c:v>
                </c:pt>
                <c:pt idx="15">
                  <c:v>-13.929337896460002</c:v>
                </c:pt>
                <c:pt idx="16">
                  <c:v>-14.237585952235001</c:v>
                </c:pt>
                <c:pt idx="17">
                  <c:v>-14.552628908272503</c:v>
                </c:pt>
                <c:pt idx="18">
                  <c:v>-14.825479695160002</c:v>
                </c:pt>
                <c:pt idx="19">
                  <c:v>-15.073979520960002</c:v>
                </c:pt>
                <c:pt idx="20">
                  <c:v>-15.314373434360002</c:v>
                </c:pt>
                <c:pt idx="21">
                  <c:v>-15.561383784772502</c:v>
                </c:pt>
                <c:pt idx="22">
                  <c:v>-15.828282011435004</c:v>
                </c:pt>
                <c:pt idx="23">
                  <c:v>-16.099806329685002</c:v>
                </c:pt>
                <c:pt idx="24">
                  <c:v>-16.393619871805004</c:v>
                </c:pt>
                <c:pt idx="25">
                  <c:v>-16.723000565330004</c:v>
                </c:pt>
                <c:pt idx="26">
                  <c:v>-17.187797013855004</c:v>
                </c:pt>
                <c:pt idx="27">
                  <c:v>-17.565573036655003</c:v>
                </c:pt>
                <c:pt idx="28">
                  <c:v>-17.816161105980004</c:v>
                </c:pt>
                <c:pt idx="29">
                  <c:v>-18.031485071585006</c:v>
                </c:pt>
                <c:pt idx="30">
                  <c:v>-18.232732750247507</c:v>
                </c:pt>
                <c:pt idx="31">
                  <c:v>-18.432817372852504</c:v>
                </c:pt>
                <c:pt idx="32">
                  <c:v>-18.609847329427502</c:v>
                </c:pt>
                <c:pt idx="33">
                  <c:v>-18.780336334852503</c:v>
                </c:pt>
                <c:pt idx="34">
                  <c:v>-18.935343584140004</c:v>
                </c:pt>
                <c:pt idx="35">
                  <c:v>-19.07573105154</c:v>
                </c:pt>
                <c:pt idx="36">
                  <c:v>-19.210769035340004</c:v>
                </c:pt>
                <c:pt idx="37">
                  <c:v>-19.369820648305005</c:v>
                </c:pt>
                <c:pt idx="38">
                  <c:v>-19.522682269140002</c:v>
                </c:pt>
                <c:pt idx="39">
                  <c:v>-19.6650351922775</c:v>
                </c:pt>
                <c:pt idx="40">
                  <c:v>-19.808921224027504</c:v>
                </c:pt>
                <c:pt idx="41">
                  <c:v>-19.967736744115005</c:v>
                </c:pt>
                <c:pt idx="42">
                  <c:v>-20.120094611127506</c:v>
                </c:pt>
                <c:pt idx="43">
                  <c:v>-20.262375645967502</c:v>
                </c:pt>
                <c:pt idx="44">
                  <c:v>-20.378039779730003</c:v>
                </c:pt>
                <c:pt idx="45">
                  <c:v>-20.477172733342503</c:v>
                </c:pt>
                <c:pt idx="46">
                  <c:v>-20.566500053142505</c:v>
                </c:pt>
                <c:pt idx="47">
                  <c:v>-20.651975904542503</c:v>
                </c:pt>
                <c:pt idx="48">
                  <c:v>-20.733720429142508</c:v>
                </c:pt>
                <c:pt idx="49">
                  <c:v>-20.813720429142506</c:v>
                </c:pt>
                <c:pt idx="50">
                  <c:v>-20.893720429142505</c:v>
                </c:pt>
                <c:pt idx="51">
                  <c:v>-20.973720429142503</c:v>
                </c:pt>
                <c:pt idx="52">
                  <c:v>-21.063720429142503</c:v>
                </c:pt>
                <c:pt idx="53">
                  <c:v>-21.135720429142502</c:v>
                </c:pt>
                <c:pt idx="54">
                  <c:v>-21.239720429142501</c:v>
                </c:pt>
                <c:pt idx="55">
                  <c:v>-21.327720429142502</c:v>
                </c:pt>
                <c:pt idx="56">
                  <c:v>-21.407720429142504</c:v>
                </c:pt>
                <c:pt idx="57">
                  <c:v>-21.507720429142505</c:v>
                </c:pt>
                <c:pt idx="58">
                  <c:v>-21.587720429142507</c:v>
                </c:pt>
                <c:pt idx="59">
                  <c:v>-21.675720429142508</c:v>
                </c:pt>
                <c:pt idx="60">
                  <c:v>-21.75572042914251</c:v>
                </c:pt>
                <c:pt idx="61">
                  <c:v>-21.77572042914251</c:v>
                </c:pt>
                <c:pt idx="62">
                  <c:v>-21.795720429142509</c:v>
                </c:pt>
                <c:pt idx="63">
                  <c:v>-21.895720429142511</c:v>
                </c:pt>
                <c:pt idx="64">
                  <c:v>-21.975720429142513</c:v>
                </c:pt>
                <c:pt idx="65">
                  <c:v>-21.925720429142512</c:v>
                </c:pt>
                <c:pt idx="66">
                  <c:v>-21.875720429142511</c:v>
                </c:pt>
                <c:pt idx="67">
                  <c:v>-21.895720429142511</c:v>
                </c:pt>
                <c:pt idx="68">
                  <c:v>-21.84572042914251</c:v>
                </c:pt>
                <c:pt idx="69">
                  <c:v>-21.745720429142509</c:v>
                </c:pt>
                <c:pt idx="70">
                  <c:v>-21.795720429142509</c:v>
                </c:pt>
                <c:pt idx="71">
                  <c:v>-21.815720429142509</c:v>
                </c:pt>
                <c:pt idx="72">
                  <c:v>-21.86572042914251</c:v>
                </c:pt>
                <c:pt idx="73">
                  <c:v>-21.815720429142509</c:v>
                </c:pt>
                <c:pt idx="74">
                  <c:v>-21.93572042914251</c:v>
                </c:pt>
                <c:pt idx="75">
                  <c:v>-22.023720429142511</c:v>
                </c:pt>
                <c:pt idx="76">
                  <c:v>-22.143720429142508</c:v>
                </c:pt>
                <c:pt idx="77">
                  <c:v>-22.287720429142507</c:v>
                </c:pt>
                <c:pt idx="78">
                  <c:v>-22.407720429142504</c:v>
                </c:pt>
                <c:pt idx="79">
                  <c:v>-22.495720429142505</c:v>
                </c:pt>
                <c:pt idx="80">
                  <c:v>-22.599720429142504</c:v>
                </c:pt>
                <c:pt idx="81">
                  <c:v>-22.703720429142503</c:v>
                </c:pt>
                <c:pt idx="82">
                  <c:v>-22.783720429142505</c:v>
                </c:pt>
                <c:pt idx="83">
                  <c:v>-22.813720429142506</c:v>
                </c:pt>
                <c:pt idx="84">
                  <c:v>-22.808720429142507</c:v>
                </c:pt>
                <c:pt idx="85">
                  <c:v>-22.778720429142506</c:v>
                </c:pt>
                <c:pt idx="86">
                  <c:v>-22.748720429142505</c:v>
                </c:pt>
                <c:pt idx="87">
                  <c:v>-22.832720429142505</c:v>
                </c:pt>
                <c:pt idx="88">
                  <c:v>-22.976720429142503</c:v>
                </c:pt>
                <c:pt idx="89">
                  <c:v>-23.048720429142502</c:v>
                </c:pt>
                <c:pt idx="90">
                  <c:v>-23.120720429142501</c:v>
                </c:pt>
                <c:pt idx="91">
                  <c:v>-23.192720429142501</c:v>
                </c:pt>
                <c:pt idx="92">
                  <c:v>-23.2647204291425</c:v>
                </c:pt>
                <c:pt idx="93">
                  <c:v>-23.316720429142499</c:v>
                </c:pt>
                <c:pt idx="94">
                  <c:v>-23.3377204291425</c:v>
                </c:pt>
                <c:pt idx="95">
                  <c:v>-23.359720429142499</c:v>
                </c:pt>
                <c:pt idx="96">
                  <c:v>-23.385720429142498</c:v>
                </c:pt>
                <c:pt idx="97">
                  <c:v>-23.411720429142498</c:v>
                </c:pt>
                <c:pt idx="98">
                  <c:v>-23.4477204291425</c:v>
                </c:pt>
                <c:pt idx="99">
                  <c:v>-23.483720429142501</c:v>
                </c:pt>
                <c:pt idx="100">
                  <c:v>-23.504720429142502</c:v>
                </c:pt>
                <c:pt idx="101">
                  <c:v>-23.519720429142502</c:v>
                </c:pt>
                <c:pt idx="102">
                  <c:v>-23.514720429142503</c:v>
                </c:pt>
                <c:pt idx="103">
                  <c:v>-23.529720429142504</c:v>
                </c:pt>
                <c:pt idx="104">
                  <c:v>-23.449720429142506</c:v>
                </c:pt>
                <c:pt idx="105">
                  <c:v>-23.469720429142505</c:v>
                </c:pt>
                <c:pt idx="106">
                  <c:v>-23.484720429142506</c:v>
                </c:pt>
                <c:pt idx="107">
                  <c:v>-23.499720429142506</c:v>
                </c:pt>
                <c:pt idx="108">
                  <c:v>-23.514720429142507</c:v>
                </c:pt>
                <c:pt idx="109">
                  <c:v>-23.434720429142509</c:v>
                </c:pt>
                <c:pt idx="110">
                  <c:v>-23.455720429142509</c:v>
                </c:pt>
                <c:pt idx="111">
                  <c:v>-23.47072042914251</c:v>
                </c:pt>
                <c:pt idx="112">
                  <c:v>-23.440720429142509</c:v>
                </c:pt>
                <c:pt idx="113">
                  <c:v>-23.370720429142509</c:v>
                </c:pt>
                <c:pt idx="114">
                  <c:v>-23.149720429142512</c:v>
                </c:pt>
                <c:pt idx="115">
                  <c:v>-23.000120429142513</c:v>
                </c:pt>
                <c:pt idx="116">
                  <c:v>-22.850520429142513</c:v>
                </c:pt>
                <c:pt idx="117">
                  <c:v>-22.700920429142514</c:v>
                </c:pt>
                <c:pt idx="118">
                  <c:v>-22.632920429142512</c:v>
                </c:pt>
                <c:pt idx="119">
                  <c:v>-22.483320429142513</c:v>
                </c:pt>
                <c:pt idx="120">
                  <c:v>-22.262320429142513</c:v>
                </c:pt>
                <c:pt idx="121">
                  <c:v>-22.041320429142516</c:v>
                </c:pt>
                <c:pt idx="122">
                  <c:v>-21.837320429142515</c:v>
                </c:pt>
                <c:pt idx="123">
                  <c:v>-21.616320429142519</c:v>
                </c:pt>
                <c:pt idx="124">
                  <c:v>-21.395320429142522</c:v>
                </c:pt>
                <c:pt idx="125">
                  <c:v>-21.355320429142523</c:v>
                </c:pt>
                <c:pt idx="126">
                  <c:v>-21.315320429142524</c:v>
                </c:pt>
                <c:pt idx="127">
                  <c:v>-21.227320429142523</c:v>
                </c:pt>
                <c:pt idx="128">
                  <c:v>-21.187320429142524</c:v>
                </c:pt>
                <c:pt idx="129">
                  <c:v>-21.067320429142523</c:v>
                </c:pt>
                <c:pt idx="130">
                  <c:v>-20.937320429142524</c:v>
                </c:pt>
                <c:pt idx="131">
                  <c:v>-20.817320429142523</c:v>
                </c:pt>
                <c:pt idx="132">
                  <c:v>-20.733283026682528</c:v>
                </c:pt>
                <c:pt idx="133">
                  <c:v>-20.603788503407529</c:v>
                </c:pt>
                <c:pt idx="134">
                  <c:v>-20.458380961057532</c:v>
                </c:pt>
                <c:pt idx="135">
                  <c:v>-20.317650155582559</c:v>
                </c:pt>
                <c:pt idx="136">
                  <c:v>-20.317650155582559</c:v>
                </c:pt>
                <c:pt idx="137">
                  <c:v>-20.164934689107579</c:v>
                </c:pt>
                <c:pt idx="138">
                  <c:v>-19.981473957732543</c:v>
                </c:pt>
                <c:pt idx="139">
                  <c:v>-19.803261212882585</c:v>
                </c:pt>
                <c:pt idx="140">
                  <c:v>-19.664199456220047</c:v>
                </c:pt>
                <c:pt idx="141">
                  <c:v>-19.688708760720051</c:v>
                </c:pt>
                <c:pt idx="142">
                  <c:v>-19.709439709132592</c:v>
                </c:pt>
                <c:pt idx="143">
                  <c:v>-19.711736185632546</c:v>
                </c:pt>
                <c:pt idx="144">
                  <c:v>-19.549343941370058</c:v>
                </c:pt>
                <c:pt idx="145">
                  <c:v>-19.380671105832576</c:v>
                </c:pt>
                <c:pt idx="146">
                  <c:v>-19.205531473070046</c:v>
                </c:pt>
                <c:pt idx="147">
                  <c:v>-19.023735328032529</c:v>
                </c:pt>
                <c:pt idx="148">
                  <c:v>-18.826106309357581</c:v>
                </c:pt>
                <c:pt idx="149">
                  <c:v>-18.54654580773251</c:v>
                </c:pt>
                <c:pt idx="150">
                  <c:v>-18.256632860357552</c:v>
                </c:pt>
                <c:pt idx="151">
                  <c:v>-17.89596510040753</c:v>
                </c:pt>
                <c:pt idx="152">
                  <c:v>-17.584469028032537</c:v>
                </c:pt>
                <c:pt idx="153">
                  <c:v>-17.347795391107546</c:v>
                </c:pt>
                <c:pt idx="154">
                  <c:v>-17.213226717120094</c:v>
                </c:pt>
                <c:pt idx="155">
                  <c:v>-17.074780768195122</c:v>
                </c:pt>
                <c:pt idx="156">
                  <c:v>-16.897026607695082</c:v>
                </c:pt>
                <c:pt idx="157">
                  <c:v>-16.702612136195061</c:v>
                </c:pt>
                <c:pt idx="158">
                  <c:v>-16.516677951120009</c:v>
                </c:pt>
                <c:pt idx="159">
                  <c:v>-16.327309998282622</c:v>
                </c:pt>
                <c:pt idx="160">
                  <c:v>-16.121305901020062</c:v>
                </c:pt>
                <c:pt idx="161">
                  <c:v>-15.884108056295023</c:v>
                </c:pt>
                <c:pt idx="162">
                  <c:v>-15.628953709620042</c:v>
                </c:pt>
                <c:pt idx="163">
                  <c:v>-15.340304398207607</c:v>
                </c:pt>
                <c:pt idx="164">
                  <c:v>-15.01292082394507</c:v>
                </c:pt>
                <c:pt idx="165">
                  <c:v>-14.375445655560014</c:v>
                </c:pt>
                <c:pt idx="166">
                  <c:v>-13.717363727265107</c:v>
                </c:pt>
                <c:pt idx="167">
                  <c:v>-13.038184947480051</c:v>
                </c:pt>
                <c:pt idx="168">
                  <c:v>-12.209999454735033</c:v>
                </c:pt>
                <c:pt idx="169">
                  <c:v>-11.343307385625012</c:v>
                </c:pt>
                <c:pt idx="170">
                  <c:v>-10.561921892879994</c:v>
                </c:pt>
                <c:pt idx="171">
                  <c:v>-9.9205495528649781</c:v>
                </c:pt>
                <c:pt idx="172">
                  <c:v>-9.185964060119959</c:v>
                </c:pt>
                <c:pt idx="173">
                  <c:v>-8.4747785673749405</c:v>
                </c:pt>
                <c:pt idx="174">
                  <c:v>-8.2016239900874268</c:v>
                </c:pt>
                <c:pt idx="175">
                  <c:v>-7.9479694127999121</c:v>
                </c:pt>
                <c:pt idx="176">
                  <c:v>-7.7138148355123981</c:v>
                </c:pt>
                <c:pt idx="177">
                  <c:v>-7.4859639870123829</c:v>
                </c:pt>
                <c:pt idx="178">
                  <c:v>-7.2781131385123672</c:v>
                </c:pt>
              </c:numCache>
            </c:numRef>
          </c:yVal>
          <c:smooth val="0"/>
          <c:extLst>
            <c:ext xmlns:c16="http://schemas.microsoft.com/office/drawing/2014/chart" uri="{C3380CC4-5D6E-409C-BE32-E72D297353CC}">
              <c16:uniqueId val="{00000000-6EFD-47FF-8FF4-771C1D24F61C}"/>
            </c:ext>
          </c:extLst>
        </c:ser>
        <c:dLbls>
          <c:showLegendKey val="0"/>
          <c:showVal val="0"/>
          <c:showCatName val="0"/>
          <c:showSerName val="0"/>
          <c:showPercent val="0"/>
          <c:showBubbleSize val="0"/>
        </c:dLbls>
        <c:axId val="186423552"/>
        <c:axId val="186429824"/>
      </c:scatterChart>
      <c:valAx>
        <c:axId val="186423552"/>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86429824"/>
        <c:crossesAt val="-30"/>
        <c:crossBetween val="midCat"/>
      </c:valAx>
      <c:valAx>
        <c:axId val="186429824"/>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86423552"/>
        <c:crossesAt val="-30"/>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3" Type="http://schemas.openxmlformats.org/officeDocument/2006/relationships/chart" Target="../charts/chart29.xml"/><Relationship Id="rId18" Type="http://schemas.openxmlformats.org/officeDocument/2006/relationships/chart" Target="../charts/chart34.xml"/><Relationship Id="rId26" Type="http://schemas.openxmlformats.org/officeDocument/2006/relationships/image" Target="../media/image1.png"/><Relationship Id="rId39" Type="http://schemas.openxmlformats.org/officeDocument/2006/relationships/chart" Target="../charts/chart49.xml"/><Relationship Id="rId3" Type="http://schemas.openxmlformats.org/officeDocument/2006/relationships/chart" Target="../charts/chart19.xml"/><Relationship Id="rId21" Type="http://schemas.openxmlformats.org/officeDocument/2006/relationships/chart" Target="../charts/chart37.xml"/><Relationship Id="rId34" Type="http://schemas.openxmlformats.org/officeDocument/2006/relationships/chart" Target="../charts/chart44.xml"/><Relationship Id="rId42" Type="http://schemas.openxmlformats.org/officeDocument/2006/relationships/chart" Target="../charts/chart52.xml"/><Relationship Id="rId47" Type="http://schemas.openxmlformats.org/officeDocument/2006/relationships/image" Target="../media/image11.png"/><Relationship Id="rId50" Type="http://schemas.openxmlformats.org/officeDocument/2006/relationships/image" Target="../media/image14.png"/><Relationship Id="rId7" Type="http://schemas.openxmlformats.org/officeDocument/2006/relationships/chart" Target="../charts/chart23.xml"/><Relationship Id="rId12" Type="http://schemas.openxmlformats.org/officeDocument/2006/relationships/chart" Target="../charts/chart28.xml"/><Relationship Id="rId17" Type="http://schemas.openxmlformats.org/officeDocument/2006/relationships/chart" Target="../charts/chart33.xml"/><Relationship Id="rId25" Type="http://schemas.openxmlformats.org/officeDocument/2006/relationships/chart" Target="../charts/chart41.xml"/><Relationship Id="rId33" Type="http://schemas.openxmlformats.org/officeDocument/2006/relationships/chart" Target="../charts/chart43.xml"/><Relationship Id="rId38" Type="http://schemas.openxmlformats.org/officeDocument/2006/relationships/chart" Target="../charts/chart48.xml"/><Relationship Id="rId46" Type="http://schemas.openxmlformats.org/officeDocument/2006/relationships/image" Target="../media/image10.png"/><Relationship Id="rId2" Type="http://schemas.openxmlformats.org/officeDocument/2006/relationships/chart" Target="../charts/chart18.xml"/><Relationship Id="rId16" Type="http://schemas.openxmlformats.org/officeDocument/2006/relationships/chart" Target="../charts/chart32.xml"/><Relationship Id="rId20" Type="http://schemas.openxmlformats.org/officeDocument/2006/relationships/chart" Target="../charts/chart36.xml"/><Relationship Id="rId29" Type="http://schemas.openxmlformats.org/officeDocument/2006/relationships/image" Target="../media/image4.png"/><Relationship Id="rId41" Type="http://schemas.openxmlformats.org/officeDocument/2006/relationships/chart" Target="../charts/chart51.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24" Type="http://schemas.openxmlformats.org/officeDocument/2006/relationships/chart" Target="../charts/chart40.xml"/><Relationship Id="rId32" Type="http://schemas.openxmlformats.org/officeDocument/2006/relationships/chart" Target="../charts/chart42.xml"/><Relationship Id="rId37" Type="http://schemas.openxmlformats.org/officeDocument/2006/relationships/chart" Target="../charts/chart47.xml"/><Relationship Id="rId40" Type="http://schemas.openxmlformats.org/officeDocument/2006/relationships/chart" Target="../charts/chart50.xml"/><Relationship Id="rId45" Type="http://schemas.openxmlformats.org/officeDocument/2006/relationships/image" Target="../media/image9.png"/><Relationship Id="rId5" Type="http://schemas.openxmlformats.org/officeDocument/2006/relationships/chart" Target="../charts/chart21.xml"/><Relationship Id="rId15" Type="http://schemas.openxmlformats.org/officeDocument/2006/relationships/chart" Target="../charts/chart31.xml"/><Relationship Id="rId23" Type="http://schemas.openxmlformats.org/officeDocument/2006/relationships/chart" Target="../charts/chart39.xml"/><Relationship Id="rId28" Type="http://schemas.openxmlformats.org/officeDocument/2006/relationships/image" Target="../media/image3.png"/><Relationship Id="rId36" Type="http://schemas.openxmlformats.org/officeDocument/2006/relationships/chart" Target="../charts/chart46.xml"/><Relationship Id="rId49" Type="http://schemas.openxmlformats.org/officeDocument/2006/relationships/image" Target="../media/image13.png"/><Relationship Id="rId10" Type="http://schemas.openxmlformats.org/officeDocument/2006/relationships/chart" Target="../charts/chart26.xml"/><Relationship Id="rId19" Type="http://schemas.openxmlformats.org/officeDocument/2006/relationships/chart" Target="../charts/chart35.xml"/><Relationship Id="rId31" Type="http://schemas.openxmlformats.org/officeDocument/2006/relationships/image" Target="../media/image6.png"/><Relationship Id="rId44" Type="http://schemas.openxmlformats.org/officeDocument/2006/relationships/image" Target="../media/image8.png"/><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 Id="rId22" Type="http://schemas.openxmlformats.org/officeDocument/2006/relationships/chart" Target="../charts/chart38.xml"/><Relationship Id="rId27" Type="http://schemas.openxmlformats.org/officeDocument/2006/relationships/image" Target="../media/image2.png"/><Relationship Id="rId30" Type="http://schemas.openxmlformats.org/officeDocument/2006/relationships/image" Target="../media/image5.png"/><Relationship Id="rId35" Type="http://schemas.openxmlformats.org/officeDocument/2006/relationships/chart" Target="../charts/chart45.xml"/><Relationship Id="rId43" Type="http://schemas.openxmlformats.org/officeDocument/2006/relationships/image" Target="../media/image7.png"/><Relationship Id="rId48" Type="http://schemas.openxmlformats.org/officeDocument/2006/relationships/image" Target="../media/image12.png"/><Relationship Id="rId8" Type="http://schemas.openxmlformats.org/officeDocument/2006/relationships/chart" Target="../charts/chart24.xml"/><Relationship Id="rId51" Type="http://schemas.openxmlformats.org/officeDocument/2006/relationships/chart" Target="../charts/chart53.xml"/></Relationships>
</file>

<file path=xl/drawings/drawing1.xml><?xml version="1.0" encoding="utf-8"?>
<xdr:wsDr xmlns:xdr="http://schemas.openxmlformats.org/drawingml/2006/spreadsheetDrawing" xmlns:a="http://schemas.openxmlformats.org/drawingml/2006/main">
  <xdr:twoCellAnchor>
    <xdr:from>
      <xdr:col>42</xdr:col>
      <xdr:colOff>47625</xdr:colOff>
      <xdr:row>13</xdr:row>
      <xdr:rowOff>38100</xdr:rowOff>
    </xdr:from>
    <xdr:to>
      <xdr:col>49</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66675</xdr:colOff>
      <xdr:row>28</xdr:row>
      <xdr:rowOff>28575</xdr:rowOff>
    </xdr:from>
    <xdr:to>
      <xdr:col>49</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47625</xdr:colOff>
      <xdr:row>43</xdr:row>
      <xdr:rowOff>28575</xdr:rowOff>
    </xdr:from>
    <xdr:to>
      <xdr:col>49</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42</xdr:col>
      <xdr:colOff>38100</xdr:colOff>
      <xdr:row>58</xdr:row>
      <xdr:rowOff>19050</xdr:rowOff>
    </xdr:from>
    <xdr:to>
      <xdr:col>49</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0</xdr:colOff>
      <xdr:row>75</xdr:row>
      <xdr:rowOff>0</xdr:rowOff>
    </xdr:from>
    <xdr:to>
      <xdr:col>49</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0</xdr:colOff>
      <xdr:row>91</xdr:row>
      <xdr:rowOff>0</xdr:rowOff>
    </xdr:from>
    <xdr:to>
      <xdr:col>49</xdr:col>
      <xdr:colOff>304800</xdr:colOff>
      <xdr:row>105</xdr:row>
      <xdr:rowOff>38100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0</xdr:colOff>
      <xdr:row>107</xdr:row>
      <xdr:rowOff>0</xdr:rowOff>
    </xdr:from>
    <xdr:to>
      <xdr:col>49</xdr:col>
      <xdr:colOff>304800</xdr:colOff>
      <xdr:row>121</xdr:row>
      <xdr:rowOff>63500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68</xdr:col>
      <xdr:colOff>304800</xdr:colOff>
      <xdr:row>30</xdr:row>
      <xdr:rowOff>50800</xdr:rowOff>
    </xdr:from>
    <xdr:to>
      <xdr:col>78</xdr:col>
      <xdr:colOff>596900</xdr:colOff>
      <xdr:row>50</xdr:row>
      <xdr:rowOff>114300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96</xdr:col>
      <xdr:colOff>317500</xdr:colOff>
      <xdr:row>229</xdr:row>
      <xdr:rowOff>31749</xdr:rowOff>
    </xdr:from>
    <xdr:to>
      <xdr:col>102</xdr:col>
      <xdr:colOff>511175</xdr:colOff>
      <xdr:row>243</xdr:row>
      <xdr:rowOff>117474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144</xdr:col>
      <xdr:colOff>250825</xdr:colOff>
      <xdr:row>229</xdr:row>
      <xdr:rowOff>47625</xdr:rowOff>
    </xdr:from>
    <xdr:to>
      <xdr:col>150</xdr:col>
      <xdr:colOff>415925</xdr:colOff>
      <xdr:row>243</xdr:row>
      <xdr:rowOff>133350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168</xdr:col>
      <xdr:colOff>257175</xdr:colOff>
      <xdr:row>229</xdr:row>
      <xdr:rowOff>85725</xdr:rowOff>
    </xdr:from>
    <xdr:to>
      <xdr:col>174</xdr:col>
      <xdr:colOff>434975</xdr:colOff>
      <xdr:row>243</xdr:row>
      <xdr:rowOff>171450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192</xdr:col>
      <xdr:colOff>355600</xdr:colOff>
      <xdr:row>229</xdr:row>
      <xdr:rowOff>123825</xdr:rowOff>
    </xdr:from>
    <xdr:to>
      <xdr:col>198</xdr:col>
      <xdr:colOff>520700</xdr:colOff>
      <xdr:row>244</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120</xdr:col>
      <xdr:colOff>180975</xdr:colOff>
      <xdr:row>229</xdr:row>
      <xdr:rowOff>66675</xdr:rowOff>
    </xdr:from>
    <xdr:to>
      <xdr:col>126</xdr:col>
      <xdr:colOff>393700</xdr:colOff>
      <xdr:row>243</xdr:row>
      <xdr:rowOff>152400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216</xdr:col>
      <xdr:colOff>254000</xdr:colOff>
      <xdr:row>229</xdr:row>
      <xdr:rowOff>104775</xdr:rowOff>
    </xdr:from>
    <xdr:to>
      <xdr:col>222</xdr:col>
      <xdr:colOff>460375</xdr:colOff>
      <xdr:row>244</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240</xdr:col>
      <xdr:colOff>295275</xdr:colOff>
      <xdr:row>230</xdr:row>
      <xdr:rowOff>28575</xdr:rowOff>
    </xdr:from>
    <xdr:to>
      <xdr:col>246</xdr:col>
      <xdr:colOff>485775</xdr:colOff>
      <xdr:row>244</xdr:row>
      <xdr:rowOff>114300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264</xdr:col>
      <xdr:colOff>295275</xdr:colOff>
      <xdr:row>230</xdr:row>
      <xdr:rowOff>28575</xdr:rowOff>
    </xdr:from>
    <xdr:to>
      <xdr:col>270</xdr:col>
      <xdr:colOff>485775</xdr:colOff>
      <xdr:row>244</xdr:row>
      <xdr:rowOff>114300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47625</xdr:colOff>
      <xdr:row>13</xdr:row>
      <xdr:rowOff>38100</xdr:rowOff>
    </xdr:from>
    <xdr:to>
      <xdr:col>45</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476250</xdr:colOff>
      <xdr:row>39</xdr:row>
      <xdr:rowOff>123825</xdr:rowOff>
    </xdr:from>
    <xdr:to>
      <xdr:col>82</xdr:col>
      <xdr:colOff>285750</xdr:colOff>
      <xdr:row>54</xdr:row>
      <xdr:rowOff>9525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75</xdr:col>
      <xdr:colOff>0</xdr:colOff>
      <xdr:row>55</xdr:row>
      <xdr:rowOff>0</xdr:rowOff>
    </xdr:from>
    <xdr:to>
      <xdr:col>82</xdr:col>
      <xdr:colOff>304800</xdr:colOff>
      <xdr:row>69</xdr:row>
      <xdr:rowOff>9525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75</xdr:col>
      <xdr:colOff>0</xdr:colOff>
      <xdr:row>70</xdr:row>
      <xdr:rowOff>0</xdr:rowOff>
    </xdr:from>
    <xdr:to>
      <xdr:col>82</xdr:col>
      <xdr:colOff>304800</xdr:colOff>
      <xdr:row>83</xdr:row>
      <xdr:rowOff>180975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75</xdr:col>
      <xdr:colOff>0</xdr:colOff>
      <xdr:row>85</xdr:row>
      <xdr:rowOff>0</xdr:rowOff>
    </xdr:from>
    <xdr:to>
      <xdr:col>82</xdr:col>
      <xdr:colOff>304800</xdr:colOff>
      <xdr:row>99</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75</xdr:col>
      <xdr:colOff>0</xdr:colOff>
      <xdr:row>100</xdr:row>
      <xdr:rowOff>0</xdr:rowOff>
    </xdr:from>
    <xdr:to>
      <xdr:col>82</xdr:col>
      <xdr:colOff>304800</xdr:colOff>
      <xdr:row>114</xdr:row>
      <xdr:rowOff>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75</xdr:col>
      <xdr:colOff>0</xdr:colOff>
      <xdr:row>115</xdr:row>
      <xdr:rowOff>0</xdr:rowOff>
    </xdr:from>
    <xdr:to>
      <xdr:col>82</xdr:col>
      <xdr:colOff>304800</xdr:colOff>
      <xdr:row>129</xdr:row>
      <xdr:rowOff>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83</xdr:col>
      <xdr:colOff>0</xdr:colOff>
      <xdr:row>39</xdr:row>
      <xdr:rowOff>0</xdr:rowOff>
    </xdr:from>
    <xdr:to>
      <xdr:col>88</xdr:col>
      <xdr:colOff>323850</xdr:colOff>
      <xdr:row>48</xdr:row>
      <xdr:rowOff>114300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83</xdr:col>
      <xdr:colOff>0</xdr:colOff>
      <xdr:row>55</xdr:row>
      <xdr:rowOff>0</xdr:rowOff>
    </xdr:from>
    <xdr:to>
      <xdr:col>88</xdr:col>
      <xdr:colOff>323850</xdr:colOff>
      <xdr:row>64</xdr:row>
      <xdr:rowOff>66675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83</xdr:col>
      <xdr:colOff>0</xdr:colOff>
      <xdr:row>70</xdr:row>
      <xdr:rowOff>0</xdr:rowOff>
    </xdr:from>
    <xdr:to>
      <xdr:col>88</xdr:col>
      <xdr:colOff>323850</xdr:colOff>
      <xdr:row>79</xdr:row>
      <xdr:rowOff>38100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83</xdr:col>
      <xdr:colOff>0</xdr:colOff>
      <xdr:row>85</xdr:row>
      <xdr:rowOff>0</xdr:rowOff>
    </xdr:from>
    <xdr:to>
      <xdr:col>88</xdr:col>
      <xdr:colOff>323850</xdr:colOff>
      <xdr:row>94</xdr:row>
      <xdr:rowOff>47625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83</xdr:col>
      <xdr:colOff>0</xdr:colOff>
      <xdr:row>100</xdr:row>
      <xdr:rowOff>0</xdr:rowOff>
    </xdr:from>
    <xdr:to>
      <xdr:col>88</xdr:col>
      <xdr:colOff>323850</xdr:colOff>
      <xdr:row>109</xdr:row>
      <xdr:rowOff>57150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83</xdr:col>
      <xdr:colOff>0</xdr:colOff>
      <xdr:row>115</xdr:row>
      <xdr:rowOff>0</xdr:rowOff>
    </xdr:from>
    <xdr:to>
      <xdr:col>88</xdr:col>
      <xdr:colOff>323850</xdr:colOff>
      <xdr:row>124</xdr:row>
      <xdr:rowOff>66675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89</xdr:col>
      <xdr:colOff>0</xdr:colOff>
      <xdr:row>39</xdr:row>
      <xdr:rowOff>0</xdr:rowOff>
    </xdr:from>
    <xdr:to>
      <xdr:col>94</xdr:col>
      <xdr:colOff>323850</xdr:colOff>
      <xdr:row>48</xdr:row>
      <xdr:rowOff>114300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89</xdr:col>
      <xdr:colOff>0</xdr:colOff>
      <xdr:row>55</xdr:row>
      <xdr:rowOff>0</xdr:rowOff>
    </xdr:from>
    <xdr:to>
      <xdr:col>94</xdr:col>
      <xdr:colOff>323850</xdr:colOff>
      <xdr:row>64</xdr:row>
      <xdr:rowOff>66675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89</xdr:col>
      <xdr:colOff>0</xdr:colOff>
      <xdr:row>70</xdr:row>
      <xdr:rowOff>0</xdr:rowOff>
    </xdr:from>
    <xdr:to>
      <xdr:col>94</xdr:col>
      <xdr:colOff>323850</xdr:colOff>
      <xdr:row>79</xdr:row>
      <xdr:rowOff>38100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89</xdr:col>
      <xdr:colOff>0</xdr:colOff>
      <xdr:row>85</xdr:row>
      <xdr:rowOff>0</xdr:rowOff>
    </xdr:from>
    <xdr:to>
      <xdr:col>94</xdr:col>
      <xdr:colOff>323850</xdr:colOff>
      <xdr:row>94</xdr:row>
      <xdr:rowOff>47625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89</xdr:col>
      <xdr:colOff>0</xdr:colOff>
      <xdr:row>100</xdr:row>
      <xdr:rowOff>0</xdr:rowOff>
    </xdr:from>
    <xdr:to>
      <xdr:col>94</xdr:col>
      <xdr:colOff>323850</xdr:colOff>
      <xdr:row>109</xdr:row>
      <xdr:rowOff>57150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89</xdr:col>
      <xdr:colOff>0</xdr:colOff>
      <xdr:row>115</xdr:row>
      <xdr:rowOff>0</xdr:rowOff>
    </xdr:from>
    <xdr:to>
      <xdr:col>94</xdr:col>
      <xdr:colOff>323850</xdr:colOff>
      <xdr:row>124</xdr:row>
      <xdr:rowOff>66675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106</xdr:col>
      <xdr:colOff>19050</xdr:colOff>
      <xdr:row>80</xdr:row>
      <xdr:rowOff>25400</xdr:rowOff>
    </xdr:from>
    <xdr:to>
      <xdr:col>110</xdr:col>
      <xdr:colOff>85725</xdr:colOff>
      <xdr:row>124</xdr:row>
      <xdr:rowOff>63500</xdr:rowOff>
    </xdr:to>
    <xdr:grpSp>
      <xdr:nvGrpSpPr>
        <xdr:cNvPr id="72" name="Group 71"/>
        <xdr:cNvGrpSpPr/>
      </xdr:nvGrpSpPr>
      <xdr:grpSpPr>
        <a:xfrm>
          <a:off x="58058050" y="15925800"/>
          <a:ext cx="2505075" cy="8216900"/>
          <a:chOff x="143265525" y="16535400"/>
          <a:chExt cx="3383573" cy="8648700"/>
        </a:xfrm>
      </xdr:grpSpPr>
      <xdr:grpSp>
        <xdr:nvGrpSpPr>
          <xdr:cNvPr id="63" name="Group 62"/>
          <xdr:cNvGrpSpPr/>
        </xdr:nvGrpSpPr>
        <xdr:grpSpPr>
          <a:xfrm>
            <a:off x="143265525" y="16535400"/>
            <a:ext cx="3383573" cy="8648700"/>
            <a:chOff x="139607925" y="16563975"/>
            <a:chExt cx="3383573" cy="8648700"/>
          </a:xfrm>
        </xdr:grpSpPr>
        <xdr:pic>
          <xdr:nvPicPr>
            <xdr:cNvPr id="64" name="Picture 63"/>
            <xdr:cNvPicPr>
              <a:picLocks noChangeAspect="1"/>
            </xdr:cNvPicPr>
          </xdr:nvPicPr>
          <xdr:blipFill rotWithShape="1">
            <a:blip xmlns:r="http://schemas.openxmlformats.org/officeDocument/2006/relationships" r:embed="rId26"/>
            <a:srcRect b="671"/>
            <a:stretch/>
          </xdr:blipFill>
          <xdr:spPr>
            <a:xfrm>
              <a:off x="139607925" y="23383875"/>
              <a:ext cx="3383573" cy="1828800"/>
            </a:xfrm>
            <a:prstGeom prst="rect">
              <a:avLst/>
            </a:prstGeom>
          </xdr:spPr>
        </xdr:pic>
        <xdr:pic>
          <xdr:nvPicPr>
            <xdr:cNvPr id="65" name="Picture 64"/>
            <xdr:cNvPicPr>
              <a:picLocks noChangeAspect="1"/>
            </xdr:cNvPicPr>
          </xdr:nvPicPr>
          <xdr:blipFill rotWithShape="1">
            <a:blip xmlns:r="http://schemas.openxmlformats.org/officeDocument/2006/relationships" r:embed="rId27"/>
            <a:srcRect b="11018"/>
            <a:stretch/>
          </xdr:blipFill>
          <xdr:spPr>
            <a:xfrm>
              <a:off x="139607925" y="22012275"/>
              <a:ext cx="3383573" cy="1638300"/>
            </a:xfrm>
            <a:prstGeom prst="rect">
              <a:avLst/>
            </a:prstGeom>
          </xdr:spPr>
        </xdr:pic>
        <xdr:pic>
          <xdr:nvPicPr>
            <xdr:cNvPr id="66" name="Picture 65"/>
            <xdr:cNvPicPr>
              <a:picLocks noChangeAspect="1"/>
            </xdr:cNvPicPr>
          </xdr:nvPicPr>
          <xdr:blipFill rotWithShape="1">
            <a:blip xmlns:r="http://schemas.openxmlformats.org/officeDocument/2006/relationships" r:embed="rId28"/>
            <a:srcRect b="12052"/>
            <a:stretch/>
          </xdr:blipFill>
          <xdr:spPr>
            <a:xfrm>
              <a:off x="139607925" y="20640675"/>
              <a:ext cx="3383573" cy="1619250"/>
            </a:xfrm>
            <a:prstGeom prst="rect">
              <a:avLst/>
            </a:prstGeom>
          </xdr:spPr>
        </xdr:pic>
        <xdr:pic>
          <xdr:nvPicPr>
            <xdr:cNvPr id="67" name="Picture 66"/>
            <xdr:cNvPicPr>
              <a:picLocks noChangeAspect="1"/>
            </xdr:cNvPicPr>
          </xdr:nvPicPr>
          <xdr:blipFill rotWithShape="1">
            <a:blip xmlns:r="http://schemas.openxmlformats.org/officeDocument/2006/relationships" r:embed="rId29"/>
            <a:srcRect b="12052"/>
            <a:stretch/>
          </xdr:blipFill>
          <xdr:spPr>
            <a:xfrm>
              <a:off x="139607925" y="19288125"/>
              <a:ext cx="3383573" cy="1619250"/>
            </a:xfrm>
            <a:prstGeom prst="rect">
              <a:avLst/>
            </a:prstGeom>
          </xdr:spPr>
        </xdr:pic>
        <xdr:pic>
          <xdr:nvPicPr>
            <xdr:cNvPr id="68" name="Picture 67"/>
            <xdr:cNvPicPr>
              <a:picLocks noChangeAspect="1"/>
            </xdr:cNvPicPr>
          </xdr:nvPicPr>
          <xdr:blipFill rotWithShape="1">
            <a:blip xmlns:r="http://schemas.openxmlformats.org/officeDocument/2006/relationships" r:embed="rId30"/>
            <a:srcRect b="11535"/>
            <a:stretch/>
          </xdr:blipFill>
          <xdr:spPr>
            <a:xfrm>
              <a:off x="139607925" y="17926050"/>
              <a:ext cx="3383573" cy="1628775"/>
            </a:xfrm>
            <a:prstGeom prst="rect">
              <a:avLst/>
            </a:prstGeom>
          </xdr:spPr>
        </xdr:pic>
        <xdr:pic>
          <xdr:nvPicPr>
            <xdr:cNvPr id="69" name="Picture 68"/>
            <xdr:cNvPicPr>
              <a:picLocks noChangeAspect="1"/>
            </xdr:cNvPicPr>
          </xdr:nvPicPr>
          <xdr:blipFill rotWithShape="1">
            <a:blip xmlns:r="http://schemas.openxmlformats.org/officeDocument/2006/relationships" r:embed="rId31"/>
            <a:srcRect b="12569"/>
            <a:stretch/>
          </xdr:blipFill>
          <xdr:spPr>
            <a:xfrm>
              <a:off x="139607925" y="16563975"/>
              <a:ext cx="3383573" cy="1609725"/>
            </a:xfrm>
            <a:prstGeom prst="rect">
              <a:avLst/>
            </a:prstGeom>
          </xdr:spPr>
        </xdr:pic>
      </xdr:grpSp>
      <xdr:sp macro="" textlink="">
        <xdr:nvSpPr>
          <xdr:cNvPr id="70" name="Rectangle 69"/>
          <xdr:cNvSpPr/>
        </xdr:nvSpPr>
        <xdr:spPr>
          <a:xfrm>
            <a:off x="143341725" y="16602075"/>
            <a:ext cx="285750" cy="8401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1" name="Rectangle 70"/>
          <xdr:cNvSpPr/>
        </xdr:nvSpPr>
        <xdr:spPr>
          <a:xfrm>
            <a:off x="143541750" y="24936450"/>
            <a:ext cx="304800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xdr:from>
      <xdr:col>75</xdr:col>
      <xdr:colOff>0</xdr:colOff>
      <xdr:row>130</xdr:row>
      <xdr:rowOff>0</xdr:rowOff>
    </xdr:from>
    <xdr:to>
      <xdr:col>82</xdr:col>
      <xdr:colOff>304800</xdr:colOff>
      <xdr:row>144</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38</xdr:col>
      <xdr:colOff>47625</xdr:colOff>
      <xdr:row>13</xdr:row>
      <xdr:rowOff>38100</xdr:rowOff>
    </xdr:from>
    <xdr:to>
      <xdr:col>45</xdr:col>
      <xdr:colOff>352425</xdr:colOff>
      <xdr:row>27</xdr:row>
      <xdr:rowOff>114300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113</xdr:col>
      <xdr:colOff>0</xdr:colOff>
      <xdr:row>80</xdr:row>
      <xdr:rowOff>0</xdr:rowOff>
    </xdr:from>
    <xdr:to>
      <xdr:col>118</xdr:col>
      <xdr:colOff>292100</xdr:colOff>
      <xdr:row>94</xdr:row>
      <xdr:rowOff>98425</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83</xdr:col>
      <xdr:colOff>0</xdr:colOff>
      <xdr:row>130</xdr:row>
      <xdr:rowOff>0</xdr:rowOff>
    </xdr:from>
    <xdr:to>
      <xdr:col>88</xdr:col>
      <xdr:colOff>323850</xdr:colOff>
      <xdr:row>139</xdr:row>
      <xdr:rowOff>66675</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89</xdr:col>
      <xdr:colOff>0</xdr:colOff>
      <xdr:row>130</xdr:row>
      <xdr:rowOff>0</xdr:rowOff>
    </xdr:from>
    <xdr:to>
      <xdr:col>94</xdr:col>
      <xdr:colOff>323850</xdr:colOff>
      <xdr:row>139</xdr:row>
      <xdr:rowOff>66675</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95</xdr:col>
      <xdr:colOff>95250</xdr:colOff>
      <xdr:row>80</xdr:row>
      <xdr:rowOff>31750</xdr:rowOff>
    </xdr:from>
    <xdr:to>
      <xdr:col>100</xdr:col>
      <xdr:colOff>430823</xdr:colOff>
      <xdr:row>131</xdr:row>
      <xdr:rowOff>64165</xdr:rowOff>
    </xdr:to>
    <xdr:grpSp>
      <xdr:nvGrpSpPr>
        <xdr:cNvPr id="10" name="Group 9"/>
        <xdr:cNvGrpSpPr/>
      </xdr:nvGrpSpPr>
      <xdr:grpSpPr>
        <a:xfrm>
          <a:off x="51428650" y="15932150"/>
          <a:ext cx="3383573" cy="9519315"/>
          <a:chOff x="49863375" y="16424275"/>
          <a:chExt cx="3383573" cy="9890790"/>
        </a:xfrm>
      </xdr:grpSpPr>
      <xdr:pic>
        <xdr:nvPicPr>
          <xdr:cNvPr id="8" name="Picture 7"/>
          <xdr:cNvPicPr>
            <a:picLocks noChangeAspect="1"/>
          </xdr:cNvPicPr>
        </xdr:nvPicPr>
        <xdr:blipFill rotWithShape="1">
          <a:blip xmlns:r="http://schemas.openxmlformats.org/officeDocument/2006/relationships" r:embed="rId43"/>
          <a:srcRect b="13043"/>
          <a:stretch/>
        </xdr:blipFill>
        <xdr:spPr>
          <a:xfrm>
            <a:off x="49863375" y="16424275"/>
            <a:ext cx="3383573" cy="1582615"/>
          </a:xfrm>
          <a:prstGeom prst="rect">
            <a:avLst/>
          </a:prstGeom>
        </xdr:spPr>
      </xdr:pic>
      <xdr:pic>
        <xdr:nvPicPr>
          <xdr:cNvPr id="9" name="Picture 8"/>
          <xdr:cNvPicPr>
            <a:picLocks noChangeAspect="1"/>
          </xdr:cNvPicPr>
        </xdr:nvPicPr>
        <xdr:blipFill rotWithShape="1">
          <a:blip xmlns:r="http://schemas.openxmlformats.org/officeDocument/2006/relationships" r:embed="rId44"/>
          <a:srcRect t="4999" b="12500"/>
          <a:stretch/>
        </xdr:blipFill>
        <xdr:spPr>
          <a:xfrm>
            <a:off x="49863375" y="17848629"/>
            <a:ext cx="3383573" cy="1523267"/>
          </a:xfrm>
          <a:prstGeom prst="rect">
            <a:avLst/>
          </a:prstGeom>
        </xdr:spPr>
      </xdr:pic>
      <xdr:pic>
        <xdr:nvPicPr>
          <xdr:cNvPr id="12" name="Picture 11"/>
          <xdr:cNvPicPr>
            <a:picLocks noChangeAspect="1"/>
          </xdr:cNvPicPr>
        </xdr:nvPicPr>
        <xdr:blipFill rotWithShape="1">
          <a:blip xmlns:r="http://schemas.openxmlformats.org/officeDocument/2006/relationships" r:embed="rId45"/>
          <a:srcRect t="5036" b="21943"/>
          <a:stretch/>
        </xdr:blipFill>
        <xdr:spPr>
          <a:xfrm>
            <a:off x="49863375" y="19187258"/>
            <a:ext cx="3383573" cy="1338629"/>
          </a:xfrm>
          <a:prstGeom prst="rect">
            <a:avLst/>
          </a:prstGeom>
        </xdr:spPr>
      </xdr:pic>
      <xdr:pic>
        <xdr:nvPicPr>
          <xdr:cNvPr id="13" name="Picture 12"/>
          <xdr:cNvPicPr>
            <a:picLocks noChangeAspect="1"/>
          </xdr:cNvPicPr>
        </xdr:nvPicPr>
        <xdr:blipFill rotWithShape="1">
          <a:blip xmlns:r="http://schemas.openxmlformats.org/officeDocument/2006/relationships" r:embed="rId46"/>
          <a:srcRect t="3585" b="23297"/>
          <a:stretch/>
        </xdr:blipFill>
        <xdr:spPr>
          <a:xfrm>
            <a:off x="49863375" y="20499510"/>
            <a:ext cx="3383573" cy="1345223"/>
          </a:xfrm>
          <a:prstGeom prst="rect">
            <a:avLst/>
          </a:prstGeom>
        </xdr:spPr>
      </xdr:pic>
      <xdr:pic>
        <xdr:nvPicPr>
          <xdr:cNvPr id="14" name="Picture 13"/>
          <xdr:cNvPicPr>
            <a:picLocks noChangeAspect="1"/>
          </xdr:cNvPicPr>
        </xdr:nvPicPr>
        <xdr:blipFill rotWithShape="1">
          <a:blip xmlns:r="http://schemas.openxmlformats.org/officeDocument/2006/relationships" r:embed="rId47"/>
          <a:srcRect t="3942" b="21864"/>
          <a:stretch/>
        </xdr:blipFill>
        <xdr:spPr>
          <a:xfrm>
            <a:off x="49863375" y="21851327"/>
            <a:ext cx="3383573" cy="1365006"/>
          </a:xfrm>
          <a:prstGeom prst="rect">
            <a:avLst/>
          </a:prstGeom>
        </xdr:spPr>
      </xdr:pic>
      <xdr:pic>
        <xdr:nvPicPr>
          <xdr:cNvPr id="15" name="Picture 14"/>
          <xdr:cNvPicPr>
            <a:picLocks noChangeAspect="1"/>
          </xdr:cNvPicPr>
        </xdr:nvPicPr>
        <xdr:blipFill rotWithShape="1">
          <a:blip xmlns:r="http://schemas.openxmlformats.org/officeDocument/2006/relationships" r:embed="rId48"/>
          <a:srcRect t="2857" b="12553"/>
          <a:stretch/>
        </xdr:blipFill>
        <xdr:spPr>
          <a:xfrm>
            <a:off x="49863375" y="23203145"/>
            <a:ext cx="3383573" cy="1561856"/>
          </a:xfrm>
          <a:prstGeom prst="rect">
            <a:avLst/>
          </a:prstGeom>
        </xdr:spPr>
      </xdr:pic>
      <xdr:pic>
        <xdr:nvPicPr>
          <xdr:cNvPr id="6" name="Picture 5"/>
          <xdr:cNvPicPr>
            <a:picLocks noChangeAspect="1"/>
          </xdr:cNvPicPr>
        </xdr:nvPicPr>
        <xdr:blipFill rotWithShape="1">
          <a:blip xmlns:r="http://schemas.openxmlformats.org/officeDocument/2006/relationships" r:embed="rId49"/>
          <a:srcRect t="4194"/>
          <a:stretch/>
        </xdr:blipFill>
        <xdr:spPr>
          <a:xfrm>
            <a:off x="49863375" y="24574500"/>
            <a:ext cx="3383573" cy="1740565"/>
          </a:xfrm>
          <a:prstGeom prst="rect">
            <a:avLst/>
          </a:prstGeom>
        </xdr:spPr>
      </xdr:pic>
    </xdr:grpSp>
    <xdr:clientData/>
  </xdr:twoCellAnchor>
  <xdr:twoCellAnchor editAs="oneCell">
    <xdr:from>
      <xdr:col>101</xdr:col>
      <xdr:colOff>57151</xdr:colOff>
      <xdr:row>80</xdr:row>
      <xdr:rowOff>66674</xdr:rowOff>
    </xdr:from>
    <xdr:to>
      <xdr:col>104</xdr:col>
      <xdr:colOff>590550</xdr:colOff>
      <xdr:row>129</xdr:row>
      <xdr:rowOff>190499</xdr:rowOff>
    </xdr:to>
    <xdr:pic>
      <xdr:nvPicPr>
        <xdr:cNvPr id="18" name="Picture 17"/>
        <xdr:cNvPicPr>
          <a:picLocks noChangeAspect="1"/>
        </xdr:cNvPicPr>
      </xdr:nvPicPr>
      <xdr:blipFill rotWithShape="1">
        <a:blip xmlns:r="http://schemas.openxmlformats.org/officeDocument/2006/relationships" r:embed="rId50"/>
        <a:srcRect l="10696" t="289" r="2791" b="2772"/>
        <a:stretch/>
      </xdr:blipFill>
      <xdr:spPr>
        <a:xfrm>
          <a:off x="53482876" y="16459199"/>
          <a:ext cx="2362199" cy="9591675"/>
        </a:xfrm>
        <a:prstGeom prst="rect">
          <a:avLst/>
        </a:prstGeom>
      </xdr:spPr>
    </xdr:pic>
    <xdr:clientData/>
  </xdr:twoCellAnchor>
  <xdr:twoCellAnchor>
    <xdr:from>
      <xdr:col>119</xdr:col>
      <xdr:colOff>9526</xdr:colOff>
      <xdr:row>80</xdr:row>
      <xdr:rowOff>0</xdr:rowOff>
    </xdr:from>
    <xdr:to>
      <xdr:col>124</xdr:col>
      <xdr:colOff>304800</xdr:colOff>
      <xdr:row>94</xdr:row>
      <xdr:rowOff>95250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gdanoffc/Desktop/Cold%20Hardiness%20Model/Bud%20Hardiness%20Variety%20Data%20-%202018%20work/Bud%20Hardiness%20Model%20for%20Chardonnay/Actual%20&amp;%20Predicted%20Hardiness%20Chard%202019-20/Chard%20model%2017%20Feb%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diness Tables 2012-19"/>
      <sheetName val="Chardonnay Predicted LTE"/>
      <sheetName val="Charts"/>
      <sheetName val="Sheet1"/>
    </sheetNames>
    <sheetDataSet>
      <sheetData sheetId="0"/>
      <sheetData sheetId="1">
        <row r="51">
          <cell r="IE51">
            <v>-11.013755999999999</v>
          </cell>
        </row>
        <row r="52">
          <cell r="IE52">
            <v>-11.563756</v>
          </cell>
        </row>
        <row r="53">
          <cell r="IE53">
            <v>-12.063756</v>
          </cell>
        </row>
        <row r="54">
          <cell r="IE54">
            <v>-12.563756</v>
          </cell>
        </row>
        <row r="55">
          <cell r="IE55">
            <v>-13.063756</v>
          </cell>
        </row>
        <row r="56">
          <cell r="IE56">
            <v>-13.560579343400001</v>
          </cell>
        </row>
        <row r="57">
          <cell r="IE57">
            <v>-14.041965100800001</v>
          </cell>
        </row>
        <row r="58">
          <cell r="IE58">
            <v>-14.508247109799999</v>
          </cell>
        </row>
        <row r="59">
          <cell r="IE59">
            <v>-14.959755251839999</v>
          </cell>
        </row>
        <row r="60">
          <cell r="IE60">
            <v>-15.331256422146</v>
          </cell>
        </row>
        <row r="61">
          <cell r="IE61">
            <v>-15.690750515775999</v>
          </cell>
        </row>
        <row r="62">
          <cell r="IE62">
            <v>-16.099876783976001</v>
          </cell>
        </row>
        <row r="63">
          <cell r="IE63">
            <v>-16.495509149375998</v>
          </cell>
        </row>
        <row r="64">
          <cell r="IE64">
            <v>-16.858835284453999</v>
          </cell>
        </row>
        <row r="65">
          <cell r="IE65">
            <v>-17.221014771902801</v>
          </cell>
        </row>
        <row r="66">
          <cell r="IE66">
            <v>-17.560160436292801</v>
          </cell>
        </row>
        <row r="67">
          <cell r="IE67">
            <v>-17.870406815392801</v>
          </cell>
        </row>
        <row r="68">
          <cell r="IE68">
            <v>-18.153231767522804</v>
          </cell>
        </row>
        <row r="69">
          <cell r="IE69">
            <v>-18.410065844674804</v>
          </cell>
        </row>
        <row r="70">
          <cell r="IE70">
            <v>-18.673256715620806</v>
          </cell>
        </row>
        <row r="71">
          <cell r="IE71">
            <v>-18.941917919360804</v>
          </cell>
        </row>
        <row r="72">
          <cell r="IE72">
            <v>-19.229584949160806</v>
          </cell>
          <cell r="IF72">
            <v>-17.516398148148152</v>
          </cell>
        </row>
        <row r="73">
          <cell r="IE73">
            <v>-19.506681055360808</v>
          </cell>
        </row>
        <row r="74">
          <cell r="IE74">
            <v>-19.933554209984806</v>
          </cell>
        </row>
        <row r="75">
          <cell r="IE75">
            <v>-20.370049473916808</v>
          </cell>
        </row>
        <row r="76">
          <cell r="IE76">
            <v>-20.691137442416807</v>
          </cell>
        </row>
        <row r="77">
          <cell r="IE77">
            <v>-20.928615683016805</v>
          </cell>
        </row>
        <row r="78">
          <cell r="IE78">
            <v>-21.225302268796806</v>
          </cell>
        </row>
        <row r="79">
          <cell r="IE79">
            <v>-21.378751661984804</v>
          </cell>
        </row>
        <row r="80">
          <cell r="IE80">
            <v>-21.589204851144807</v>
          </cell>
        </row>
        <row r="81">
          <cell r="IE81">
            <v>-21.730559914924804</v>
          </cell>
        </row>
        <row r="82">
          <cell r="IE82">
            <v>-21.920344080096807</v>
          </cell>
        </row>
        <row r="83">
          <cell r="IE83">
            <v>-22.105957831096806</v>
          </cell>
        </row>
        <row r="84">
          <cell r="IE84">
            <v>-22.267756894013203</v>
          </cell>
        </row>
        <row r="85">
          <cell r="IE85">
            <v>-22.458398373136404</v>
          </cell>
        </row>
        <row r="86">
          <cell r="IE86">
            <v>-22.640793856112406</v>
          </cell>
          <cell r="IF86">
            <v>-23.298981481481476</v>
          </cell>
        </row>
        <row r="87">
          <cell r="IE87">
            <v>-22.782489703314404</v>
          </cell>
        </row>
        <row r="88">
          <cell r="IE88">
            <v>-22.928295560966404</v>
          </cell>
        </row>
        <row r="89">
          <cell r="IE89">
            <v>-23.063256787744404</v>
          </cell>
        </row>
        <row r="90">
          <cell r="IE90">
            <v>-23.198811439304407</v>
          </cell>
        </row>
        <row r="91">
          <cell r="IE91">
            <v>-23.328059577504405</v>
          </cell>
        </row>
        <row r="92">
          <cell r="IE92">
            <v>-23.445043482854405</v>
          </cell>
        </row>
        <row r="93">
          <cell r="IE93">
            <v>-23.538826794694405</v>
          </cell>
        </row>
        <row r="94">
          <cell r="IE94">
            <v>-23.628033788646405</v>
          </cell>
        </row>
        <row r="95">
          <cell r="IE95">
            <v>-23.636033788646404</v>
          </cell>
        </row>
        <row r="96">
          <cell r="IE96">
            <v>-23.644533788646406</v>
          </cell>
        </row>
        <row r="97">
          <cell r="IE97">
            <v>-23.653533788646406</v>
          </cell>
        </row>
        <row r="98">
          <cell r="IE98">
            <v>-23.662533788646407</v>
          </cell>
        </row>
        <row r="99">
          <cell r="IE99">
            <v>-23.672333788646405</v>
          </cell>
        </row>
        <row r="100">
          <cell r="IE100">
            <v>-23.677333788646408</v>
          </cell>
          <cell r="IF100">
            <v>-23.783333333333335</v>
          </cell>
        </row>
        <row r="101">
          <cell r="IE101">
            <v>-23.685333788646407</v>
          </cell>
        </row>
        <row r="102">
          <cell r="IE102">
            <v>-23.693833788646408</v>
          </cell>
        </row>
        <row r="103">
          <cell r="IE103">
            <v>-23.702333788646406</v>
          </cell>
        </row>
        <row r="104">
          <cell r="IE104">
            <v>-23.715933788646407</v>
          </cell>
        </row>
        <row r="105">
          <cell r="IE105">
            <v>-23.765933788646407</v>
          </cell>
        </row>
        <row r="106">
          <cell r="IE106">
            <v>-23.765933788646407</v>
          </cell>
        </row>
        <row r="107">
          <cell r="IE107">
            <v>-23.765933788646407</v>
          </cell>
        </row>
        <row r="108">
          <cell r="IE108">
            <v>-23.765933788646407</v>
          </cell>
        </row>
        <row r="109">
          <cell r="IE109">
            <v>-23.645933788646406</v>
          </cell>
        </row>
        <row r="110">
          <cell r="IE110">
            <v>-23.525933788646405</v>
          </cell>
        </row>
        <row r="111">
          <cell r="IE111">
            <v>-23.405933788646404</v>
          </cell>
        </row>
        <row r="112">
          <cell r="IE112">
            <v>-23.285933788646403</v>
          </cell>
        </row>
        <row r="113">
          <cell r="IE113">
            <v>-23.165933788646402</v>
          </cell>
        </row>
        <row r="114">
          <cell r="IE114">
            <v>-23.045933788646401</v>
          </cell>
          <cell r="IF114">
            <v>-23.846685185185184</v>
          </cell>
        </row>
        <row r="115">
          <cell r="IE115">
            <v>-22.9259337886464</v>
          </cell>
        </row>
        <row r="116">
          <cell r="IE116">
            <v>-22.805933788646399</v>
          </cell>
        </row>
        <row r="117">
          <cell r="IE117">
            <v>-22.685933788646398</v>
          </cell>
        </row>
        <row r="118">
          <cell r="IE118">
            <v>-22.7859337886464</v>
          </cell>
        </row>
        <row r="119">
          <cell r="IE119">
            <v>-22.885933788646401</v>
          </cell>
        </row>
        <row r="120">
          <cell r="IE120">
            <v>-22.885933788646401</v>
          </cell>
        </row>
        <row r="121">
          <cell r="IE121">
            <v>-22.885933788646401</v>
          </cell>
        </row>
        <row r="122">
          <cell r="IE122">
            <v>-22.935933788646402</v>
          </cell>
        </row>
        <row r="123">
          <cell r="IE123">
            <v>-23.045933788646401</v>
          </cell>
        </row>
        <row r="124">
          <cell r="IE124">
            <v>-23.1379337886464</v>
          </cell>
        </row>
        <row r="125">
          <cell r="IE125">
            <v>-23.247933788646399</v>
          </cell>
        </row>
        <row r="126">
          <cell r="IE126">
            <v>-23.2979337886464</v>
          </cell>
        </row>
        <row r="127">
          <cell r="IE127">
            <v>-23.397933788646402</v>
          </cell>
        </row>
        <row r="128">
          <cell r="IE128">
            <v>-23.4899337886464</v>
          </cell>
          <cell r="IF128">
            <v>-24.688324074074078</v>
          </cell>
        </row>
        <row r="129">
          <cell r="IE129">
            <v>-23.589933788646402</v>
          </cell>
        </row>
        <row r="130">
          <cell r="IE130">
            <v>-23.589933788646402</v>
          </cell>
        </row>
        <row r="131">
          <cell r="IE131">
            <v>-23.469933788646401</v>
          </cell>
        </row>
        <row r="132">
          <cell r="IE132">
            <v>-23.3499337886464</v>
          </cell>
        </row>
        <row r="133">
          <cell r="IE133">
            <v>-23.3499337886464</v>
          </cell>
        </row>
        <row r="134">
          <cell r="IE134">
            <v>-23.299933788646399</v>
          </cell>
        </row>
        <row r="135">
          <cell r="IE135">
            <v>-23.379933788646401</v>
          </cell>
        </row>
        <row r="136">
          <cell r="IE136">
            <v>-23.459933788646403</v>
          </cell>
        </row>
        <row r="137">
          <cell r="IE137">
            <v>-23.359933788646401</v>
          </cell>
        </row>
        <row r="138">
          <cell r="IE138">
            <v>-23.2599337886464</v>
          </cell>
        </row>
        <row r="139">
          <cell r="IE139">
            <v>-23.249933788646398</v>
          </cell>
        </row>
        <row r="140">
          <cell r="IE140">
            <v>-23.299933788646399</v>
          </cell>
        </row>
        <row r="141">
          <cell r="IE141">
            <v>-23.289933788646398</v>
          </cell>
        </row>
        <row r="142">
          <cell r="IE142">
            <v>-23.369933788646399</v>
          </cell>
          <cell r="IF142">
            <v>-24.016157407407405</v>
          </cell>
        </row>
        <row r="143">
          <cell r="IE143">
            <v>-23.449933788646401</v>
          </cell>
        </row>
        <row r="144">
          <cell r="IE144">
            <v>-23.499933788646402</v>
          </cell>
        </row>
        <row r="145">
          <cell r="IE145">
            <v>-23.449933788646401</v>
          </cell>
        </row>
        <row r="146">
          <cell r="IE146">
            <v>-23.339933788646402</v>
          </cell>
        </row>
        <row r="147">
          <cell r="IE147">
            <v>-23.2399337886464</v>
          </cell>
        </row>
        <row r="148">
          <cell r="IE148">
            <v>-23.319933788646402</v>
          </cell>
        </row>
        <row r="149">
          <cell r="IE149">
            <v>-23.419933788646404</v>
          </cell>
        </row>
        <row r="150">
          <cell r="IE150">
            <v>-23.519933788646405</v>
          </cell>
        </row>
        <row r="151">
          <cell r="IE151">
            <v>-23.639933788646402</v>
          </cell>
        </row>
        <row r="152">
          <cell r="IE152">
            <v>-23.7599337886464</v>
          </cell>
        </row>
        <row r="153">
          <cell r="IE153">
            <v>-23.859933788646401</v>
          </cell>
        </row>
        <row r="154">
          <cell r="IE154">
            <v>-23.874933788646402</v>
          </cell>
        </row>
        <row r="155">
          <cell r="IE155">
            <v>-23.889933788646402</v>
          </cell>
        </row>
        <row r="156">
          <cell r="IE156">
            <v>-23.928333788646402</v>
          </cell>
          <cell r="IF156">
            <v>-24.792027777777776</v>
          </cell>
        </row>
        <row r="157">
          <cell r="IE157">
            <v>-23.969133788646399</v>
          </cell>
        </row>
        <row r="158">
          <cell r="IE158">
            <v>-23.9991337886464</v>
          </cell>
        </row>
        <row r="159">
          <cell r="IE159">
            <v>-24.014133788646401</v>
          </cell>
        </row>
        <row r="160">
          <cell r="IE160">
            <v>-24.029133788646401</v>
          </cell>
        </row>
        <row r="161">
          <cell r="IE161">
            <v>-24.067533788646401</v>
          </cell>
        </row>
        <row r="162">
          <cell r="IE162">
            <v>-24.099533788646401</v>
          </cell>
        </row>
        <row r="163">
          <cell r="IE163">
            <v>-24.131533788646401</v>
          </cell>
        </row>
        <row r="164">
          <cell r="IE164">
            <v>-24.163533788646401</v>
          </cell>
        </row>
        <row r="165">
          <cell r="IE165">
            <v>-24.187533788646402</v>
          </cell>
        </row>
        <row r="166">
          <cell r="IE166">
            <v>-24.209133788646401</v>
          </cell>
        </row>
        <row r="167">
          <cell r="IE167">
            <v>-24.2307337886464</v>
          </cell>
        </row>
        <row r="168">
          <cell r="IE168">
            <v>-24.254733788646401</v>
          </cell>
        </row>
        <row r="169">
          <cell r="IE169">
            <v>-24.278733788646402</v>
          </cell>
        </row>
        <row r="170">
          <cell r="IE170">
            <v>-24.302733788646403</v>
          </cell>
          <cell r="IF170">
            <v>-25.182240740740742</v>
          </cell>
        </row>
        <row r="171">
          <cell r="IE171">
            <v>-24.326733788646404</v>
          </cell>
        </row>
        <row r="172">
          <cell r="IE172">
            <v>-24.350733788646405</v>
          </cell>
        </row>
        <row r="173">
          <cell r="IE173">
            <v>-24.372333788646404</v>
          </cell>
        </row>
        <row r="174">
          <cell r="IE174">
            <v>-24.384333788646405</v>
          </cell>
        </row>
        <row r="175">
          <cell r="IE175">
            <v>-24.362333788646406</v>
          </cell>
        </row>
        <row r="176">
          <cell r="IE176">
            <v>-24.376333788646406</v>
          </cell>
        </row>
        <row r="177">
          <cell r="IE177">
            <v>-24.396333788646405</v>
          </cell>
        </row>
        <row r="178">
          <cell r="IE178">
            <v>-24.413933788646403</v>
          </cell>
        </row>
        <row r="179">
          <cell r="IE179">
            <v>-24.427933788646403</v>
          </cell>
        </row>
        <row r="180">
          <cell r="IE180">
            <v>-24.441722661204004</v>
          </cell>
        </row>
        <row r="181">
          <cell r="IE181">
            <v>-24.456101129728005</v>
          </cell>
        </row>
        <row r="182">
          <cell r="IE182">
            <v>-24.471091135892003</v>
          </cell>
        </row>
        <row r="183">
          <cell r="IE183">
            <v>-24.470644734768005</v>
          </cell>
        </row>
        <row r="184">
          <cell r="IE184">
            <v>-24.491112430888965</v>
          </cell>
          <cell r="IF184">
            <v>-25.327388888888891</v>
          </cell>
        </row>
        <row r="185">
          <cell r="IE185">
            <v>-24.515343584816968</v>
          </cell>
        </row>
        <row r="186">
          <cell r="IE186">
            <v>-24.537553088564167</v>
          </cell>
        </row>
        <row r="187">
          <cell r="IE187">
            <v>-24.537553088564167</v>
          </cell>
        </row>
        <row r="188">
          <cell r="IE188">
            <v>-24.55670411200817</v>
          </cell>
        </row>
        <row r="189">
          <cell r="IE189">
            <v>-24.576635772954571</v>
          </cell>
        </row>
        <row r="190">
          <cell r="IE190">
            <v>-24.602707245096013</v>
          </cell>
        </row>
        <row r="191">
          <cell r="IE191">
            <v>-24.633525255856007</v>
          </cell>
        </row>
        <row r="192">
          <cell r="IE192">
            <v>-24.665573862056014</v>
          </cell>
        </row>
        <row r="193">
          <cell r="IE193">
            <v>-24.694894802443212</v>
          </cell>
        </row>
        <row r="194">
          <cell r="IE194">
            <v>-24.667190214673614</v>
          </cell>
        </row>
        <row r="195">
          <cell r="IE195">
            <v>-24.638403134475208</v>
          </cell>
        </row>
        <row r="196">
          <cell r="IE196">
            <v>-24.664568706271208</v>
          </cell>
        </row>
        <row r="197">
          <cell r="IE197">
            <v>-24.691741404299204</v>
          </cell>
        </row>
        <row r="198">
          <cell r="IE198">
            <v>-24.719952032031209</v>
          </cell>
        </row>
        <row r="199">
          <cell r="IE199">
            <v>-24.749231946801608</v>
          </cell>
          <cell r="IF199">
            <v>-24.653703703703702</v>
          </cell>
        </row>
        <row r="200">
          <cell r="IE200">
            <v>-24.779613059807211</v>
          </cell>
        </row>
        <row r="201">
          <cell r="IE201">
            <v>-24.811127836107215</v>
          </cell>
        </row>
        <row r="202">
          <cell r="IE202">
            <v>-24.275385355434249</v>
          </cell>
        </row>
        <row r="203">
          <cell r="IE203">
            <v>-23.822822467756254</v>
          </cell>
        </row>
        <row r="204">
          <cell r="IE204">
            <v>-23.247169336343926</v>
          </cell>
        </row>
        <row r="205">
          <cell r="IE205">
            <v>-22.65071265031618</v>
          </cell>
        </row>
        <row r="206">
          <cell r="IE206">
            <v>-22.147289231114257</v>
          </cell>
        </row>
        <row r="207">
          <cell r="IE207">
            <v>-21.625966108332225</v>
          </cell>
        </row>
        <row r="208">
          <cell r="IE208">
            <v>-20.892453528213775</v>
          </cell>
        </row>
        <row r="209">
          <cell r="IE209">
            <v>-20.133284091432269</v>
          </cell>
        </row>
        <row r="210">
          <cell r="IE210">
            <v>-18.903796217872632</v>
          </cell>
        </row>
        <row r="211">
          <cell r="IE211">
            <v>-17.843970893509592</v>
          </cell>
        </row>
        <row r="212">
          <cell r="IE212">
            <v>-17.199270653299585</v>
          </cell>
        </row>
        <row r="213">
          <cell r="IE213">
            <v>-16.686564049399536</v>
          </cell>
          <cell r="IF213">
            <v>-16.967166666666667</v>
          </cell>
        </row>
        <row r="214">
          <cell r="IE214">
            <v>-16.280295935525519</v>
          </cell>
        </row>
        <row r="215">
          <cell r="IE215">
            <v>-15.86050439931963</v>
          </cell>
        </row>
        <row r="216">
          <cell r="IE216">
            <v>-15.426854519749579</v>
          </cell>
        </row>
        <row r="217">
          <cell r="IE217">
            <v>-14.998478465049537</v>
          </cell>
        </row>
        <row r="218">
          <cell r="IE218">
            <v>-14.478478465049538</v>
          </cell>
        </row>
        <row r="219">
          <cell r="IE219">
            <v>-13.87847846504954</v>
          </cell>
        </row>
        <row r="220">
          <cell r="IE220">
            <v>-13.438478465049538</v>
          </cell>
        </row>
        <row r="221">
          <cell r="IE221">
            <v>-12.978478465049538</v>
          </cell>
        </row>
        <row r="222">
          <cell r="IE222">
            <v>-12.518478465049537</v>
          </cell>
        </row>
        <row r="223">
          <cell r="IE223">
            <v>-12.058478465049536</v>
          </cell>
        </row>
        <row r="224">
          <cell r="IE224">
            <v>-11.618478465049535</v>
          </cell>
        </row>
        <row r="225">
          <cell r="IE225">
            <v>-11.178478465049533</v>
          </cell>
        </row>
        <row r="226">
          <cell r="IE226">
            <v>-10.718478465049532</v>
          </cell>
        </row>
        <row r="227">
          <cell r="IE227">
            <v>-10.258478465049532</v>
          </cell>
          <cell r="IF227">
            <v>-10.720564814814814</v>
          </cell>
        </row>
        <row r="228">
          <cell r="IE228">
            <v>-9.7984784650495307</v>
          </cell>
        </row>
        <row r="229">
          <cell r="IE229">
            <v>-9.2784784650495311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440"/>
  <sheetViews>
    <sheetView topLeftCell="A399" workbookViewId="0">
      <selection activeCell="A440" sqref="A440"/>
    </sheetView>
  </sheetViews>
  <sheetFormatPr defaultRowHeight="14.5" x14ac:dyDescent="0.35"/>
  <cols>
    <col min="1" max="2" width="18.7265625" customWidth="1"/>
    <col min="3" max="14" width="8.1796875" customWidth="1"/>
    <col min="15" max="15" width="8.26953125" customWidth="1"/>
    <col min="16" max="16" width="12.1796875" customWidth="1"/>
    <col min="17" max="28" width="7" style="93" customWidth="1"/>
  </cols>
  <sheetData>
    <row r="1" spans="1:28" s="2" customFormat="1" ht="18" customHeight="1" x14ac:dyDescent="0.45">
      <c r="A1" s="575" t="s">
        <v>23</v>
      </c>
      <c r="B1" s="575"/>
      <c r="C1" s="575"/>
      <c r="D1" s="575"/>
      <c r="E1" s="575"/>
      <c r="F1" s="575"/>
      <c r="G1" s="575"/>
      <c r="H1" s="575"/>
      <c r="I1" s="575"/>
      <c r="J1" s="575"/>
      <c r="K1" s="575"/>
      <c r="L1" s="575"/>
      <c r="M1" s="575"/>
      <c r="N1" s="575"/>
      <c r="Q1" s="92"/>
      <c r="R1" s="92"/>
      <c r="S1" s="92"/>
      <c r="T1" s="92"/>
      <c r="U1" s="92"/>
      <c r="V1" s="92"/>
      <c r="W1" s="92"/>
      <c r="X1" s="92"/>
      <c r="Y1" s="92"/>
      <c r="Z1" s="92"/>
      <c r="AA1" s="92"/>
      <c r="AB1" s="92"/>
    </row>
    <row r="2" spans="1:28" ht="7.15" customHeight="1" x14ac:dyDescent="0.35">
      <c r="A2" s="576"/>
      <c r="B2" s="576"/>
      <c r="C2" s="576"/>
      <c r="D2" s="576"/>
      <c r="E2" s="576"/>
      <c r="F2" s="576"/>
      <c r="G2" s="576"/>
      <c r="H2" s="576"/>
      <c r="I2" s="576"/>
      <c r="J2" s="576"/>
      <c r="K2" s="576"/>
      <c r="L2" s="576"/>
      <c r="M2" s="576"/>
      <c r="N2" s="576"/>
    </row>
    <row r="3" spans="1:28" ht="38.5" customHeight="1" x14ac:dyDescent="0.35">
      <c r="A3" s="1" t="s">
        <v>33</v>
      </c>
      <c r="B3" s="1" t="s">
        <v>0</v>
      </c>
      <c r="C3" s="96">
        <v>41214</v>
      </c>
      <c r="D3" s="96">
        <v>41227</v>
      </c>
      <c r="E3" s="96">
        <v>41241</v>
      </c>
      <c r="F3" s="96">
        <v>41255</v>
      </c>
      <c r="G3" s="96">
        <v>41270</v>
      </c>
      <c r="H3" s="96">
        <v>41283</v>
      </c>
      <c r="I3" s="96">
        <v>41297</v>
      </c>
      <c r="J3" s="96">
        <v>41312</v>
      </c>
      <c r="K3" s="96">
        <v>41326</v>
      </c>
      <c r="L3" s="96">
        <v>41340</v>
      </c>
      <c r="M3" s="96">
        <v>41354</v>
      </c>
      <c r="N3" s="96">
        <v>41367</v>
      </c>
    </row>
    <row r="4" spans="1:28" ht="12.65" customHeight="1" x14ac:dyDescent="0.35">
      <c r="A4" s="3" t="s">
        <v>11</v>
      </c>
      <c r="B4" s="4" t="s">
        <v>9</v>
      </c>
      <c r="C4" s="4"/>
      <c r="D4" s="5">
        <v>-18.132999999999999</v>
      </c>
      <c r="E4" s="6">
        <v>-21.437833333333302</v>
      </c>
      <c r="F4" s="6">
        <v>-22.590000000000003</v>
      </c>
      <c r="G4" s="5">
        <v>-23.343444444444433</v>
      </c>
      <c r="H4" s="6">
        <v>-24.076944444444432</v>
      </c>
      <c r="I4" s="5">
        <v>-24.852444444444433</v>
      </c>
      <c r="J4" s="5">
        <v>-24.991388888888903</v>
      </c>
      <c r="K4" s="6">
        <v>-23.348888888888904</v>
      </c>
      <c r="L4" s="6">
        <v>-19.275333333333332</v>
      </c>
      <c r="M4" s="6">
        <v>-14.016944444444434</v>
      </c>
      <c r="N4" s="7">
        <v>-9.4011111111111116</v>
      </c>
      <c r="P4" t="str">
        <f>(B4)</f>
        <v>Cabernet Franc</v>
      </c>
      <c r="Q4" s="94">
        <f>AVERAGE(C4:C5)</f>
        <v>-13.678333333333335</v>
      </c>
      <c r="R4" s="94">
        <f t="shared" ref="R4:AB4" si="0">AVERAGE(D4:D5)</f>
        <v>-18.635527777777781</v>
      </c>
      <c r="S4" s="94">
        <f t="shared" si="0"/>
        <v>-21.680722222222201</v>
      </c>
      <c r="T4" s="94">
        <f t="shared" si="0"/>
        <v>-22.644861111111119</v>
      </c>
      <c r="U4" s="94">
        <f t="shared" si="0"/>
        <v>-22.965805555555548</v>
      </c>
      <c r="V4" s="94">
        <f t="shared" si="0"/>
        <v>-23.885555555555552</v>
      </c>
      <c r="W4" s="94">
        <f t="shared" si="0"/>
        <v>-24.860111111111099</v>
      </c>
      <c r="X4" s="94">
        <f t="shared" si="0"/>
        <v>-23.940444444444452</v>
      </c>
      <c r="Y4" s="94">
        <f t="shared" si="0"/>
        <v>-23.437666666666669</v>
      </c>
      <c r="Z4" s="94">
        <f t="shared" si="0"/>
        <v>-20.451416666666667</v>
      </c>
      <c r="AA4" s="94">
        <f t="shared" si="0"/>
        <v>-16.105972222222217</v>
      </c>
      <c r="AB4" s="94">
        <f t="shared" si="0"/>
        <v>-10.30263888888889</v>
      </c>
    </row>
    <row r="5" spans="1:28" ht="12.65" customHeight="1" x14ac:dyDescent="0.35">
      <c r="A5" s="8" t="s">
        <v>19</v>
      </c>
      <c r="B5" s="9" t="s">
        <v>9</v>
      </c>
      <c r="C5" s="10">
        <v>-13.678333333333335</v>
      </c>
      <c r="D5" s="10">
        <v>-19.138055555555567</v>
      </c>
      <c r="E5" s="10">
        <v>-21.9236111111111</v>
      </c>
      <c r="F5" s="10">
        <v>-22.699722222222235</v>
      </c>
      <c r="G5" s="10">
        <v>-22.588166666666666</v>
      </c>
      <c r="H5" s="11">
        <v>-23.694166666666671</v>
      </c>
      <c r="I5" s="11">
        <v>-24.867777777777764</v>
      </c>
      <c r="J5" s="6">
        <v>-22.889499999999998</v>
      </c>
      <c r="K5" s="6">
        <v>-23.526444444444433</v>
      </c>
      <c r="L5" s="6">
        <v>-21.627499999999998</v>
      </c>
      <c r="M5" s="12">
        <v>-18.195</v>
      </c>
      <c r="N5" s="12">
        <v>-11.204166666666666</v>
      </c>
    </row>
    <row r="6" spans="1:28" ht="12.65" customHeight="1" x14ac:dyDescent="0.35">
      <c r="A6" s="13" t="s">
        <v>18</v>
      </c>
      <c r="B6" s="9" t="s">
        <v>20</v>
      </c>
      <c r="C6" s="10">
        <v>-12.015000000000001</v>
      </c>
      <c r="D6" s="10">
        <v>-18.140833333333333</v>
      </c>
      <c r="E6" s="10">
        <v>-20.461444444444432</v>
      </c>
      <c r="F6" s="10">
        <v>-21.674666666666667</v>
      </c>
      <c r="G6" s="10">
        <v>-22.779444444444437</v>
      </c>
      <c r="H6" s="11">
        <v>-23.312666666666669</v>
      </c>
      <c r="I6" s="11">
        <v>-23.941444444444432</v>
      </c>
      <c r="J6" s="6">
        <v>-22.142666666666667</v>
      </c>
      <c r="K6" s="6">
        <v>-22.835277777777765</v>
      </c>
      <c r="L6" s="6">
        <v>-22.206666666666667</v>
      </c>
      <c r="M6" s="12"/>
      <c r="N6" s="12"/>
      <c r="P6" t="str">
        <f>(B6)</f>
        <v>Cabernet Sauvignon</v>
      </c>
      <c r="Q6" s="94">
        <f>AVERAGE(C6:C9)</f>
        <v>-12.77994444444445</v>
      </c>
      <c r="R6" s="94">
        <f t="shared" ref="R6:AB6" si="1">AVERAGE(D6:D9)</f>
        <v>-17.605277777777776</v>
      </c>
      <c r="S6" s="94">
        <f t="shared" si="1"/>
        <v>-19.465875</v>
      </c>
      <c r="T6" s="94">
        <f t="shared" si="1"/>
        <v>-21.377375000000001</v>
      </c>
      <c r="U6" s="94">
        <f t="shared" si="1"/>
        <v>-22.416944444444443</v>
      </c>
      <c r="V6" s="94">
        <f t="shared" si="1"/>
        <v>-22.304097222222218</v>
      </c>
      <c r="W6" s="94">
        <f t="shared" si="1"/>
        <v>-23.695388888888882</v>
      </c>
      <c r="X6" s="94">
        <f t="shared" si="1"/>
        <v>-22.40594444444444</v>
      </c>
      <c r="Y6" s="94">
        <f t="shared" si="1"/>
        <v>-22.4725</v>
      </c>
      <c r="Z6" s="94">
        <f t="shared" si="1"/>
        <v>-21.115347222222219</v>
      </c>
      <c r="AA6" s="94">
        <f t="shared" si="1"/>
        <v>-18.103259259259257</v>
      </c>
      <c r="AB6" s="94">
        <f t="shared" si="1"/>
        <v>-10.982888888888892</v>
      </c>
    </row>
    <row r="7" spans="1:28" ht="12.65" customHeight="1" x14ac:dyDescent="0.35">
      <c r="A7" s="13" t="s">
        <v>18</v>
      </c>
      <c r="B7" s="9" t="s">
        <v>20</v>
      </c>
      <c r="C7" s="10">
        <v>-13.544888888888901</v>
      </c>
      <c r="D7" s="10">
        <v>-16.488888888888866</v>
      </c>
      <c r="E7" s="10">
        <v>-18.081111111111099</v>
      </c>
      <c r="F7" s="10">
        <v>-20.502777777777766</v>
      </c>
      <c r="G7" s="10">
        <v>-21.591666666666669</v>
      </c>
      <c r="H7" s="11">
        <v>-20.987499999999997</v>
      </c>
      <c r="I7" s="11">
        <v>-21.992333333333331</v>
      </c>
      <c r="J7" s="6">
        <v>-21.620999999999999</v>
      </c>
      <c r="K7" s="6">
        <v>-21.746388888888902</v>
      </c>
      <c r="L7" s="6">
        <v>-20.793555555555567</v>
      </c>
      <c r="M7" s="12">
        <v>-18.136444444444432</v>
      </c>
      <c r="N7" s="12">
        <v>-10.836666666666666</v>
      </c>
    </row>
    <row r="8" spans="1:28" ht="12.65" customHeight="1" x14ac:dyDescent="0.35">
      <c r="A8" s="13" t="s">
        <v>10</v>
      </c>
      <c r="B8" s="4" t="s">
        <v>20</v>
      </c>
      <c r="C8" s="4"/>
      <c r="D8" s="5">
        <v>-17.968888888888898</v>
      </c>
      <c r="E8" s="6">
        <v>-18.304833333333335</v>
      </c>
      <c r="F8" s="6">
        <v>-21.488222222222234</v>
      </c>
      <c r="G8" s="5">
        <v>-22.78111111111113</v>
      </c>
      <c r="H8" s="6">
        <v>-21.789833333333334</v>
      </c>
      <c r="I8" s="5">
        <v>-24.442222222222231</v>
      </c>
      <c r="J8" s="5">
        <v>-22.39833333333333</v>
      </c>
      <c r="K8" s="6">
        <v>-22.248888888888899</v>
      </c>
      <c r="L8" s="6">
        <v>-20.104222222222202</v>
      </c>
      <c r="M8" s="6">
        <v>-16.652333333333335</v>
      </c>
      <c r="N8" s="7">
        <v>-9.4981111111111094</v>
      </c>
    </row>
    <row r="9" spans="1:28" ht="12.65" customHeight="1" x14ac:dyDescent="0.35">
      <c r="A9" s="3" t="s">
        <v>11</v>
      </c>
      <c r="B9" s="4" t="s">
        <v>20</v>
      </c>
      <c r="C9" s="4"/>
      <c r="D9" s="5">
        <v>-17.822500000000002</v>
      </c>
      <c r="E9" s="6">
        <v>-21.016111111111133</v>
      </c>
      <c r="F9" s="6">
        <v>-21.843833333333333</v>
      </c>
      <c r="G9" s="5">
        <v>-22.515555555555533</v>
      </c>
      <c r="H9" s="6">
        <v>-23.126388888888869</v>
      </c>
      <c r="I9" s="5">
        <v>-24.405555555555537</v>
      </c>
      <c r="J9" s="7">
        <v>-23.461777777777769</v>
      </c>
      <c r="K9" s="6">
        <v>-23.059444444444434</v>
      </c>
      <c r="L9" s="6">
        <v>-21.356944444444434</v>
      </c>
      <c r="M9" s="6">
        <v>-19.521000000000001</v>
      </c>
      <c r="N9" s="7">
        <v>-12.6138888888889</v>
      </c>
      <c r="Q9"/>
      <c r="R9"/>
      <c r="S9"/>
      <c r="T9"/>
      <c r="U9"/>
      <c r="V9"/>
      <c r="W9"/>
      <c r="X9"/>
      <c r="Y9"/>
      <c r="Z9"/>
      <c r="AA9"/>
      <c r="AB9"/>
    </row>
    <row r="10" spans="1:28" ht="12.65" customHeight="1" x14ac:dyDescent="0.35">
      <c r="A10" s="13" t="s">
        <v>10</v>
      </c>
      <c r="B10" s="4" t="s">
        <v>1</v>
      </c>
      <c r="C10" s="4"/>
      <c r="D10" s="5">
        <v>-21.363636363636399</v>
      </c>
      <c r="E10" s="6">
        <v>-22.968333333333334</v>
      </c>
      <c r="F10" s="6">
        <v>-23.154166666666665</v>
      </c>
      <c r="G10" s="5">
        <v>-23.998611111111099</v>
      </c>
      <c r="H10" s="6">
        <v>-24.077999999999999</v>
      </c>
      <c r="I10" s="5">
        <v>-25.681111111111097</v>
      </c>
      <c r="J10" s="5">
        <v>-25.008611111111097</v>
      </c>
      <c r="K10" s="6">
        <v>-23.956</v>
      </c>
      <c r="L10" s="6">
        <v>-19.398666666666667</v>
      </c>
      <c r="M10" s="6">
        <v>-16.515333333333334</v>
      </c>
      <c r="N10" s="7">
        <v>-10.614888888888899</v>
      </c>
      <c r="P10" t="str">
        <f>(B10)</f>
        <v>Chardonnay</v>
      </c>
      <c r="Q10" s="94">
        <f>AVERAGE(C10:C14)</f>
        <v>-17.443472222222219</v>
      </c>
      <c r="R10" s="94">
        <f t="shared" ref="R10:AB10" si="2">AVERAGE(D10:D14)</f>
        <v>-20.484721911421925</v>
      </c>
      <c r="S10" s="94">
        <f t="shared" si="2"/>
        <v>-22.29504444444445</v>
      </c>
      <c r="T10" s="94">
        <f t="shared" si="2"/>
        <v>-22.646022222222221</v>
      </c>
      <c r="U10" s="94">
        <f t="shared" si="2"/>
        <v>-23.223433333333325</v>
      </c>
      <c r="V10" s="94">
        <f t="shared" si="2"/>
        <v>-23.554366666666667</v>
      </c>
      <c r="W10" s="94">
        <f t="shared" si="2"/>
        <v>-24.72282222222222</v>
      </c>
      <c r="X10" s="94">
        <f t="shared" si="2"/>
        <v>-23.612388888888884</v>
      </c>
      <c r="Y10" s="94">
        <f t="shared" si="2"/>
        <v>-22.636922222222218</v>
      </c>
      <c r="Z10" s="94">
        <f t="shared" si="2"/>
        <v>-19.885311111111108</v>
      </c>
      <c r="AA10" s="94">
        <f t="shared" si="2"/>
        <v>-16.097622222222221</v>
      </c>
      <c r="AB10" s="94">
        <f t="shared" si="2"/>
        <v>-9.9206111111111142</v>
      </c>
    </row>
    <row r="11" spans="1:28" ht="12.65" customHeight="1" x14ac:dyDescent="0.35">
      <c r="A11" s="3" t="s">
        <v>11</v>
      </c>
      <c r="B11" s="4" t="s">
        <v>1</v>
      </c>
      <c r="C11" s="4"/>
      <c r="D11" s="5">
        <v>-19.0292307692308</v>
      </c>
      <c r="E11" s="6">
        <v>-22.506333333333334</v>
      </c>
      <c r="F11" s="6">
        <v>-22.385500000000004</v>
      </c>
      <c r="G11" s="5">
        <v>-23.359444444444431</v>
      </c>
      <c r="H11" s="6">
        <v>-24.465500000000002</v>
      </c>
      <c r="I11" s="5">
        <v>-24.391444444444431</v>
      </c>
      <c r="J11" s="7">
        <v>-23.81283333333333</v>
      </c>
      <c r="K11" s="6">
        <v>-22.674833333333336</v>
      </c>
      <c r="L11" s="6">
        <v>-20.3185</v>
      </c>
      <c r="M11" s="6">
        <v>-15.810666666666668</v>
      </c>
      <c r="N11" s="7">
        <v>-9.1963888888888992</v>
      </c>
    </row>
    <row r="12" spans="1:28" ht="12.65" customHeight="1" x14ac:dyDescent="0.35">
      <c r="A12" s="3" t="s">
        <v>16</v>
      </c>
      <c r="B12" s="4" t="s">
        <v>1</v>
      </c>
      <c r="C12" s="4"/>
      <c r="D12" s="5">
        <v>-18.830909090909099</v>
      </c>
      <c r="E12" s="6">
        <v>-21.564166666666665</v>
      </c>
      <c r="F12" s="6">
        <v>-21.911111111111097</v>
      </c>
      <c r="G12" s="5">
        <v>-21.981666666666666</v>
      </c>
      <c r="H12" s="6">
        <v>-22.342777777777769</v>
      </c>
      <c r="I12" s="5">
        <v>-24.29472222222223</v>
      </c>
      <c r="J12" s="5">
        <v>-22.809833333333334</v>
      </c>
      <c r="K12" s="6">
        <v>-22.168055555555565</v>
      </c>
      <c r="L12" s="6">
        <v>-19.2041111111111</v>
      </c>
      <c r="M12" s="6">
        <v>-14.773111111111101</v>
      </c>
      <c r="N12" s="5">
        <v>-9.1761111111111102</v>
      </c>
    </row>
    <row r="13" spans="1:28" ht="12.65" customHeight="1" x14ac:dyDescent="0.35">
      <c r="A13" s="14" t="s">
        <v>15</v>
      </c>
      <c r="B13" s="9" t="s">
        <v>1</v>
      </c>
      <c r="C13" s="10">
        <v>-17.5425</v>
      </c>
      <c r="D13" s="10">
        <v>-21.733000000000001</v>
      </c>
      <c r="E13" s="10">
        <v>-23.087222222222234</v>
      </c>
      <c r="F13" s="10">
        <v>-22.998333333333335</v>
      </c>
      <c r="G13" s="10">
        <v>-22.774000000000001</v>
      </c>
      <c r="H13" s="11">
        <v>-22.652222222222235</v>
      </c>
      <c r="I13" s="11">
        <v>-25.319500000000001</v>
      </c>
      <c r="J13" s="6">
        <v>-22.283333333333331</v>
      </c>
      <c r="K13" s="6">
        <v>-22.593611111111102</v>
      </c>
      <c r="L13" s="6">
        <v>-19.782499999999999</v>
      </c>
      <c r="M13" s="12">
        <v>-16.466666666666665</v>
      </c>
      <c r="N13" s="12">
        <v>-10.964999999999998</v>
      </c>
    </row>
    <row r="14" spans="1:28" ht="12.65" customHeight="1" x14ac:dyDescent="0.35">
      <c r="A14" s="14" t="s">
        <v>19</v>
      </c>
      <c r="B14" s="9" t="s">
        <v>1</v>
      </c>
      <c r="C14" s="10">
        <v>-17.344444444444434</v>
      </c>
      <c r="D14" s="10">
        <v>-21.46683333333333</v>
      </c>
      <c r="E14" s="10">
        <v>-21.349166666666672</v>
      </c>
      <c r="F14" s="10">
        <v>-22.781000000000002</v>
      </c>
      <c r="G14" s="10">
        <v>-24.00344444444443</v>
      </c>
      <c r="H14" s="11">
        <v>-24.233333333333334</v>
      </c>
      <c r="I14" s="11">
        <v>-23.927333333333333</v>
      </c>
      <c r="J14" s="6">
        <v>-24.147333333333332</v>
      </c>
      <c r="K14" s="6">
        <v>-21.792111111111097</v>
      </c>
      <c r="L14" s="6">
        <v>-20.722777777777768</v>
      </c>
      <c r="M14" s="12">
        <v>-16.922333333333334</v>
      </c>
      <c r="N14" s="12">
        <v>-9.6506666666666661</v>
      </c>
    </row>
    <row r="15" spans="1:28" ht="12.65" customHeight="1" x14ac:dyDescent="0.35">
      <c r="A15" s="14" t="s">
        <v>14</v>
      </c>
      <c r="B15" s="9" t="s">
        <v>8</v>
      </c>
      <c r="C15" s="10">
        <v>-15.530000000000001</v>
      </c>
      <c r="D15" s="10">
        <v>-20.660888888888902</v>
      </c>
      <c r="E15" s="10">
        <v>-21.724444444444433</v>
      </c>
      <c r="F15" s="10">
        <v>-21.931333333333331</v>
      </c>
      <c r="G15" s="10">
        <v>-22.431000000000001</v>
      </c>
      <c r="H15" s="11">
        <v>-21.883944444444435</v>
      </c>
      <c r="I15" s="11">
        <v>-23.7805</v>
      </c>
      <c r="J15" s="6">
        <v>-21.102222222222235</v>
      </c>
      <c r="K15" s="6">
        <v>-21.433333333333334</v>
      </c>
      <c r="L15" s="6">
        <v>-18.089166666666667</v>
      </c>
      <c r="M15" s="12">
        <v>-14.041499999999999</v>
      </c>
      <c r="N15" s="12">
        <v>-7.8808333333333325</v>
      </c>
      <c r="P15" t="str">
        <f>(B15)</f>
        <v>Gewurztraminer</v>
      </c>
      <c r="Q15" s="94">
        <f t="shared" ref="Q15:AB15" si="3">AVERAGE(C15:C16)</f>
        <v>-14.772222222222219</v>
      </c>
      <c r="R15" s="94">
        <f t="shared" si="3"/>
        <v>-20.090722222222233</v>
      </c>
      <c r="S15" s="94">
        <f t="shared" si="3"/>
        <v>-21.113888888888884</v>
      </c>
      <c r="T15" s="94">
        <f t="shared" si="3"/>
        <v>-21.923416666666665</v>
      </c>
      <c r="U15" s="94">
        <f t="shared" si="3"/>
        <v>-22.134805555555548</v>
      </c>
      <c r="V15" s="94">
        <f t="shared" si="3"/>
        <v>-22.115305555555551</v>
      </c>
      <c r="W15" s="94">
        <f t="shared" si="3"/>
        <v>-23.404916666666665</v>
      </c>
      <c r="X15" s="94">
        <f t="shared" si="3"/>
        <v>-21.733638888888901</v>
      </c>
      <c r="Y15" s="94">
        <f t="shared" si="3"/>
        <v>-21.916250000000002</v>
      </c>
      <c r="Z15" s="94">
        <f t="shared" si="3"/>
        <v>-19.175833333333333</v>
      </c>
      <c r="AA15" s="94">
        <f t="shared" si="3"/>
        <v>-14.794333333333334</v>
      </c>
      <c r="AB15" s="94">
        <f t="shared" si="3"/>
        <v>-8.0204166666666659</v>
      </c>
    </row>
    <row r="16" spans="1:28" ht="12.65" customHeight="1" x14ac:dyDescent="0.35">
      <c r="A16" s="14" t="s">
        <v>19</v>
      </c>
      <c r="B16" s="9" t="s">
        <v>8</v>
      </c>
      <c r="C16" s="10">
        <v>-14.014444444444434</v>
      </c>
      <c r="D16" s="10">
        <v>-19.520555555555564</v>
      </c>
      <c r="E16" s="10">
        <v>-20.503333333333334</v>
      </c>
      <c r="F16" s="10">
        <v>-21.915499999999998</v>
      </c>
      <c r="G16" s="10">
        <v>-21.838611111111096</v>
      </c>
      <c r="H16" s="11">
        <v>-22.346666666666668</v>
      </c>
      <c r="I16" s="11">
        <v>-23.02933333333333</v>
      </c>
      <c r="J16" s="6">
        <v>-22.365055555555568</v>
      </c>
      <c r="K16" s="6">
        <v>-22.39916666666667</v>
      </c>
      <c r="L16" s="6">
        <v>-20.262499999999999</v>
      </c>
      <c r="M16" s="12">
        <v>-15.547166666666667</v>
      </c>
      <c r="N16" s="12">
        <v>-8.16</v>
      </c>
    </row>
    <row r="17" spans="1:41" ht="12.65" customHeight="1" x14ac:dyDescent="0.35">
      <c r="A17" s="14" t="s">
        <v>17</v>
      </c>
      <c r="B17" s="4" t="s">
        <v>7</v>
      </c>
      <c r="C17" s="4"/>
      <c r="D17" s="5">
        <v>-15.284000000000001</v>
      </c>
      <c r="E17" s="6">
        <v>-19.680000000000003</v>
      </c>
      <c r="F17" s="6">
        <v>-17.7271111111111</v>
      </c>
      <c r="G17" s="5">
        <v>-19.754999999999999</v>
      </c>
      <c r="H17" s="6">
        <v>-21.187222222222236</v>
      </c>
      <c r="I17" s="5">
        <v>-22.519166666666663</v>
      </c>
      <c r="J17" s="5">
        <v>-21.587333333333333</v>
      </c>
      <c r="K17" s="6">
        <v>-21.856666666666666</v>
      </c>
      <c r="L17" s="6">
        <v>-18.728333333333335</v>
      </c>
      <c r="M17" s="6">
        <v>-15.039277777777768</v>
      </c>
      <c r="N17" s="7">
        <v>-11.213333333333333</v>
      </c>
      <c r="P17" t="str">
        <f>(B17)</f>
        <v>Merlot</v>
      </c>
      <c r="Q17" s="94">
        <f>AVERAGE(C17:C19)</f>
        <v>-13.298000000000002</v>
      </c>
      <c r="R17" s="94">
        <f t="shared" ref="R17:AB17" si="4">AVERAGE(D17:D19)</f>
        <v>-17.90388888888889</v>
      </c>
      <c r="S17" s="94">
        <f t="shared" si="4"/>
        <v>-20.848703703703702</v>
      </c>
      <c r="T17" s="94">
        <f t="shared" si="4"/>
        <v>-20.707314814814811</v>
      </c>
      <c r="U17" s="94">
        <f t="shared" si="4"/>
        <v>-21.737944444444441</v>
      </c>
      <c r="V17" s="94">
        <f t="shared" si="4"/>
        <v>-22.075740740740745</v>
      </c>
      <c r="W17" s="94">
        <f t="shared" si="4"/>
        <v>-23.214944444444441</v>
      </c>
      <c r="X17" s="94">
        <f t="shared" si="4"/>
        <v>-22.242777777777778</v>
      </c>
      <c r="Y17" s="94">
        <f t="shared" si="4"/>
        <v>-22.4380925925926</v>
      </c>
      <c r="Z17" s="94">
        <f t="shared" si="4"/>
        <v>-20.121592592592592</v>
      </c>
      <c r="AA17" s="94">
        <f t="shared" si="4"/>
        <v>-16.94072222222222</v>
      </c>
      <c r="AB17" s="94">
        <f t="shared" si="4"/>
        <v>-10.300222222222223</v>
      </c>
      <c r="AD17">
        <v>-13.298000000000002</v>
      </c>
      <c r="AE17">
        <v>-17.90388888888889</v>
      </c>
      <c r="AF17">
        <v>-20.848703703703702</v>
      </c>
      <c r="AG17">
        <v>-20.707314814814811</v>
      </c>
      <c r="AH17">
        <v>-21.737944444444441</v>
      </c>
      <c r="AI17">
        <v>-22.075740740740745</v>
      </c>
      <c r="AJ17">
        <v>-23.214944444444441</v>
      </c>
      <c r="AK17">
        <v>-22.242777777777778</v>
      </c>
      <c r="AL17">
        <v>-22.4380925925926</v>
      </c>
      <c r="AM17">
        <v>-20.121592592592592</v>
      </c>
      <c r="AN17">
        <v>-16.94072222222222</v>
      </c>
      <c r="AO17">
        <v>-10.300222222222223</v>
      </c>
    </row>
    <row r="18" spans="1:41" ht="12.65" customHeight="1" x14ac:dyDescent="0.35">
      <c r="A18" s="14" t="s">
        <v>18</v>
      </c>
      <c r="B18" s="9" t="s">
        <v>7</v>
      </c>
      <c r="C18" s="10">
        <v>-14.551000000000002</v>
      </c>
      <c r="D18" s="10">
        <v>-19.657833333333333</v>
      </c>
      <c r="E18" s="10">
        <v>-21.303166666666666</v>
      </c>
      <c r="F18" s="10">
        <v>-22.387333333333334</v>
      </c>
      <c r="G18" s="10">
        <v>-23.712333333333333</v>
      </c>
      <c r="H18" s="11">
        <v>-22.49</v>
      </c>
      <c r="I18" s="11">
        <v>-24.060666666666663</v>
      </c>
      <c r="J18" s="6">
        <v>-22.881666666666671</v>
      </c>
      <c r="K18" s="6">
        <v>-22.926222222222233</v>
      </c>
      <c r="L18" s="6">
        <v>-21.438111111111102</v>
      </c>
      <c r="M18" s="11">
        <v>-18.593999999999998</v>
      </c>
      <c r="N18" s="11">
        <v>-10.7415</v>
      </c>
      <c r="AD18">
        <v>-13.298000000000002</v>
      </c>
    </row>
    <row r="19" spans="1:41" ht="12.65" customHeight="1" x14ac:dyDescent="0.35">
      <c r="A19" s="3" t="s">
        <v>11</v>
      </c>
      <c r="B19" s="9" t="s">
        <v>7</v>
      </c>
      <c r="C19" s="10">
        <v>-12.045</v>
      </c>
      <c r="D19" s="10">
        <v>-18.769833333333334</v>
      </c>
      <c r="E19" s="10">
        <v>-21.562944444444437</v>
      </c>
      <c r="F19" s="10">
        <v>-22.007500000000004</v>
      </c>
      <c r="G19" s="10">
        <v>-21.746499999999997</v>
      </c>
      <c r="H19" s="11">
        <v>-22.55</v>
      </c>
      <c r="I19" s="11">
        <v>-23.064999999999998</v>
      </c>
      <c r="J19" s="6">
        <v>-22.259333333333334</v>
      </c>
      <c r="K19" s="6">
        <v>-22.531388888888902</v>
      </c>
      <c r="L19" s="6">
        <v>-20.198333333333334</v>
      </c>
      <c r="M19" s="11">
        <v>-17.188888888888901</v>
      </c>
      <c r="N19" s="11">
        <v>-8.9458333333333329</v>
      </c>
      <c r="O19" s="574"/>
      <c r="P19" s="574"/>
      <c r="Q19" s="574"/>
      <c r="R19" s="574"/>
      <c r="S19" s="574"/>
      <c r="T19" s="574"/>
      <c r="U19" s="574"/>
      <c r="V19" s="574"/>
      <c r="W19" s="574"/>
      <c r="X19" s="574"/>
      <c r="Y19" s="574"/>
      <c r="Z19" s="574"/>
      <c r="AA19" s="574"/>
      <c r="AB19" s="574"/>
      <c r="AC19" s="574"/>
      <c r="AD19">
        <v>-17.90388888888889</v>
      </c>
    </row>
    <row r="20" spans="1:41" ht="12.65" customHeight="1" x14ac:dyDescent="0.35">
      <c r="A20" s="3" t="s">
        <v>11</v>
      </c>
      <c r="B20" s="4" t="s">
        <v>4</v>
      </c>
      <c r="C20" s="4"/>
      <c r="D20" s="5">
        <v>-19.634545454545499</v>
      </c>
      <c r="E20" s="6">
        <v>-22.2711111111111</v>
      </c>
      <c r="F20" s="6">
        <v>-22.065555555555566</v>
      </c>
      <c r="G20" s="5">
        <v>-23.326111111111135</v>
      </c>
      <c r="H20" s="6">
        <v>-23.660777777777767</v>
      </c>
      <c r="I20" s="5">
        <v>-24.830833333333331</v>
      </c>
      <c r="J20" s="5">
        <v>-24.154722222222233</v>
      </c>
      <c r="K20" s="6">
        <v>-23.194722222222236</v>
      </c>
      <c r="L20" s="6">
        <v>-20.519166666666667</v>
      </c>
      <c r="M20" s="6">
        <v>-17.600222222222232</v>
      </c>
      <c r="N20" s="7">
        <v>-10.739166666666677</v>
      </c>
      <c r="P20" t="str">
        <f>(B20)</f>
        <v>Pinot blanc</v>
      </c>
      <c r="Q20" s="94">
        <f t="shared" ref="Q20:AB20" si="5">AVERAGE(C20:C21)</f>
        <v>-15.364166666666668</v>
      </c>
      <c r="R20" s="94">
        <f t="shared" si="5"/>
        <v>-20.239356060606084</v>
      </c>
      <c r="S20" s="94">
        <f t="shared" si="5"/>
        <v>-22.3373611111111</v>
      </c>
      <c r="T20" s="94">
        <f t="shared" si="5"/>
        <v>-22.782638888888901</v>
      </c>
      <c r="U20" s="94">
        <f t="shared" si="5"/>
        <v>-23.405638888888902</v>
      </c>
      <c r="V20" s="94">
        <f t="shared" si="5"/>
        <v>-23.503305555555549</v>
      </c>
      <c r="W20" s="94">
        <f t="shared" si="5"/>
        <v>-24.661583333333333</v>
      </c>
      <c r="X20" s="94">
        <f t="shared" si="5"/>
        <v>-24.199305555555569</v>
      </c>
      <c r="Y20" s="94">
        <f t="shared" si="5"/>
        <v>-22.842694444444454</v>
      </c>
      <c r="Z20" s="94">
        <f t="shared" si="5"/>
        <v>-20.765000000000001</v>
      </c>
      <c r="AA20" s="94">
        <f t="shared" si="5"/>
        <v>-17.251888888888899</v>
      </c>
      <c r="AB20" s="94">
        <f t="shared" si="5"/>
        <v>-9.7005555555555603</v>
      </c>
      <c r="AD20">
        <v>-20.848703703703702</v>
      </c>
    </row>
    <row r="21" spans="1:41" ht="12.65" customHeight="1" x14ac:dyDescent="0.35">
      <c r="A21" s="8" t="s">
        <v>19</v>
      </c>
      <c r="B21" s="9" t="s">
        <v>4</v>
      </c>
      <c r="C21" s="10">
        <v>-15.364166666666668</v>
      </c>
      <c r="D21" s="10">
        <v>-20.844166666666666</v>
      </c>
      <c r="E21" s="10">
        <v>-22.403611111111104</v>
      </c>
      <c r="F21" s="10">
        <v>-23.499722222222236</v>
      </c>
      <c r="G21" s="10">
        <v>-23.485166666666668</v>
      </c>
      <c r="H21" s="11">
        <v>-23.345833333333331</v>
      </c>
      <c r="I21" s="11">
        <v>-24.492333333333335</v>
      </c>
      <c r="J21" s="6">
        <v>-24.2438888888889</v>
      </c>
      <c r="K21" s="6">
        <v>-22.490666666666669</v>
      </c>
      <c r="L21" s="6">
        <v>-21.010833333333334</v>
      </c>
      <c r="M21" s="12">
        <v>-16.903555555555567</v>
      </c>
      <c r="N21" s="12">
        <v>-8.661944444444444</v>
      </c>
      <c r="AD21">
        <v>-20.707314814814811</v>
      </c>
    </row>
    <row r="22" spans="1:41" ht="12.65" customHeight="1" x14ac:dyDescent="0.35">
      <c r="A22" s="3" t="s">
        <v>11</v>
      </c>
      <c r="B22" s="4" t="s">
        <v>5</v>
      </c>
      <c r="C22" s="4"/>
      <c r="D22" s="5">
        <v>-19.461111111111101</v>
      </c>
      <c r="E22" s="6">
        <v>-22.038888888888902</v>
      </c>
      <c r="F22" s="6">
        <v>-22.507666666666665</v>
      </c>
      <c r="G22" s="5">
        <v>-23.222833333333337</v>
      </c>
      <c r="H22" s="6">
        <v>-22.749222222222233</v>
      </c>
      <c r="I22" s="5">
        <v>-25.727777777777771</v>
      </c>
      <c r="J22" s="7">
        <v>-24.042777777777768</v>
      </c>
      <c r="K22" s="6">
        <v>-23.516499999999997</v>
      </c>
      <c r="L22" s="6">
        <v>-21.079833333333337</v>
      </c>
      <c r="M22" s="6">
        <v>-17.774888888888899</v>
      </c>
      <c r="N22" s="7">
        <v>-10.907000000000002</v>
      </c>
      <c r="P22" t="str">
        <f>(B22)</f>
        <v>Pinot gris</v>
      </c>
      <c r="Q22" s="94">
        <f t="shared" ref="Q22:AB22" si="6">AVERAGE(C22:C26)</f>
        <v>-14.6812222222222</v>
      </c>
      <c r="R22" s="94">
        <f t="shared" si="6"/>
        <v>-20.124181818181818</v>
      </c>
      <c r="S22" s="94">
        <f t="shared" si="6"/>
        <v>-21.948322222222224</v>
      </c>
      <c r="T22" s="94">
        <f t="shared" si="6"/>
        <v>-22.398555555555554</v>
      </c>
      <c r="U22" s="94">
        <f t="shared" si="6"/>
        <v>-23.282222222222224</v>
      </c>
      <c r="V22" s="94">
        <f t="shared" si="6"/>
        <v>-23.387455555555558</v>
      </c>
      <c r="W22" s="94">
        <f t="shared" si="6"/>
        <v>-24.607644444444439</v>
      </c>
      <c r="X22" s="94">
        <f t="shared" si="6"/>
        <v>-23.734577777777773</v>
      </c>
      <c r="Y22" s="94">
        <f t="shared" si="6"/>
        <v>-22.978744444444445</v>
      </c>
      <c r="Z22" s="94">
        <f t="shared" si="6"/>
        <v>-19.853022222222222</v>
      </c>
      <c r="AA22" s="94">
        <f t="shared" si="6"/>
        <v>-16.727166666666669</v>
      </c>
      <c r="AB22" s="94">
        <f t="shared" si="6"/>
        <v>-10.148066666666667</v>
      </c>
      <c r="AD22">
        <v>-21.737944444444441</v>
      </c>
    </row>
    <row r="23" spans="1:41" ht="12.65" customHeight="1" x14ac:dyDescent="0.35">
      <c r="A23" s="14" t="s">
        <v>19</v>
      </c>
      <c r="B23" s="4" t="s">
        <v>5</v>
      </c>
      <c r="C23" s="4"/>
      <c r="D23" s="5">
        <v>-21.070909090909101</v>
      </c>
      <c r="E23" s="6">
        <v>-22.070222222222231</v>
      </c>
      <c r="F23" s="6">
        <v>-22.138833333333334</v>
      </c>
      <c r="G23" s="5">
        <v>-23.885000000000002</v>
      </c>
      <c r="H23" s="6">
        <v>-23.131388888888903</v>
      </c>
      <c r="I23" s="5">
        <v>-24.855</v>
      </c>
      <c r="J23" s="5">
        <v>-24.434000000000001</v>
      </c>
      <c r="K23" s="6">
        <v>-23.636388888888899</v>
      </c>
      <c r="L23" s="6">
        <v>-21.016944444444434</v>
      </c>
      <c r="M23" s="6">
        <v>-18.760777777777765</v>
      </c>
      <c r="N23" s="7">
        <v>-10.745388888888899</v>
      </c>
      <c r="AD23">
        <v>-22.075740740740745</v>
      </c>
    </row>
    <row r="24" spans="1:41" ht="12.65" customHeight="1" x14ac:dyDescent="0.35">
      <c r="A24" s="3" t="s">
        <v>16</v>
      </c>
      <c r="B24" s="4" t="s">
        <v>5</v>
      </c>
      <c r="C24" s="4"/>
      <c r="D24" s="5">
        <v>-18.508333333333301</v>
      </c>
      <c r="E24" s="6">
        <v>-20.453333333333333</v>
      </c>
      <c r="F24" s="6">
        <v>-20.569166666666664</v>
      </c>
      <c r="G24" s="5">
        <v>-21.181944444444433</v>
      </c>
      <c r="H24" s="6">
        <v>-22.441388888888898</v>
      </c>
      <c r="I24" s="5">
        <v>-23.037777777777766</v>
      </c>
      <c r="J24" s="5">
        <v>-22.657499999999999</v>
      </c>
      <c r="K24" s="6">
        <v>-21.927499999999998</v>
      </c>
      <c r="L24" s="6">
        <v>-18.394555555555566</v>
      </c>
      <c r="M24" s="6">
        <v>-14.800166666666668</v>
      </c>
      <c r="N24" s="7">
        <v>-9.2893333333333334</v>
      </c>
      <c r="AD24">
        <v>-23.214944444444441</v>
      </c>
    </row>
    <row r="25" spans="1:41" ht="12.65" customHeight="1" x14ac:dyDescent="0.35">
      <c r="A25" s="14" t="s">
        <v>15</v>
      </c>
      <c r="B25" s="9" t="s">
        <v>5</v>
      </c>
      <c r="C25" s="10">
        <v>-14.0133333333333</v>
      </c>
      <c r="D25" s="10">
        <v>-20.773888888888902</v>
      </c>
      <c r="E25" s="10">
        <v>-22.4575</v>
      </c>
      <c r="F25" s="10">
        <v>-23.522944444444434</v>
      </c>
      <c r="G25" s="10">
        <v>-24.734333333333336</v>
      </c>
      <c r="H25" s="11">
        <v>-24.220833333333331</v>
      </c>
      <c r="I25" s="11">
        <v>-24.563333333333333</v>
      </c>
      <c r="J25" s="6">
        <v>-23.781944444444434</v>
      </c>
      <c r="K25" s="6">
        <v>-22.145833333333332</v>
      </c>
      <c r="L25" s="6">
        <v>-18.017777777777766</v>
      </c>
      <c r="M25" s="12">
        <v>-14.962666666666669</v>
      </c>
      <c r="N25" s="12">
        <v>-9.9644444444444336</v>
      </c>
      <c r="AD25">
        <v>-22.242777777777778</v>
      </c>
    </row>
    <row r="26" spans="1:41" ht="12.65" customHeight="1" x14ac:dyDescent="0.35">
      <c r="A26" s="14" t="s">
        <v>19</v>
      </c>
      <c r="B26" s="9" t="s">
        <v>5</v>
      </c>
      <c r="C26" s="10">
        <v>-15.349111111111101</v>
      </c>
      <c r="D26" s="10">
        <v>-20.806666666666668</v>
      </c>
      <c r="E26" s="10">
        <v>-22.721666666666664</v>
      </c>
      <c r="F26" s="10">
        <v>-23.254166666666666</v>
      </c>
      <c r="G26" s="10">
        <v>-23.387</v>
      </c>
      <c r="H26" s="11">
        <v>-24.394444444444435</v>
      </c>
      <c r="I26" s="11">
        <v>-24.854333333333333</v>
      </c>
      <c r="J26" s="6">
        <v>-23.756666666666664</v>
      </c>
      <c r="K26" s="6">
        <v>-23.6675</v>
      </c>
      <c r="L26" s="6">
        <v>-20.755999999999997</v>
      </c>
      <c r="M26" s="12">
        <v>-17.337333333333333</v>
      </c>
      <c r="N26" s="12">
        <v>-9.8341666666666665</v>
      </c>
      <c r="AD26">
        <v>-22.4380925925926</v>
      </c>
    </row>
    <row r="27" spans="1:41" ht="12.65" customHeight="1" x14ac:dyDescent="0.35">
      <c r="A27" s="3" t="s">
        <v>11</v>
      </c>
      <c r="B27" s="4" t="s">
        <v>3</v>
      </c>
      <c r="C27" s="4"/>
      <c r="D27" s="5">
        <v>-19.735454545454498</v>
      </c>
      <c r="E27" s="6">
        <v>-21.792555555555566</v>
      </c>
      <c r="F27" s="6">
        <v>-21.918055555555565</v>
      </c>
      <c r="G27" s="5">
        <v>-22.961944444444431</v>
      </c>
      <c r="H27" s="6">
        <v>-24.227500000000003</v>
      </c>
      <c r="I27" s="5">
        <v>-24.5685</v>
      </c>
      <c r="J27" s="5">
        <v>-22.918833333333335</v>
      </c>
      <c r="K27" s="6">
        <v>-23.504166666666666</v>
      </c>
      <c r="L27" s="6">
        <v>-21.969666666666665</v>
      </c>
      <c r="M27" s="6">
        <v>-17.881333333333334</v>
      </c>
      <c r="N27" s="7">
        <v>-10.561666666666666</v>
      </c>
      <c r="P27" t="str">
        <f>(B27)</f>
        <v>Pinot noir</v>
      </c>
      <c r="Q27" s="94">
        <f t="shared" ref="Q27:AB27" si="7">AVERAGE(C27:C29)</f>
        <v>-15.56633333333335</v>
      </c>
      <c r="R27" s="94">
        <f t="shared" si="7"/>
        <v>-19.848973063973055</v>
      </c>
      <c r="S27" s="94">
        <f t="shared" si="7"/>
        <v>-21.816777777777787</v>
      </c>
      <c r="T27" s="94">
        <f t="shared" si="7"/>
        <v>-21.95877777777778</v>
      </c>
      <c r="U27" s="94">
        <f t="shared" si="7"/>
        <v>-23.276148148148142</v>
      </c>
      <c r="V27" s="94">
        <f t="shared" si="7"/>
        <v>-23.38212962962962</v>
      </c>
      <c r="W27" s="94">
        <f t="shared" si="7"/>
        <v>-24.303759259259255</v>
      </c>
      <c r="X27" s="94">
        <f t="shared" si="7"/>
        <v>-23.014296296296305</v>
      </c>
      <c r="Y27" s="94">
        <f t="shared" si="7"/>
        <v>-23.677166666666665</v>
      </c>
      <c r="Z27" s="94">
        <f t="shared" si="7"/>
        <v>-20.351722222222222</v>
      </c>
      <c r="AA27" s="94">
        <f t="shared" si="7"/>
        <v>-17.074148148148144</v>
      </c>
      <c r="AB27" s="94">
        <f t="shared" si="7"/>
        <v>-10.9475</v>
      </c>
      <c r="AD27">
        <v>-20.121592592592592</v>
      </c>
    </row>
    <row r="28" spans="1:41" ht="12.65" customHeight="1" x14ac:dyDescent="0.35">
      <c r="A28" s="14" t="s">
        <v>12</v>
      </c>
      <c r="B28" s="4" t="s">
        <v>3</v>
      </c>
      <c r="C28" s="4"/>
      <c r="D28" s="5">
        <v>-20.3609090909091</v>
      </c>
      <c r="E28" s="6">
        <v>-22.500555555555565</v>
      </c>
      <c r="F28" s="6">
        <v>-21.464111111111098</v>
      </c>
      <c r="G28" s="5">
        <v>-23.112333333333336</v>
      </c>
      <c r="H28" s="6">
        <v>-22.7561111111111</v>
      </c>
      <c r="I28" s="5">
        <v>-23.356666666666666</v>
      </c>
      <c r="J28" s="5">
        <v>-23.438722222222236</v>
      </c>
      <c r="K28" s="5"/>
      <c r="L28" s="5">
        <v>-18.257166666666667</v>
      </c>
      <c r="M28" s="6">
        <v>-15.662833333333333</v>
      </c>
      <c r="N28" s="5">
        <v>-10.691666666666668</v>
      </c>
      <c r="AD28">
        <v>-16.94072222222222</v>
      </c>
    </row>
    <row r="29" spans="1:41" ht="12.65" customHeight="1" x14ac:dyDescent="0.35">
      <c r="A29" s="14" t="s">
        <v>18</v>
      </c>
      <c r="B29" s="9" t="s">
        <v>3</v>
      </c>
      <c r="C29" s="10">
        <v>-15.56633333333335</v>
      </c>
      <c r="D29" s="10">
        <v>-19.450555555555567</v>
      </c>
      <c r="E29" s="10">
        <v>-21.157222222222234</v>
      </c>
      <c r="F29" s="10">
        <v>-22.494166666666668</v>
      </c>
      <c r="G29" s="10">
        <v>-23.754166666666663</v>
      </c>
      <c r="H29" s="11">
        <v>-23.162777777777766</v>
      </c>
      <c r="I29" s="11">
        <v>-24.9861111111111</v>
      </c>
      <c r="J29" s="6">
        <v>-22.685333333333332</v>
      </c>
      <c r="K29" s="6">
        <v>-23.850166666666667</v>
      </c>
      <c r="L29" s="6">
        <v>-20.828333333333333</v>
      </c>
      <c r="M29" s="11">
        <v>-17.678277777777769</v>
      </c>
      <c r="N29" s="11">
        <v>-11.589166666666666</v>
      </c>
      <c r="AD29">
        <v>-10.300222222222223</v>
      </c>
    </row>
    <row r="30" spans="1:41" ht="12.65" customHeight="1" x14ac:dyDescent="0.35">
      <c r="A30" s="3" t="s">
        <v>11</v>
      </c>
      <c r="B30" s="4" t="s">
        <v>6</v>
      </c>
      <c r="C30" s="4"/>
      <c r="D30" s="5">
        <v>-20.057777777777801</v>
      </c>
      <c r="E30" s="6">
        <v>-22.763333333333332</v>
      </c>
      <c r="F30" s="6">
        <v>-22.058888888888902</v>
      </c>
      <c r="G30" s="5">
        <v>-22.578666666666663</v>
      </c>
      <c r="H30" s="6">
        <v>-23.437222222222232</v>
      </c>
      <c r="I30" s="5">
        <v>-24.429999999999996</v>
      </c>
      <c r="J30" s="5">
        <v>-24.114333333333335</v>
      </c>
      <c r="K30" s="6">
        <v>-23.577333333333332</v>
      </c>
      <c r="L30" s="6">
        <v>-22.197500000000002</v>
      </c>
      <c r="M30" s="6">
        <v>-16.82</v>
      </c>
      <c r="N30" s="7">
        <v>-12.604166666666666</v>
      </c>
      <c r="P30" t="str">
        <f>(B30)</f>
        <v>Riesling</v>
      </c>
      <c r="Q30" s="94">
        <f t="shared" ref="Q30:AB30" si="8">AVERAGE(C30:C32)</f>
        <v>-16.072666666666667</v>
      </c>
      <c r="R30" s="94">
        <f t="shared" si="8"/>
        <v>-19.589083333333345</v>
      </c>
      <c r="S30" s="94">
        <f t="shared" si="8"/>
        <v>-21.285055555555555</v>
      </c>
      <c r="T30" s="94">
        <f t="shared" si="8"/>
        <v>-22.123481481481488</v>
      </c>
      <c r="U30" s="94">
        <f t="shared" si="8"/>
        <v>-22.134555555555554</v>
      </c>
      <c r="V30" s="94">
        <f t="shared" si="8"/>
        <v>-22.747888888888884</v>
      </c>
      <c r="W30" s="94">
        <f t="shared" si="8"/>
        <v>-23.697999999999997</v>
      </c>
      <c r="X30" s="94">
        <f t="shared" si="8"/>
        <v>-22.265333333333334</v>
      </c>
      <c r="Y30" s="94">
        <f t="shared" si="8"/>
        <v>-22.776333333333334</v>
      </c>
      <c r="Z30" s="94">
        <f t="shared" si="8"/>
        <v>-21.169537037037045</v>
      </c>
      <c r="AA30" s="94">
        <f t="shared" si="8"/>
        <v>-17.547777777777778</v>
      </c>
      <c r="AB30" s="94">
        <f t="shared" si="8"/>
        <v>-10.974240740740742</v>
      </c>
    </row>
    <row r="31" spans="1:41" ht="12.65" customHeight="1" x14ac:dyDescent="0.35">
      <c r="A31" s="14" t="s">
        <v>13</v>
      </c>
      <c r="B31" s="4" t="s">
        <v>6</v>
      </c>
      <c r="C31" s="4"/>
      <c r="D31" s="5">
        <v>-18.791250000000002</v>
      </c>
      <c r="E31" s="6">
        <v>-20.175833333333333</v>
      </c>
      <c r="F31" s="6">
        <v>-21.1588888888889</v>
      </c>
      <c r="G31" s="5">
        <v>-21.730555555555565</v>
      </c>
      <c r="H31" s="6">
        <v>-22.143333333333334</v>
      </c>
      <c r="I31" s="5">
        <v>-23.833333333333332</v>
      </c>
      <c r="J31" s="5">
        <v>-21.960555555555569</v>
      </c>
      <c r="K31" s="5"/>
      <c r="L31" s="5">
        <v>-20.183888888888898</v>
      </c>
      <c r="M31" s="6">
        <v>-15.537333333333335</v>
      </c>
      <c r="N31" s="5">
        <v>-9.3302222222222237</v>
      </c>
    </row>
    <row r="32" spans="1:41" ht="12.65" customHeight="1" x14ac:dyDescent="0.35">
      <c r="A32" s="14" t="s">
        <v>19</v>
      </c>
      <c r="B32" s="9" t="s">
        <v>6</v>
      </c>
      <c r="C32" s="10">
        <v>-16.072666666666667</v>
      </c>
      <c r="D32" s="10">
        <v>-19.91822222222223</v>
      </c>
      <c r="E32" s="10">
        <v>-20.916</v>
      </c>
      <c r="F32" s="10">
        <v>-23.152666666666665</v>
      </c>
      <c r="G32" s="10">
        <v>-22.094444444444434</v>
      </c>
      <c r="H32" s="11">
        <v>-22.663111111111096</v>
      </c>
      <c r="I32" s="11">
        <v>-22.830666666666669</v>
      </c>
      <c r="J32" s="6">
        <v>-20.721111111111099</v>
      </c>
      <c r="K32" s="6">
        <v>-21.975333333333335</v>
      </c>
      <c r="L32" s="6">
        <v>-21.127222222222233</v>
      </c>
      <c r="M32" s="12">
        <v>-20.286000000000001</v>
      </c>
      <c r="N32" s="12">
        <v>-10.988333333333335</v>
      </c>
    </row>
    <row r="33" spans="1:28" ht="12.65" customHeight="1" x14ac:dyDescent="0.35">
      <c r="A33" s="3" t="s">
        <v>11</v>
      </c>
      <c r="B33" s="4" t="s">
        <v>21</v>
      </c>
      <c r="C33" s="4"/>
      <c r="D33" s="5">
        <v>-16.4933333333333</v>
      </c>
      <c r="E33" s="6">
        <v>-20.119</v>
      </c>
      <c r="F33" s="6">
        <v>-21.105</v>
      </c>
      <c r="G33" s="5">
        <v>-21.896166666666669</v>
      </c>
      <c r="H33" s="6">
        <v>-21.643388888888904</v>
      </c>
      <c r="I33" s="5">
        <v>-22.404166666666669</v>
      </c>
      <c r="J33" s="5">
        <v>-21.323333333333334</v>
      </c>
      <c r="K33" s="6">
        <v>-21.62166666666667</v>
      </c>
      <c r="L33" s="6">
        <v>-19.190000000000001</v>
      </c>
      <c r="M33" s="6">
        <v>-14.960111111111102</v>
      </c>
      <c r="N33" s="7">
        <v>-8.7850000000000001</v>
      </c>
      <c r="P33" t="str">
        <f>(B33)</f>
        <v>Sauvignon blanc</v>
      </c>
      <c r="Q33" s="94">
        <f t="shared" ref="Q33:AB33" si="9">AVERAGE(C33:C35)</f>
        <v>-14.351666666666659</v>
      </c>
      <c r="R33" s="94">
        <f t="shared" si="9"/>
        <v>-18.874240740740735</v>
      </c>
      <c r="S33" s="94">
        <f t="shared" si="9"/>
        <v>-20.704629629629636</v>
      </c>
      <c r="T33" s="94">
        <f t="shared" si="9"/>
        <v>-21.7237962962963</v>
      </c>
      <c r="U33" s="94">
        <f t="shared" si="9"/>
        <v>-21.921962962962965</v>
      </c>
      <c r="V33" s="94">
        <f t="shared" si="9"/>
        <v>-22.698185185185192</v>
      </c>
      <c r="W33" s="94">
        <f t="shared" si="9"/>
        <v>-23.293500000000005</v>
      </c>
      <c r="X33" s="94">
        <f t="shared" si="9"/>
        <v>-21.900666666666666</v>
      </c>
      <c r="Y33" s="94">
        <f t="shared" si="9"/>
        <v>-22.436148148148146</v>
      </c>
      <c r="Z33" s="94">
        <f t="shared" si="9"/>
        <v>-20.53038888888889</v>
      </c>
      <c r="AA33" s="94">
        <f t="shared" si="9"/>
        <v>-16.344870370370369</v>
      </c>
      <c r="AB33" s="94">
        <f t="shared" si="9"/>
        <v>-9.2298148148148105</v>
      </c>
    </row>
    <row r="34" spans="1:28" ht="12.65" customHeight="1" x14ac:dyDescent="0.35">
      <c r="A34" s="8" t="s">
        <v>19</v>
      </c>
      <c r="B34" s="9" t="s">
        <v>21</v>
      </c>
      <c r="C34" s="10">
        <v>-14.54166666666665</v>
      </c>
      <c r="D34" s="10">
        <v>-19.68555555555557</v>
      </c>
      <c r="E34" s="10">
        <v>-20.7438888888889</v>
      </c>
      <c r="F34" s="10">
        <v>-21.577500000000001</v>
      </c>
      <c r="G34" s="10">
        <v>-21.558333333333334</v>
      </c>
      <c r="H34" s="11">
        <v>-23.551666666666666</v>
      </c>
      <c r="I34" s="11">
        <v>-23.906833333333335</v>
      </c>
      <c r="J34" s="6">
        <v>-21.60166666666667</v>
      </c>
      <c r="K34" s="6">
        <v>-22.947111111111099</v>
      </c>
      <c r="L34" s="6">
        <v>-20.935333333333332</v>
      </c>
      <c r="M34" s="12">
        <v>-17.14</v>
      </c>
      <c r="N34" s="12">
        <v>-9.245000000000001</v>
      </c>
    </row>
    <row r="35" spans="1:28" ht="12.65" customHeight="1" x14ac:dyDescent="0.35">
      <c r="A35" s="14" t="s">
        <v>19</v>
      </c>
      <c r="B35" s="9" t="s">
        <v>21</v>
      </c>
      <c r="C35" s="10">
        <v>-14.161666666666667</v>
      </c>
      <c r="D35" s="10">
        <v>-20.443833333333334</v>
      </c>
      <c r="E35" s="10">
        <v>-21.251000000000001</v>
      </c>
      <c r="F35" s="10">
        <v>-22.488888888888898</v>
      </c>
      <c r="G35" s="10">
        <v>-22.311388888888899</v>
      </c>
      <c r="H35" s="11">
        <v>-22.8995</v>
      </c>
      <c r="I35" s="11">
        <v>-23.569500000000001</v>
      </c>
      <c r="J35" s="6">
        <v>-22.777000000000001</v>
      </c>
      <c r="K35" s="6">
        <v>-22.739666666666668</v>
      </c>
      <c r="L35" s="6">
        <v>-21.465833333333336</v>
      </c>
      <c r="M35" s="12">
        <v>-16.9345</v>
      </c>
      <c r="N35" s="12">
        <v>-9.6594444444444338</v>
      </c>
    </row>
    <row r="36" spans="1:28" ht="12.65" customHeight="1" x14ac:dyDescent="0.35">
      <c r="A36" s="13" t="s">
        <v>10</v>
      </c>
      <c r="B36" s="4" t="s">
        <v>2</v>
      </c>
      <c r="C36" s="4"/>
      <c r="D36" s="5">
        <v>-17.89</v>
      </c>
      <c r="E36" s="6">
        <v>-20.969444444444434</v>
      </c>
      <c r="F36" s="6">
        <v>-21.012499999999999</v>
      </c>
      <c r="G36" s="5">
        <v>-22.404444444444437</v>
      </c>
      <c r="H36" s="6">
        <v>-22.231666666666666</v>
      </c>
      <c r="I36" s="5">
        <v>-24.539444444444431</v>
      </c>
      <c r="J36" s="5">
        <v>-23.674444444444436</v>
      </c>
      <c r="K36" s="6">
        <v>-21.901666666666667</v>
      </c>
      <c r="L36" s="6">
        <v>-20.602777777777764</v>
      </c>
      <c r="M36" s="6">
        <v>-15.472777777777766</v>
      </c>
      <c r="N36" s="7">
        <v>-12.625999999999999</v>
      </c>
      <c r="P36" t="str">
        <f>(B36)</f>
        <v>Shiraz</v>
      </c>
      <c r="Q36" s="94">
        <f t="shared" ref="Q36:AB36" si="10">AVERAGE(C36:C39)</f>
        <v>-12.068833333333332</v>
      </c>
      <c r="R36" s="94">
        <f t="shared" si="10"/>
        <v>-17.188097222222215</v>
      </c>
      <c r="S36" s="94">
        <f t="shared" si="10"/>
        <v>-19.640805555555552</v>
      </c>
      <c r="T36" s="94">
        <f t="shared" si="10"/>
        <v>-20.329694444444442</v>
      </c>
      <c r="U36" s="94">
        <f t="shared" si="10"/>
        <v>-21.190194444444444</v>
      </c>
      <c r="V36" s="94">
        <f t="shared" si="10"/>
        <v>-21.712222222222227</v>
      </c>
      <c r="W36" s="94">
        <f t="shared" si="10"/>
        <v>-23.528624999999998</v>
      </c>
      <c r="X36" s="94">
        <f t="shared" si="10"/>
        <v>-22.097027777777775</v>
      </c>
      <c r="Y36" s="94">
        <f t="shared" si="10"/>
        <v>-22.00319444444445</v>
      </c>
      <c r="Z36" s="94">
        <f t="shared" si="10"/>
        <v>-20.020902777777774</v>
      </c>
      <c r="AA36" s="94">
        <f t="shared" si="10"/>
        <v>-15.834347222222217</v>
      </c>
      <c r="AB36" s="94">
        <f t="shared" si="10"/>
        <v>-11.018388888888889</v>
      </c>
    </row>
    <row r="37" spans="1:28" ht="12.65" customHeight="1" x14ac:dyDescent="0.35">
      <c r="A37" s="3" t="s">
        <v>11</v>
      </c>
      <c r="B37" s="4" t="s">
        <v>2</v>
      </c>
      <c r="C37" s="4"/>
      <c r="D37" s="5">
        <v>-17.973333333333301</v>
      </c>
      <c r="E37" s="6">
        <v>-21.266666666666666</v>
      </c>
      <c r="F37" s="6">
        <v>-20.334444444444433</v>
      </c>
      <c r="G37" s="5">
        <v>-20.626611111111099</v>
      </c>
      <c r="H37" s="6">
        <v>-22.333888888888897</v>
      </c>
      <c r="I37" s="5">
        <v>-24.703888888888901</v>
      </c>
      <c r="J37" s="5">
        <v>-21.927777777777766</v>
      </c>
      <c r="K37" s="6">
        <v>-23.343888888888898</v>
      </c>
      <c r="L37" s="6">
        <v>-20.535833333333333</v>
      </c>
      <c r="M37" s="6">
        <v>-16.817222222222231</v>
      </c>
      <c r="N37" s="7">
        <v>-12.295000000000002</v>
      </c>
    </row>
    <row r="38" spans="1:28" ht="12.65" customHeight="1" x14ac:dyDescent="0.35">
      <c r="A38" s="13" t="s">
        <v>18</v>
      </c>
      <c r="B38" s="9" t="s">
        <v>2</v>
      </c>
      <c r="C38" s="10">
        <v>-11.775</v>
      </c>
      <c r="D38" s="10">
        <v>-15.946222222222232</v>
      </c>
      <c r="E38" s="10">
        <v>-18.263333333333332</v>
      </c>
      <c r="F38" s="10">
        <v>-20.326666666666664</v>
      </c>
      <c r="G38" s="10">
        <v>-20.948888888888899</v>
      </c>
      <c r="H38" s="11">
        <v>-20.83666666666667</v>
      </c>
      <c r="I38" s="11">
        <v>-22.573333333333334</v>
      </c>
      <c r="J38" s="6">
        <v>-21.5425</v>
      </c>
      <c r="K38" s="6">
        <v>-21.005833333333332</v>
      </c>
      <c r="L38" s="6">
        <v>-18.869166666666668</v>
      </c>
      <c r="M38" s="12">
        <v>-14.910444444444432</v>
      </c>
      <c r="N38" s="12">
        <v>-9.5738888888888862</v>
      </c>
    </row>
    <row r="39" spans="1:28" ht="12.65" customHeight="1" x14ac:dyDescent="0.35">
      <c r="A39" s="14" t="s">
        <v>18</v>
      </c>
      <c r="B39" s="9" t="s">
        <v>2</v>
      </c>
      <c r="C39" s="10">
        <v>-12.362666666666664</v>
      </c>
      <c r="D39" s="10">
        <v>-16.942833333333329</v>
      </c>
      <c r="E39" s="10">
        <v>-18.063777777777766</v>
      </c>
      <c r="F39" s="10">
        <v>-19.645166666666668</v>
      </c>
      <c r="G39" s="10">
        <v>-20.780833333333334</v>
      </c>
      <c r="H39" s="11">
        <v>-21.446666666666669</v>
      </c>
      <c r="I39" s="11">
        <v>-22.297833333333333</v>
      </c>
      <c r="J39" s="6">
        <v>-21.243388888888902</v>
      </c>
      <c r="K39" s="6">
        <v>-21.761388888888902</v>
      </c>
      <c r="L39" s="6">
        <v>-20.075833333333332</v>
      </c>
      <c r="M39" s="12">
        <v>-16.136944444444435</v>
      </c>
      <c r="N39" s="12">
        <v>-9.5786666666666669</v>
      </c>
    </row>
    <row r="40" spans="1:28" ht="12.65" customHeight="1" x14ac:dyDescent="0.35">
      <c r="A40" s="15" t="s">
        <v>22</v>
      </c>
      <c r="B40" s="16"/>
      <c r="C40" s="17">
        <f>AVERAGE(C4:C39)</f>
        <v>-14.41512345679012</v>
      </c>
      <c r="D40" s="17">
        <f t="shared" ref="D40:K40" si="11">AVERAGE(D4:D39)</f>
        <v>-19.133271912501083</v>
      </c>
      <c r="E40" s="17">
        <f t="shared" si="11"/>
        <v>-21.163138888888888</v>
      </c>
      <c r="F40" s="17">
        <f t="shared" si="11"/>
        <v>-21.841475308641979</v>
      </c>
      <c r="G40" s="17">
        <f t="shared" si="11"/>
        <v>-22.532810185185177</v>
      </c>
      <c r="H40" s="17">
        <f t="shared" si="11"/>
        <v>-22.84707098765432</v>
      </c>
      <c r="I40" s="17">
        <f t="shared" si="11"/>
        <v>-24.025895061728388</v>
      </c>
      <c r="J40" s="17">
        <f t="shared" si="11"/>
        <v>-22.854520061728397</v>
      </c>
      <c r="K40" s="17">
        <f t="shared" si="11"/>
        <v>-22.644236928104572</v>
      </c>
      <c r="L40" s="17">
        <f>AVERAGE(L4:L39)</f>
        <v>-20.2928024691358</v>
      </c>
      <c r="M40" s="17">
        <f>AVERAGE(M4:M39)</f>
        <v>-16.622801587301581</v>
      </c>
      <c r="N40" s="17">
        <f>AVERAGE(N4:N39)</f>
        <v>-10.22194761904762</v>
      </c>
    </row>
    <row r="42" spans="1:28" ht="38.5" customHeight="1" x14ac:dyDescent="0.35">
      <c r="A42" s="1" t="s">
        <v>32</v>
      </c>
      <c r="B42" s="1" t="s">
        <v>0</v>
      </c>
      <c r="C42" s="97">
        <v>41572</v>
      </c>
      <c r="D42" s="96">
        <v>41586</v>
      </c>
      <c r="E42" s="96">
        <v>41600</v>
      </c>
      <c r="F42" s="96">
        <v>41614</v>
      </c>
      <c r="G42" s="96">
        <v>41628</v>
      </c>
      <c r="H42" s="96">
        <v>41642</v>
      </c>
      <c r="I42" s="96">
        <v>41656</v>
      </c>
      <c r="J42" s="96">
        <v>41670</v>
      </c>
      <c r="K42" s="96">
        <v>41684</v>
      </c>
      <c r="L42" s="96">
        <v>41698</v>
      </c>
      <c r="M42" s="96">
        <v>41712</v>
      </c>
      <c r="N42" s="96">
        <v>41725</v>
      </c>
    </row>
    <row r="43" spans="1:28" ht="12" customHeight="1" x14ac:dyDescent="0.35">
      <c r="A43" s="18" t="s">
        <v>11</v>
      </c>
      <c r="B43" s="19" t="s">
        <v>9</v>
      </c>
      <c r="C43" s="20">
        <v>-12.905833333333334</v>
      </c>
      <c r="D43" s="21">
        <v>-17.705333333333336</v>
      </c>
      <c r="E43" s="20">
        <v>-22.421166666666664</v>
      </c>
      <c r="F43" s="20">
        <v>-23.777222222222232</v>
      </c>
      <c r="G43" s="21">
        <v>-23.908500000000004</v>
      </c>
      <c r="H43" s="20">
        <v>-23.468</v>
      </c>
      <c r="I43" s="20">
        <v>-22.581111111111102</v>
      </c>
      <c r="J43" s="21">
        <v>-23.742222222222235</v>
      </c>
      <c r="K43" s="20">
        <v>-22.955555555555566</v>
      </c>
      <c r="L43" s="20">
        <v>-23.009444444444465</v>
      </c>
      <c r="M43" s="20">
        <v>-17.614444444444469</v>
      </c>
      <c r="N43" s="20">
        <v>-13.347333333333333</v>
      </c>
      <c r="P43" t="str">
        <f>(B43)</f>
        <v>Cabernet Franc</v>
      </c>
      <c r="Q43" s="94">
        <f t="shared" ref="Q43:AB43" si="12">AVERAGE(C43:C44)</f>
        <v>-12.988333333333333</v>
      </c>
      <c r="R43" s="94">
        <f t="shared" si="12"/>
        <v>-17.939083333333336</v>
      </c>
      <c r="S43" s="94">
        <f t="shared" si="12"/>
        <v>-22.512333333333331</v>
      </c>
      <c r="T43" s="94">
        <f t="shared" si="12"/>
        <v>-24.104583333333352</v>
      </c>
      <c r="U43" s="94">
        <f t="shared" si="12"/>
        <v>-24.000916666666669</v>
      </c>
      <c r="V43" s="94">
        <f t="shared" si="12"/>
        <v>-23.41</v>
      </c>
      <c r="W43" s="94">
        <f t="shared" si="12"/>
        <v>-22.734583333333333</v>
      </c>
      <c r="X43" s="94">
        <f t="shared" si="12"/>
        <v>-23.636277777777785</v>
      </c>
      <c r="Y43" s="94">
        <f t="shared" si="12"/>
        <v>-22.031694444444447</v>
      </c>
      <c r="Z43" s="94">
        <f t="shared" si="12"/>
        <v>-22.884888888888902</v>
      </c>
      <c r="AA43" s="94">
        <f t="shared" si="12"/>
        <v>-18.0228888888889</v>
      </c>
      <c r="AB43" s="94">
        <f t="shared" si="12"/>
        <v>-15.203500000000002</v>
      </c>
    </row>
    <row r="44" spans="1:28" ht="12" customHeight="1" x14ac:dyDescent="0.35">
      <c r="A44" s="23" t="s">
        <v>19</v>
      </c>
      <c r="B44" s="24" t="s">
        <v>9</v>
      </c>
      <c r="C44" s="25">
        <v>-13.070833333333335</v>
      </c>
      <c r="D44" s="25">
        <v>-18.172833333333333</v>
      </c>
      <c r="E44" s="26">
        <v>-22.6035</v>
      </c>
      <c r="F44" s="26">
        <v>-24.431944444444468</v>
      </c>
      <c r="G44" s="26">
        <v>-24.093333333333334</v>
      </c>
      <c r="H44" s="25">
        <v>-23.352</v>
      </c>
      <c r="I44" s="20">
        <v>-22.888055555555564</v>
      </c>
      <c r="J44" s="20">
        <v>-23.530333333333335</v>
      </c>
      <c r="K44" s="20">
        <v>-21.107833333333332</v>
      </c>
      <c r="L44" s="20">
        <v>-22.760333333333335</v>
      </c>
      <c r="M44" s="27">
        <v>-18.431333333333335</v>
      </c>
      <c r="N44" s="27">
        <v>-17.059666666666669</v>
      </c>
    </row>
    <row r="45" spans="1:28" ht="12" customHeight="1" x14ac:dyDescent="0.35">
      <c r="A45" s="28" t="s">
        <v>18</v>
      </c>
      <c r="B45" s="24" t="s">
        <v>20</v>
      </c>
      <c r="C45" s="25">
        <v>-12.9311111111111</v>
      </c>
      <c r="D45" s="25">
        <v>-17.010333333333335</v>
      </c>
      <c r="E45" s="26">
        <v>-22.253333333333334</v>
      </c>
      <c r="F45" s="26">
        <v>-23.922222222222235</v>
      </c>
      <c r="G45" s="26">
        <v>-22.751666666666665</v>
      </c>
      <c r="H45" s="25">
        <v>-22.3125</v>
      </c>
      <c r="I45" s="20">
        <v>-22.599166666666665</v>
      </c>
      <c r="J45" s="20">
        <v>-22.741833333333332</v>
      </c>
      <c r="K45" s="20">
        <v>-21.236000000000001</v>
      </c>
      <c r="L45" s="20">
        <v>-23.465333333333334</v>
      </c>
      <c r="M45" s="27">
        <v>-20.146666666666668</v>
      </c>
      <c r="N45" s="27">
        <v>-17.444999999999997</v>
      </c>
      <c r="P45" t="str">
        <f>(B45)</f>
        <v>Cabernet Sauvignon</v>
      </c>
      <c r="Q45" s="94">
        <f t="shared" ref="Q45:AB45" si="13">AVERAGE(C45:C48)</f>
        <v>-11.972833333333334</v>
      </c>
      <c r="R45" s="94">
        <f t="shared" si="13"/>
        <v>-17.040847222222219</v>
      </c>
      <c r="S45" s="94">
        <f t="shared" si="13"/>
        <v>-22.127666666666666</v>
      </c>
      <c r="T45" s="94">
        <f t="shared" si="13"/>
        <v>-23.944861111111109</v>
      </c>
      <c r="U45" s="94">
        <f t="shared" si="13"/>
        <v>-22.871500000000001</v>
      </c>
      <c r="V45" s="94">
        <f t="shared" si="13"/>
        <v>-22.704458333333335</v>
      </c>
      <c r="W45" s="94">
        <f t="shared" si="13"/>
        <v>-22.320597222222215</v>
      </c>
      <c r="X45" s="94">
        <f t="shared" si="13"/>
        <v>-22.899972222222214</v>
      </c>
      <c r="Y45" s="94">
        <f t="shared" si="13"/>
        <v>-21.824902777777776</v>
      </c>
      <c r="Z45" s="94">
        <f t="shared" si="13"/>
        <v>-22.869555555555557</v>
      </c>
      <c r="AA45" s="94">
        <f t="shared" si="13"/>
        <v>-19.24955555555556</v>
      </c>
      <c r="AB45" s="94">
        <f t="shared" si="13"/>
        <v>-16.69423611111111</v>
      </c>
    </row>
    <row r="46" spans="1:28" ht="12" customHeight="1" x14ac:dyDescent="0.35">
      <c r="A46" s="28" t="s">
        <v>18</v>
      </c>
      <c r="B46" s="24" t="s">
        <v>20</v>
      </c>
      <c r="C46" s="25">
        <v>-11.928666666666667</v>
      </c>
      <c r="D46" s="25">
        <v>-15.779555555555534</v>
      </c>
      <c r="E46" s="26">
        <v>-21.723166666666668</v>
      </c>
      <c r="F46" s="26">
        <v>-23.487222222222201</v>
      </c>
      <c r="G46" s="26">
        <v>-23.083333333333332</v>
      </c>
      <c r="H46" s="25">
        <v>-22.748333333333331</v>
      </c>
      <c r="I46" s="20">
        <v>-21.963611111111096</v>
      </c>
      <c r="J46" s="20">
        <v>-22.266944444444434</v>
      </c>
      <c r="K46" s="20">
        <v>-21.326666666666668</v>
      </c>
      <c r="L46" s="20">
        <v>-21.801388888888898</v>
      </c>
      <c r="M46" s="27">
        <v>-18.190555555555566</v>
      </c>
      <c r="N46" s="27">
        <v>-15.145111111111099</v>
      </c>
    </row>
    <row r="47" spans="1:28" ht="12" customHeight="1" x14ac:dyDescent="0.35">
      <c r="A47" s="28" t="s">
        <v>10</v>
      </c>
      <c r="B47" s="19" t="s">
        <v>20</v>
      </c>
      <c r="C47" s="20">
        <v>-11.779333333333334</v>
      </c>
      <c r="D47" s="21">
        <v>-17.856333333333335</v>
      </c>
      <c r="E47" s="20">
        <v>-23.231666666666666</v>
      </c>
      <c r="F47" s="20">
        <v>-24.121333333333336</v>
      </c>
      <c r="G47" s="21">
        <v>-22.53316666666667</v>
      </c>
      <c r="H47" s="20">
        <v>-23.22966666666667</v>
      </c>
      <c r="I47" s="20">
        <v>-22.919166666666669</v>
      </c>
      <c r="J47" s="21">
        <v>-23.488333333333333</v>
      </c>
      <c r="K47" s="20">
        <v>-21.992499999999996</v>
      </c>
      <c r="L47" s="20">
        <v>-22.729833333333332</v>
      </c>
      <c r="M47" s="20">
        <v>-18.808499999999999</v>
      </c>
      <c r="N47" s="20">
        <v>-15.423166666666667</v>
      </c>
    </row>
    <row r="48" spans="1:28" ht="12" customHeight="1" thickBot="1" x14ac:dyDescent="0.4">
      <c r="A48" s="18" t="s">
        <v>11</v>
      </c>
      <c r="B48" s="19" t="s">
        <v>20</v>
      </c>
      <c r="C48" s="20">
        <v>-11.252222222222235</v>
      </c>
      <c r="D48" s="21">
        <v>-17.517166666666668</v>
      </c>
      <c r="E48" s="20">
        <v>-21.302499999999998</v>
      </c>
      <c r="F48" s="20">
        <v>-24.248666666666669</v>
      </c>
      <c r="G48" s="21">
        <v>-23.117833333333333</v>
      </c>
      <c r="H48" s="20">
        <v>-22.527333333333331</v>
      </c>
      <c r="I48" s="20">
        <v>-21.800444444444434</v>
      </c>
      <c r="J48" s="22">
        <v>-23.102777777777764</v>
      </c>
      <c r="K48" s="218">
        <v>-22.744444444444436</v>
      </c>
      <c r="L48" s="20">
        <v>-23.481666666666666</v>
      </c>
      <c r="M48" s="20">
        <v>-19.852499999999999</v>
      </c>
      <c r="N48" s="20">
        <v>-18.763666666666666</v>
      </c>
    </row>
    <row r="49" spans="1:41" ht="12" customHeight="1" thickBot="1" x14ac:dyDescent="0.4">
      <c r="A49" s="28" t="s">
        <v>10</v>
      </c>
      <c r="B49" s="19" t="s">
        <v>1</v>
      </c>
      <c r="C49" s="20">
        <v>-14.170166666666667</v>
      </c>
      <c r="D49" s="21">
        <v>-20.673333333333332</v>
      </c>
      <c r="E49" s="20">
        <v>-23.458166666666667</v>
      </c>
      <c r="F49" s="20">
        <v>-25.330055555555564</v>
      </c>
      <c r="G49" s="21">
        <v>-24.554999999999996</v>
      </c>
      <c r="H49" s="20">
        <v>-24.391833333333334</v>
      </c>
      <c r="I49" s="20">
        <v>-23.758111111111102</v>
      </c>
      <c r="J49" s="214">
        <v>-23.74666666666667</v>
      </c>
      <c r="K49" s="220">
        <v>-23.053333333333331</v>
      </c>
      <c r="L49" s="217">
        <v>-23.945722222222233</v>
      </c>
      <c r="M49" s="20">
        <v>-19.317333333333334</v>
      </c>
      <c r="N49" s="20">
        <v>-14.773</v>
      </c>
      <c r="P49" t="str">
        <f>(B49)</f>
        <v>Chardonnay</v>
      </c>
      <c r="Q49" s="94">
        <f t="shared" ref="Q49:AB49" si="14">AVERAGE(C49:C53)</f>
        <v>-13.895244444444447</v>
      </c>
      <c r="R49" s="94">
        <f t="shared" si="14"/>
        <v>-19.422566666666665</v>
      </c>
      <c r="S49" s="94">
        <f t="shared" si="14"/>
        <v>-22.870133333333335</v>
      </c>
      <c r="T49" s="94">
        <f t="shared" si="14"/>
        <v>-24.059822222222223</v>
      </c>
      <c r="U49" s="94">
        <f t="shared" si="14"/>
        <v>-24.091111111111104</v>
      </c>
      <c r="V49" s="94">
        <f t="shared" si="14"/>
        <v>-23.058955555555553</v>
      </c>
      <c r="W49" s="94">
        <f t="shared" si="14"/>
        <v>-23.002433333333336</v>
      </c>
      <c r="X49" s="94">
        <f t="shared" si="14"/>
        <v>-23.457222222222221</v>
      </c>
      <c r="Y49" s="213">
        <f t="shared" si="14"/>
        <v>-22.598244444444443</v>
      </c>
      <c r="Z49" s="94">
        <f t="shared" si="14"/>
        <v>-22.759166666666669</v>
      </c>
      <c r="AA49" s="94">
        <f t="shared" si="14"/>
        <v>-17.623600000000003</v>
      </c>
      <c r="AB49" s="94">
        <f t="shared" si="14"/>
        <v>-14.893933333333333</v>
      </c>
    </row>
    <row r="50" spans="1:41" ht="12" customHeight="1" x14ac:dyDescent="0.35">
      <c r="A50" s="18" t="s">
        <v>11</v>
      </c>
      <c r="B50" s="19" t="s">
        <v>1</v>
      </c>
      <c r="C50" s="20">
        <v>-13.094222222222234</v>
      </c>
      <c r="D50" s="21">
        <v>-19.065555555555566</v>
      </c>
      <c r="E50" s="20">
        <v>-22.368666666666666</v>
      </c>
      <c r="F50" s="20">
        <v>-24.336833333333331</v>
      </c>
      <c r="G50" s="21">
        <v>-24.386333333333329</v>
      </c>
      <c r="H50" s="20">
        <v>-22.969444444444434</v>
      </c>
      <c r="I50" s="20">
        <v>-22.6065</v>
      </c>
      <c r="J50" s="215">
        <v>-23.175833333333333</v>
      </c>
      <c r="K50" s="221">
        <v>-22.949722222222235</v>
      </c>
      <c r="L50" s="217">
        <v>-22.560000000000002</v>
      </c>
      <c r="M50" s="20">
        <v>-18.252166666666668</v>
      </c>
      <c r="N50" s="20">
        <v>-15.163666666666666</v>
      </c>
    </row>
    <row r="51" spans="1:41" ht="12" customHeight="1" x14ac:dyDescent="0.35">
      <c r="A51" s="18" t="s">
        <v>16</v>
      </c>
      <c r="B51" s="19" t="s">
        <v>1</v>
      </c>
      <c r="C51" s="20">
        <v>-13.639499999999998</v>
      </c>
      <c r="D51" s="21">
        <v>-18.948277777777765</v>
      </c>
      <c r="E51" s="20">
        <v>-21.986666666666668</v>
      </c>
      <c r="F51" s="20">
        <v>-22.366666666666664</v>
      </c>
      <c r="G51" s="21">
        <v>-23.098055555555533</v>
      </c>
      <c r="H51" s="20">
        <v>-22.947833333333335</v>
      </c>
      <c r="I51" s="20">
        <v>-22.334722222222236</v>
      </c>
      <c r="J51" s="214">
        <v>-23.192777777777764</v>
      </c>
      <c r="K51" s="221">
        <v>-22.362833333333331</v>
      </c>
      <c r="L51" s="217">
        <v>-23.344333333333335</v>
      </c>
      <c r="M51" s="20">
        <v>-17.932833333333335</v>
      </c>
      <c r="N51" s="20">
        <v>-14.864333333333333</v>
      </c>
    </row>
    <row r="52" spans="1:41" ht="12" customHeight="1" x14ac:dyDescent="0.35">
      <c r="A52" s="29" t="s">
        <v>15</v>
      </c>
      <c r="B52" s="24" t="s">
        <v>1</v>
      </c>
      <c r="C52" s="25">
        <v>-14.203833333333334</v>
      </c>
      <c r="D52" s="25">
        <v>-19.432333333333332</v>
      </c>
      <c r="E52" s="26">
        <v>-23.762499999999999</v>
      </c>
      <c r="F52" s="26">
        <v>-24.580555555555566</v>
      </c>
      <c r="G52" s="26">
        <v>-24.448499999999999</v>
      </c>
      <c r="H52" s="25">
        <v>-21.893333333333334</v>
      </c>
      <c r="I52" s="20">
        <v>-22.854500000000002</v>
      </c>
      <c r="J52" s="216">
        <v>-24.032666666666668</v>
      </c>
      <c r="K52" s="221">
        <v>-21.932000000000002</v>
      </c>
      <c r="L52" s="217">
        <v>-22.464166666666667</v>
      </c>
      <c r="M52" s="27">
        <v>-16.953666666666667</v>
      </c>
      <c r="N52" s="27">
        <v>-14.729333333333335</v>
      </c>
    </row>
    <row r="53" spans="1:41" ht="12" customHeight="1" thickBot="1" x14ac:dyDescent="0.4">
      <c r="A53" s="29" t="s">
        <v>19</v>
      </c>
      <c r="B53" s="24" t="s">
        <v>1</v>
      </c>
      <c r="C53" s="25">
        <v>-14.368500000000003</v>
      </c>
      <c r="D53" s="25">
        <v>-18.993333333333336</v>
      </c>
      <c r="E53" s="26">
        <v>-22.774666666666665</v>
      </c>
      <c r="F53" s="26">
        <v>-23.685000000000002</v>
      </c>
      <c r="G53" s="26">
        <v>-23.96766666666667</v>
      </c>
      <c r="H53" s="25">
        <v>-23.092333333333329</v>
      </c>
      <c r="I53" s="20">
        <v>-23.458333333333332</v>
      </c>
      <c r="J53" s="216">
        <v>-23.138166666666667</v>
      </c>
      <c r="K53" s="222">
        <v>-22.693333333333332</v>
      </c>
      <c r="L53" s="217">
        <v>-21.481611111111103</v>
      </c>
      <c r="M53" s="27">
        <v>-15.662000000000001</v>
      </c>
      <c r="N53" s="27">
        <v>-14.939333333333332</v>
      </c>
    </row>
    <row r="54" spans="1:41" ht="12" customHeight="1" x14ac:dyDescent="0.35">
      <c r="A54" s="29" t="s">
        <v>14</v>
      </c>
      <c r="B54" s="24" t="s">
        <v>8</v>
      </c>
      <c r="C54" s="25">
        <v>-12.99</v>
      </c>
      <c r="D54" s="25">
        <v>-19.184333333333335</v>
      </c>
      <c r="E54" s="26">
        <v>-22.03533333333333</v>
      </c>
      <c r="F54" s="26">
        <v>-22.846666666666664</v>
      </c>
      <c r="G54" s="26">
        <v>-22.856166666666667</v>
      </c>
      <c r="H54" s="25"/>
      <c r="I54" s="20"/>
      <c r="J54" s="20">
        <v>-23.188500000000001</v>
      </c>
      <c r="K54" s="219">
        <v>-22.363666666666671</v>
      </c>
      <c r="L54" s="20">
        <v>-20.204999999999998</v>
      </c>
      <c r="M54" s="27">
        <v>-17.64</v>
      </c>
      <c r="N54" s="27">
        <v>-14.981333333333334</v>
      </c>
      <c r="P54" t="str">
        <f>(B54)</f>
        <v>Gewurztraminer</v>
      </c>
      <c r="Q54" s="94">
        <f t="shared" ref="Q54:AB54" si="15">AVERAGE(C54:C55)</f>
        <v>-13.102833333333333</v>
      </c>
      <c r="R54" s="94">
        <f t="shared" si="15"/>
        <v>-19.554944444444452</v>
      </c>
      <c r="S54" s="94">
        <f t="shared" si="15"/>
        <v>-22.031694444444447</v>
      </c>
      <c r="T54" s="94">
        <f t="shared" si="15"/>
        <v>-23.035416666666663</v>
      </c>
      <c r="U54" s="94">
        <f t="shared" si="15"/>
        <v>-22.77341666666667</v>
      </c>
      <c r="V54" s="94">
        <f t="shared" si="15"/>
        <v>-22.52333333333333</v>
      </c>
      <c r="W54" s="94">
        <f t="shared" si="15"/>
        <v>-22.038666666666668</v>
      </c>
      <c r="X54" s="94">
        <f t="shared" si="15"/>
        <v>-22.928833333333333</v>
      </c>
      <c r="Y54" s="94">
        <f t="shared" si="15"/>
        <v>-21.95141666666667</v>
      </c>
      <c r="Z54" s="94">
        <f t="shared" si="15"/>
        <v>-21.486666666666665</v>
      </c>
      <c r="AA54" s="94">
        <f t="shared" si="15"/>
        <v>-17.760083333333334</v>
      </c>
      <c r="AB54" s="94">
        <f t="shared" si="15"/>
        <v>-15.5915</v>
      </c>
    </row>
    <row r="55" spans="1:41" ht="12" customHeight="1" x14ac:dyDescent="0.35">
      <c r="A55" s="29" t="s">
        <v>19</v>
      </c>
      <c r="B55" s="24" t="s">
        <v>8</v>
      </c>
      <c r="C55" s="25">
        <v>-13.215666666666666</v>
      </c>
      <c r="D55" s="25">
        <v>-19.925555555555565</v>
      </c>
      <c r="E55" s="26">
        <v>-22.028055555555568</v>
      </c>
      <c r="F55" s="26">
        <v>-23.224166666666665</v>
      </c>
      <c r="G55" s="26">
        <v>-22.690666666666669</v>
      </c>
      <c r="H55" s="25">
        <v>-22.52333333333333</v>
      </c>
      <c r="I55" s="20">
        <v>-22.038666666666668</v>
      </c>
      <c r="J55" s="20">
        <v>-22.669166666666666</v>
      </c>
      <c r="K55" s="20">
        <v>-21.53916666666667</v>
      </c>
      <c r="L55" s="20">
        <v>-22.768333333333334</v>
      </c>
      <c r="M55" s="27">
        <v>-17.880166666666664</v>
      </c>
      <c r="N55" s="27">
        <v>-16.201666666666668</v>
      </c>
    </row>
    <row r="56" spans="1:41" ht="12" customHeight="1" x14ac:dyDescent="0.35">
      <c r="A56" s="29" t="s">
        <v>17</v>
      </c>
      <c r="B56" s="19" t="s">
        <v>7</v>
      </c>
      <c r="C56" s="20">
        <v>-11.097</v>
      </c>
      <c r="D56" s="21">
        <v>-13.793333333333331</v>
      </c>
      <c r="E56" s="20">
        <v>-19.327888888888904</v>
      </c>
      <c r="F56" s="20">
        <v>-22.014888888888901</v>
      </c>
      <c r="G56" s="21">
        <v>-20.806888888888903</v>
      </c>
      <c r="H56" s="20">
        <v>-19.229666666666667</v>
      </c>
      <c r="I56" s="20">
        <v>-21.74355555555557</v>
      </c>
      <c r="J56" s="21">
        <v>-21.379333333333335</v>
      </c>
      <c r="K56" s="20">
        <v>-19.915166666666664</v>
      </c>
      <c r="L56" s="20">
        <v>-20.324999999999999</v>
      </c>
      <c r="M56" s="20">
        <v>-18.726500000000001</v>
      </c>
      <c r="N56" s="20">
        <v>-15.943333333333333</v>
      </c>
      <c r="P56" t="str">
        <f>(B56)</f>
        <v>Merlot</v>
      </c>
      <c r="Q56" s="94">
        <f t="shared" ref="Q56:AB56" si="16">AVERAGE(C56:C58)</f>
        <v>-12.073555555555556</v>
      </c>
      <c r="R56" s="94">
        <f t="shared" si="16"/>
        <v>-17.044944444444443</v>
      </c>
      <c r="S56" s="94">
        <f t="shared" si="16"/>
        <v>-20.991925925925937</v>
      </c>
      <c r="T56" s="94">
        <f t="shared" si="16"/>
        <v>-22.519925925925936</v>
      </c>
      <c r="U56" s="94">
        <f t="shared" si="16"/>
        <v>-22.052592592592603</v>
      </c>
      <c r="V56" s="94">
        <f t="shared" si="16"/>
        <v>-21.5655</v>
      </c>
      <c r="W56" s="94">
        <f t="shared" si="16"/>
        <v>-22.306833333333334</v>
      </c>
      <c r="X56" s="94">
        <f t="shared" si="16"/>
        <v>-22.38</v>
      </c>
      <c r="Y56" s="94">
        <f t="shared" si="16"/>
        <v>-21.139833333333328</v>
      </c>
      <c r="Z56" s="94">
        <f t="shared" si="16"/>
        <v>-20.986037037037033</v>
      </c>
      <c r="AA56" s="94">
        <f t="shared" si="16"/>
        <v>-18.954851851851856</v>
      </c>
      <c r="AB56" s="94">
        <f t="shared" si="16"/>
        <v>-16.104055555555554</v>
      </c>
      <c r="AD56">
        <v>-12.073555555555556</v>
      </c>
      <c r="AE56">
        <v>-17.044944444444443</v>
      </c>
      <c r="AF56">
        <v>-20.991925925925937</v>
      </c>
      <c r="AG56">
        <v>-22.519925925925936</v>
      </c>
      <c r="AH56">
        <v>-22.052592592592603</v>
      </c>
      <c r="AI56">
        <v>-21.5655</v>
      </c>
      <c r="AJ56">
        <v>-22.306833333333334</v>
      </c>
      <c r="AK56">
        <v>-22.38</v>
      </c>
      <c r="AL56">
        <v>-21.139833333333328</v>
      </c>
      <c r="AM56">
        <v>-20.986037037037033</v>
      </c>
      <c r="AN56">
        <v>-18.954851851851856</v>
      </c>
      <c r="AO56">
        <v>-16.104055555555554</v>
      </c>
    </row>
    <row r="57" spans="1:41" ht="12" customHeight="1" x14ac:dyDescent="0.35">
      <c r="A57" s="29" t="s">
        <v>18</v>
      </c>
      <c r="B57" s="24" t="s">
        <v>7</v>
      </c>
      <c r="C57" s="25">
        <v>-12.648666666666665</v>
      </c>
      <c r="D57" s="25">
        <v>-17.882000000000001</v>
      </c>
      <c r="E57" s="26">
        <v>-21.255666666666666</v>
      </c>
      <c r="F57" s="26">
        <v>-22.289333333333332</v>
      </c>
      <c r="G57" s="26">
        <v>-23.091999999999999</v>
      </c>
      <c r="H57" s="25">
        <v>-22.242666666666665</v>
      </c>
      <c r="I57" s="20">
        <v>-22.337166666666665</v>
      </c>
      <c r="J57" s="20">
        <v>-22.800666666666668</v>
      </c>
      <c r="K57" s="20">
        <v>-20.90433333333333</v>
      </c>
      <c r="L57" s="20">
        <v>-20.803666666666668</v>
      </c>
      <c r="M57" s="25">
        <v>-19.0138888888889</v>
      </c>
      <c r="N57" s="25">
        <v>-16.835944444444433</v>
      </c>
      <c r="AD57">
        <v>-12.073555555555556</v>
      </c>
    </row>
    <row r="58" spans="1:41" ht="12" customHeight="1" x14ac:dyDescent="0.35">
      <c r="A58" s="18" t="s">
        <v>11</v>
      </c>
      <c r="B58" s="24" t="s">
        <v>7</v>
      </c>
      <c r="C58" s="25">
        <v>-12.475</v>
      </c>
      <c r="D58" s="25">
        <v>-19.459500000000002</v>
      </c>
      <c r="E58" s="26">
        <v>-22.392222222222234</v>
      </c>
      <c r="F58" s="26">
        <v>-23.255555555555571</v>
      </c>
      <c r="G58" s="26">
        <v>-22.258888888888901</v>
      </c>
      <c r="H58" s="25">
        <v>-23.224166666666665</v>
      </c>
      <c r="I58" s="20">
        <v>-22.839777777777766</v>
      </c>
      <c r="J58" s="20">
        <v>-22.959999999999997</v>
      </c>
      <c r="K58" s="20">
        <v>-22.599999999999998</v>
      </c>
      <c r="L58" s="20">
        <v>-21.829444444444434</v>
      </c>
      <c r="M58" s="25">
        <v>-19.124166666666667</v>
      </c>
      <c r="N58" s="25">
        <v>-15.5328888888889</v>
      </c>
      <c r="AD58">
        <v>-17.044944444444443</v>
      </c>
    </row>
    <row r="59" spans="1:41" ht="12" customHeight="1" x14ac:dyDescent="0.35">
      <c r="A59" s="18" t="s">
        <v>11</v>
      </c>
      <c r="B59" s="19" t="s">
        <v>4</v>
      </c>
      <c r="C59" s="20">
        <v>-13.558999999999999</v>
      </c>
      <c r="D59" s="21">
        <v>-19.284000000000002</v>
      </c>
      <c r="E59" s="20">
        <v>-24.482499999999998</v>
      </c>
      <c r="F59" s="20">
        <v>-23.025000000000002</v>
      </c>
      <c r="G59" s="21">
        <v>-23.436666666666667</v>
      </c>
      <c r="H59" s="20">
        <v>-22.819833333333335</v>
      </c>
      <c r="I59" s="20">
        <v>-22.997777777777767</v>
      </c>
      <c r="J59" s="21">
        <v>-24.321666666666669</v>
      </c>
      <c r="K59" s="20">
        <v>-23.159000000000002</v>
      </c>
      <c r="L59" s="20">
        <v>-22.774722222222234</v>
      </c>
      <c r="M59" s="20">
        <v>-20.055</v>
      </c>
      <c r="N59" s="20">
        <v>-18.467500000000001</v>
      </c>
      <c r="P59" t="str">
        <f>(B59)</f>
        <v>Pinot blanc</v>
      </c>
      <c r="Q59" s="94">
        <f t="shared" ref="Q59:AB59" si="17">AVERAGE(C59:C60)</f>
        <v>-13.889611111111115</v>
      </c>
      <c r="R59" s="94">
        <f t="shared" si="17"/>
        <v>-19.978999999999999</v>
      </c>
      <c r="S59" s="94">
        <f t="shared" si="17"/>
        <v>-23.58808333333333</v>
      </c>
      <c r="T59" s="94">
        <f t="shared" si="17"/>
        <v>-23.060972222222219</v>
      </c>
      <c r="U59" s="94">
        <f t="shared" si="17"/>
        <v>-23.898222222222216</v>
      </c>
      <c r="V59" s="94">
        <f t="shared" si="17"/>
        <v>-22.492694444444453</v>
      </c>
      <c r="W59" s="94">
        <f t="shared" si="17"/>
        <v>-23.068750000000001</v>
      </c>
      <c r="X59" s="94">
        <f t="shared" si="17"/>
        <v>-24.198083333333336</v>
      </c>
      <c r="Y59" s="94">
        <f t="shared" si="17"/>
        <v>-23.04977777777777</v>
      </c>
      <c r="Z59" s="94">
        <f t="shared" si="17"/>
        <v>-22.653944444444452</v>
      </c>
      <c r="AA59" s="94">
        <f t="shared" si="17"/>
        <v>-20.264111111111117</v>
      </c>
      <c r="AB59" s="94">
        <f t="shared" si="17"/>
        <v>-17.396749999999997</v>
      </c>
      <c r="AD59">
        <v>-20.991925925925937</v>
      </c>
    </row>
    <row r="60" spans="1:41" ht="12" customHeight="1" x14ac:dyDescent="0.35">
      <c r="A60" s="23" t="s">
        <v>19</v>
      </c>
      <c r="B60" s="24" t="s">
        <v>4</v>
      </c>
      <c r="C60" s="25">
        <v>-14.220222222222233</v>
      </c>
      <c r="D60" s="25">
        <v>-20.673999999999999</v>
      </c>
      <c r="E60" s="26">
        <v>-22.693666666666662</v>
      </c>
      <c r="F60" s="26">
        <v>-23.096944444444432</v>
      </c>
      <c r="G60" s="26">
        <v>-24.359777777777769</v>
      </c>
      <c r="H60" s="25">
        <v>-22.165555555555567</v>
      </c>
      <c r="I60" s="20">
        <v>-23.139722222222233</v>
      </c>
      <c r="J60" s="20">
        <v>-24.0745</v>
      </c>
      <c r="K60" s="20">
        <v>-22.940555555555534</v>
      </c>
      <c r="L60" s="20">
        <v>-22.53316666666667</v>
      </c>
      <c r="M60" s="27">
        <v>-20.473222222222233</v>
      </c>
      <c r="N60" s="27">
        <v>-16.325999999999997</v>
      </c>
      <c r="AD60">
        <v>-22.519925925925936</v>
      </c>
    </row>
    <row r="61" spans="1:41" ht="12" customHeight="1" x14ac:dyDescent="0.35">
      <c r="A61" s="18" t="s">
        <v>11</v>
      </c>
      <c r="B61" s="19" t="s">
        <v>5</v>
      </c>
      <c r="C61" s="20">
        <v>-15.052333333333332</v>
      </c>
      <c r="D61" s="21">
        <v>-20.039166666666667</v>
      </c>
      <c r="E61" s="20">
        <v>-23.777666666666665</v>
      </c>
      <c r="F61" s="20">
        <v>-24.268888888888899</v>
      </c>
      <c r="G61" s="21">
        <v>-25.151555555555564</v>
      </c>
      <c r="H61" s="20">
        <v>-23.763222222222229</v>
      </c>
      <c r="I61" s="20">
        <v>-24.374444444444435</v>
      </c>
      <c r="J61" s="22">
        <v>-21.951666666666664</v>
      </c>
      <c r="K61" s="20">
        <v>-23.407666666666668</v>
      </c>
      <c r="L61" s="20">
        <v>-24.26</v>
      </c>
      <c r="M61" s="20">
        <v>-19.834722222222233</v>
      </c>
      <c r="N61" s="20">
        <v>-16.955333333333332</v>
      </c>
      <c r="P61" t="str">
        <f>(B61)</f>
        <v>Pinot gris</v>
      </c>
      <c r="Q61" s="94">
        <f t="shared" ref="Q61:AB61" si="18">AVERAGE(C61:C65)</f>
        <v>-14.69905555555556</v>
      </c>
      <c r="R61" s="94">
        <f t="shared" si="18"/>
        <v>-19.512811111111105</v>
      </c>
      <c r="S61" s="94">
        <f t="shared" si="18"/>
        <v>-23.39447777777778</v>
      </c>
      <c r="T61" s="94">
        <f t="shared" si="18"/>
        <v>-23.495633333333334</v>
      </c>
      <c r="U61" s="94">
        <f t="shared" si="18"/>
        <v>-24.626777777777782</v>
      </c>
      <c r="V61" s="94">
        <f t="shared" si="18"/>
        <v>-23.122488888888892</v>
      </c>
      <c r="W61" s="94">
        <f t="shared" si="18"/>
        <v>-23.598488888888895</v>
      </c>
      <c r="X61" s="94">
        <f t="shared" si="18"/>
        <v>-23.327566666666669</v>
      </c>
      <c r="Y61" s="94">
        <f t="shared" si="18"/>
        <v>-22.847655555555555</v>
      </c>
      <c r="Z61" s="94">
        <f t="shared" si="18"/>
        <v>-23.244011111111114</v>
      </c>
      <c r="AA61" s="94">
        <f t="shared" si="18"/>
        <v>-19.601066666666664</v>
      </c>
      <c r="AB61" s="94">
        <f t="shared" si="18"/>
        <v>-17.403988888888893</v>
      </c>
      <c r="AD61">
        <v>-22.052592592592603</v>
      </c>
    </row>
    <row r="62" spans="1:41" ht="12" customHeight="1" x14ac:dyDescent="0.35">
      <c r="A62" s="29" t="s">
        <v>19</v>
      </c>
      <c r="B62" s="19" t="s">
        <v>5</v>
      </c>
      <c r="C62" s="20">
        <v>-16.001555555555566</v>
      </c>
      <c r="D62" s="21">
        <v>-21.695555555555533</v>
      </c>
      <c r="E62" s="20">
        <v>-25.121111111111102</v>
      </c>
      <c r="F62" s="20">
        <v>-22.016666666666666</v>
      </c>
      <c r="G62" s="21">
        <v>-25.297777777777764</v>
      </c>
      <c r="H62" s="20">
        <v>-24.401388888888903</v>
      </c>
      <c r="I62" s="20">
        <v>-24.727777777777799</v>
      </c>
      <c r="J62" s="21">
        <v>-23.323888888888899</v>
      </c>
      <c r="K62" s="20">
        <v>-24.368333333333336</v>
      </c>
      <c r="L62" s="20">
        <v>-23.416666666666668</v>
      </c>
      <c r="M62" s="20">
        <v>-21.780222222222235</v>
      </c>
      <c r="N62" s="20">
        <v>-19.155000000000001</v>
      </c>
      <c r="AD62">
        <v>-21.5655</v>
      </c>
    </row>
    <row r="63" spans="1:41" ht="12" customHeight="1" x14ac:dyDescent="0.35">
      <c r="A63" s="18" t="s">
        <v>16</v>
      </c>
      <c r="B63" s="19" t="s">
        <v>5</v>
      </c>
      <c r="C63" s="20">
        <v>-12.185</v>
      </c>
      <c r="D63" s="21">
        <v>-16.284499999999998</v>
      </c>
      <c r="E63" s="20">
        <v>-21.804722222222235</v>
      </c>
      <c r="F63" s="20">
        <v>-22.681666666666668</v>
      </c>
      <c r="G63" s="21">
        <v>-23.948055555555566</v>
      </c>
      <c r="H63" s="20">
        <v>-21.787499999999998</v>
      </c>
      <c r="I63" s="20">
        <v>-22.591222222222232</v>
      </c>
      <c r="J63" s="21">
        <v>-23.277555555555566</v>
      </c>
      <c r="K63" s="20">
        <v>-22.094444444444434</v>
      </c>
      <c r="L63" s="20">
        <v>-22.578888888888901</v>
      </c>
      <c r="M63" s="20">
        <v>-19.281666666666666</v>
      </c>
      <c r="N63" s="20">
        <v>-16.214388888888902</v>
      </c>
      <c r="AD63">
        <v>-22.306833333333334</v>
      </c>
    </row>
    <row r="64" spans="1:41" ht="12" customHeight="1" x14ac:dyDescent="0.35">
      <c r="A64" s="29" t="s">
        <v>15</v>
      </c>
      <c r="B64" s="24" t="s">
        <v>5</v>
      </c>
      <c r="C64" s="25">
        <v>-16.406388888888898</v>
      </c>
      <c r="D64" s="25">
        <v>-20.086833333333335</v>
      </c>
      <c r="E64" s="26">
        <v>-24.037499999999998</v>
      </c>
      <c r="F64" s="26">
        <v>-24.934444444444434</v>
      </c>
      <c r="G64" s="26">
        <v>-25.310833333333335</v>
      </c>
      <c r="H64" s="25">
        <v>-23.449444444444435</v>
      </c>
      <c r="I64" s="20">
        <v>-23.672499999999999</v>
      </c>
      <c r="J64" s="20">
        <v>-23.649166666666662</v>
      </c>
      <c r="K64" s="20">
        <v>-22.915666666666667</v>
      </c>
      <c r="L64" s="20">
        <v>-23.577833333333331</v>
      </c>
      <c r="M64" s="27">
        <v>-19.431777777777764</v>
      </c>
      <c r="N64" s="27">
        <v>-17.876388888888901</v>
      </c>
      <c r="AD64">
        <v>-22.38</v>
      </c>
    </row>
    <row r="65" spans="1:30" ht="12" customHeight="1" x14ac:dyDescent="0.35">
      <c r="A65" s="29" t="s">
        <v>19</v>
      </c>
      <c r="B65" s="24" t="s">
        <v>5</v>
      </c>
      <c r="C65" s="25">
        <v>-13.85</v>
      </c>
      <c r="D65" s="25">
        <v>-19.458000000000002</v>
      </c>
      <c r="E65" s="26">
        <v>-22.231388888888901</v>
      </c>
      <c r="F65" s="26">
        <v>-23.576499999999999</v>
      </c>
      <c r="G65" s="26">
        <v>-23.425666666666668</v>
      </c>
      <c r="H65" s="25">
        <v>-22.210888888888899</v>
      </c>
      <c r="I65" s="20">
        <v>-22.626500000000004</v>
      </c>
      <c r="J65" s="20">
        <v>-24.435555555555567</v>
      </c>
      <c r="K65" s="20">
        <v>-21.452166666666667</v>
      </c>
      <c r="L65" s="20">
        <v>-22.386666666666667</v>
      </c>
      <c r="M65" s="27">
        <v>-17.67694444444443</v>
      </c>
      <c r="N65" s="27">
        <v>-16.818833333333334</v>
      </c>
      <c r="AD65">
        <v>-21.139833333333328</v>
      </c>
    </row>
    <row r="66" spans="1:30" ht="12" customHeight="1" x14ac:dyDescent="0.35">
      <c r="A66" s="18" t="s">
        <v>11</v>
      </c>
      <c r="B66" s="19" t="s">
        <v>3</v>
      </c>
      <c r="C66" s="20">
        <v>-14.620833333333332</v>
      </c>
      <c r="D66" s="21">
        <v>-19.252333333333336</v>
      </c>
      <c r="E66" s="20">
        <v>-23.727222222222235</v>
      </c>
      <c r="F66" s="20">
        <v>-25.058333333333334</v>
      </c>
      <c r="G66" s="21">
        <v>-24.213888888888899</v>
      </c>
      <c r="H66" s="20">
        <v>-24.08</v>
      </c>
      <c r="I66" s="20">
        <v>-23.654444444444433</v>
      </c>
      <c r="J66" s="21">
        <v>-24.131</v>
      </c>
      <c r="K66" s="20">
        <v>-22.104166666666668</v>
      </c>
      <c r="L66" s="20">
        <v>-24.017555555555564</v>
      </c>
      <c r="M66" s="20">
        <v>-19.694999999999997</v>
      </c>
      <c r="N66" s="20">
        <v>-17.39233333333333</v>
      </c>
      <c r="P66" t="str">
        <f>(B66)</f>
        <v>Pinot noir</v>
      </c>
      <c r="Q66" s="94">
        <f t="shared" ref="Q66:AB66" si="19">AVERAGE(C66:C68)</f>
        <v>-14.398111111111112</v>
      </c>
      <c r="R66" s="94">
        <f t="shared" si="19"/>
        <v>-19.955666666666669</v>
      </c>
      <c r="S66" s="94">
        <f t="shared" si="19"/>
        <v>-23.110407407407411</v>
      </c>
      <c r="T66" s="94">
        <f t="shared" si="19"/>
        <v>-24.000648148148144</v>
      </c>
      <c r="U66" s="94">
        <f t="shared" si="19"/>
        <v>-24.332518518518523</v>
      </c>
      <c r="V66" s="94">
        <f t="shared" si="19"/>
        <v>-23.607777777777773</v>
      </c>
      <c r="W66" s="94">
        <f t="shared" si="19"/>
        <v>-23.675851851851846</v>
      </c>
      <c r="X66" s="94">
        <f t="shared" si="19"/>
        <v>-23.478166666666667</v>
      </c>
      <c r="Y66" s="94">
        <f t="shared" si="19"/>
        <v>-22.540629629629635</v>
      </c>
      <c r="Z66" s="94">
        <f t="shared" si="19"/>
        <v>-22.482425925925934</v>
      </c>
      <c r="AA66" s="94">
        <f t="shared" si="19"/>
        <v>-19.657555555555561</v>
      </c>
      <c r="AB66" s="94">
        <f t="shared" si="19"/>
        <v>-17.134388888888889</v>
      </c>
      <c r="AD66">
        <v>-20.986037037037033</v>
      </c>
    </row>
    <row r="67" spans="1:30" ht="12" customHeight="1" x14ac:dyDescent="0.35">
      <c r="A67" s="29" t="s">
        <v>12</v>
      </c>
      <c r="B67" s="19" t="s">
        <v>3</v>
      </c>
      <c r="C67" s="20">
        <v>-13.9885</v>
      </c>
      <c r="D67" s="21">
        <v>-20.031333333333333</v>
      </c>
      <c r="E67" s="20">
        <v>-22.57983333333333</v>
      </c>
      <c r="F67" s="20">
        <v>-23.729444444444436</v>
      </c>
      <c r="G67" s="21">
        <v>-24.361000000000001</v>
      </c>
      <c r="H67" s="20">
        <v>-23.140666666666664</v>
      </c>
      <c r="I67" s="20">
        <v>-22.934444444444434</v>
      </c>
      <c r="J67" s="21">
        <v>-23.020833333333332</v>
      </c>
      <c r="K67" s="21">
        <v>-23.235222222222234</v>
      </c>
      <c r="L67" s="21">
        <v>-22.929722222222235</v>
      </c>
      <c r="M67" s="20">
        <v>-19.314333333333334</v>
      </c>
      <c r="N67" s="20">
        <v>-16.003499999999999</v>
      </c>
      <c r="AD67">
        <v>-18.954851851851856</v>
      </c>
    </row>
    <row r="68" spans="1:30" ht="12" customHeight="1" x14ac:dyDescent="0.35">
      <c r="A68" s="29" t="s">
        <v>18</v>
      </c>
      <c r="B68" s="24" t="s">
        <v>3</v>
      </c>
      <c r="C68" s="25">
        <v>-14.584999999999999</v>
      </c>
      <c r="D68" s="25">
        <v>-20.583333333333332</v>
      </c>
      <c r="E68" s="26">
        <v>-23.02416666666667</v>
      </c>
      <c r="F68" s="26">
        <v>-23.214166666666667</v>
      </c>
      <c r="G68" s="26">
        <v>-24.422666666666668</v>
      </c>
      <c r="H68" s="25">
        <v>-23.602666666666664</v>
      </c>
      <c r="I68" s="20">
        <v>-24.438666666666666</v>
      </c>
      <c r="J68" s="20">
        <v>-23.282666666666668</v>
      </c>
      <c r="K68" s="20">
        <v>-22.282499999999999</v>
      </c>
      <c r="L68" s="20">
        <v>-20.5</v>
      </c>
      <c r="M68" s="25">
        <v>-19.963333333333352</v>
      </c>
      <c r="N68" s="25">
        <v>-18.007333333333335</v>
      </c>
      <c r="AD68">
        <v>-16.104055555555554</v>
      </c>
    </row>
    <row r="69" spans="1:30" ht="12" customHeight="1" x14ac:dyDescent="0.35">
      <c r="A69" s="18" t="s">
        <v>11</v>
      </c>
      <c r="B69" s="19" t="s">
        <v>6</v>
      </c>
      <c r="C69" s="20">
        <v>-13.409999999999998</v>
      </c>
      <c r="D69" s="21">
        <v>-21.483333333333334</v>
      </c>
      <c r="E69" s="20">
        <v>-22.806666666666668</v>
      </c>
      <c r="F69" s="20">
        <v>-25.105277777777768</v>
      </c>
      <c r="G69" s="21">
        <v>-24.139166666666668</v>
      </c>
      <c r="H69" s="20">
        <v>-23.988888888888898</v>
      </c>
      <c r="I69" s="20">
        <v>-23.687999999999999</v>
      </c>
      <c r="J69" s="21">
        <v>-23.827666666666669</v>
      </c>
      <c r="K69" s="20">
        <v>-22.310222222222233</v>
      </c>
      <c r="L69" s="20">
        <v>-24.061499999999999</v>
      </c>
      <c r="M69" s="20">
        <v>-21.251666666666665</v>
      </c>
      <c r="N69" s="20">
        <v>-18.7575</v>
      </c>
      <c r="P69" t="str">
        <f>(B69)</f>
        <v>Riesling</v>
      </c>
      <c r="Q69" s="94">
        <f t="shared" ref="Q69:AB69" si="20">AVERAGE(C69:C71)</f>
        <v>-13.880833333333333</v>
      </c>
      <c r="R69" s="94">
        <f t="shared" si="20"/>
        <v>-19.730666666666664</v>
      </c>
      <c r="S69" s="94">
        <f t="shared" si="20"/>
        <v>-22.199555555555559</v>
      </c>
      <c r="T69" s="94">
        <f t="shared" si="20"/>
        <v>-23.669648148148145</v>
      </c>
      <c r="U69" s="94">
        <f t="shared" si="20"/>
        <v>-22.776944444444442</v>
      </c>
      <c r="V69" s="94">
        <f t="shared" si="20"/>
        <v>-22.880685185185186</v>
      </c>
      <c r="W69" s="94">
        <f t="shared" si="20"/>
        <v>-22.848277777777785</v>
      </c>
      <c r="X69" s="94">
        <f t="shared" si="20"/>
        <v>-23.181203703703702</v>
      </c>
      <c r="Y69" s="94">
        <f t="shared" si="20"/>
        <v>-22.774907407407412</v>
      </c>
      <c r="Z69" s="94">
        <f t="shared" si="20"/>
        <v>-23.341055555555545</v>
      </c>
      <c r="AA69" s="94">
        <f t="shared" si="20"/>
        <v>-20.161333333333328</v>
      </c>
      <c r="AB69" s="94">
        <f t="shared" si="20"/>
        <v>-18.171870370370367</v>
      </c>
    </row>
    <row r="70" spans="1:30" ht="12" customHeight="1" x14ac:dyDescent="0.35">
      <c r="A70" s="29" t="s">
        <v>13</v>
      </c>
      <c r="B70" s="19" t="s">
        <v>6</v>
      </c>
      <c r="C70" s="20">
        <v>-11.805000000000001</v>
      </c>
      <c r="D70" s="21">
        <v>-17.91</v>
      </c>
      <c r="E70" s="20">
        <v>-20.682500000000001</v>
      </c>
      <c r="F70" s="20">
        <v>-23.264444444444432</v>
      </c>
      <c r="G70" s="21">
        <v>-22.155000000000001</v>
      </c>
      <c r="H70" s="20">
        <v>-22.293333333333333</v>
      </c>
      <c r="I70" s="20">
        <v>-21.6877777777778</v>
      </c>
      <c r="J70" s="21">
        <v>-22.63444444444443</v>
      </c>
      <c r="K70" s="21">
        <v>-21.886666666666667</v>
      </c>
      <c r="L70" s="21">
        <v>-22.441666666666649</v>
      </c>
      <c r="M70" s="20">
        <v>-18.241666666666649</v>
      </c>
      <c r="N70" s="20">
        <v>-16.918333333333333</v>
      </c>
    </row>
    <row r="71" spans="1:30" ht="12" customHeight="1" x14ac:dyDescent="0.35">
      <c r="A71" s="29" t="s">
        <v>19</v>
      </c>
      <c r="B71" s="24" t="s">
        <v>6</v>
      </c>
      <c r="C71" s="25">
        <v>-16.427499999999998</v>
      </c>
      <c r="D71" s="25">
        <v>-19.798666666666666</v>
      </c>
      <c r="E71" s="26">
        <v>-23.109499999999997</v>
      </c>
      <c r="F71" s="26">
        <v>-22.63922222222223</v>
      </c>
      <c r="G71" s="26">
        <v>-22.036666666666662</v>
      </c>
      <c r="H71" s="25">
        <v>-22.359833333333331</v>
      </c>
      <c r="I71" s="20">
        <v>-23.169055555555563</v>
      </c>
      <c r="J71" s="20">
        <v>-23.081500000000002</v>
      </c>
      <c r="K71" s="20">
        <v>-24.127833333333331</v>
      </c>
      <c r="L71" s="20">
        <v>-23.52</v>
      </c>
      <c r="M71" s="27">
        <v>-20.990666666666666</v>
      </c>
      <c r="N71" s="27">
        <v>-18.839777777777766</v>
      </c>
    </row>
    <row r="72" spans="1:30" ht="12" customHeight="1" x14ac:dyDescent="0.35">
      <c r="A72" s="18" t="s">
        <v>11</v>
      </c>
      <c r="B72" s="19" t="s">
        <v>21</v>
      </c>
      <c r="C72" s="20">
        <v>-12.146944444444435</v>
      </c>
      <c r="D72" s="21">
        <v>-17.314</v>
      </c>
      <c r="E72" s="20">
        <v>-21.441500000000001</v>
      </c>
      <c r="F72" s="20">
        <v>-23.209388888888899</v>
      </c>
      <c r="G72" s="21">
        <v>-21.785277777777765</v>
      </c>
      <c r="H72" s="20">
        <v>-21.587111111111103</v>
      </c>
      <c r="I72" s="20">
        <v>-21.543777777777766</v>
      </c>
      <c r="J72" s="21">
        <v>-22.015000000000001</v>
      </c>
      <c r="K72" s="20">
        <v>-20.516999999999999</v>
      </c>
      <c r="L72" s="20">
        <v>-21.748666666666665</v>
      </c>
      <c r="M72" s="20">
        <v>-18.919666666666668</v>
      </c>
      <c r="N72" s="20">
        <v>-15.141833333333333</v>
      </c>
      <c r="P72" t="str">
        <f>(B72)</f>
        <v>Sauvignon blanc</v>
      </c>
      <c r="Q72" s="94">
        <f t="shared" ref="Q72:AB72" si="21">AVERAGE(C72:C74)</f>
        <v>-13.427537037037034</v>
      </c>
      <c r="R72" s="94">
        <f t="shared" si="21"/>
        <v>-18.693037037037033</v>
      </c>
      <c r="S72" s="94">
        <f t="shared" si="21"/>
        <v>-22.298000000000002</v>
      </c>
      <c r="T72" s="94">
        <f t="shared" si="21"/>
        <v>-23.623777777777789</v>
      </c>
      <c r="U72" s="94">
        <f t="shared" si="21"/>
        <v>-22.649925925925924</v>
      </c>
      <c r="V72" s="94">
        <f t="shared" si="21"/>
        <v>-21.856759259259253</v>
      </c>
      <c r="W72" s="94">
        <f t="shared" si="21"/>
        <v>-22.129814814814811</v>
      </c>
      <c r="X72" s="94">
        <f t="shared" si="21"/>
        <v>-22.519166666666667</v>
      </c>
      <c r="Y72" s="94">
        <f t="shared" si="21"/>
        <v>-21.078999999999997</v>
      </c>
      <c r="Z72" s="94">
        <f t="shared" si="21"/>
        <v>-21.605055555555555</v>
      </c>
      <c r="AA72" s="94">
        <f t="shared" si="21"/>
        <v>-18.85259259259259</v>
      </c>
      <c r="AB72" s="94">
        <f t="shared" si="21"/>
        <v>-15.626055555555558</v>
      </c>
    </row>
    <row r="73" spans="1:30" ht="12" customHeight="1" x14ac:dyDescent="0.35">
      <c r="A73" s="23" t="s">
        <v>19</v>
      </c>
      <c r="B73" s="24" t="s">
        <v>21</v>
      </c>
      <c r="C73" s="25">
        <v>-15.218333333333334</v>
      </c>
      <c r="D73" s="25">
        <v>-18.885777777777768</v>
      </c>
      <c r="E73" s="26">
        <v>-22.53533333333333</v>
      </c>
      <c r="F73" s="26">
        <v>-23.515833333333333</v>
      </c>
      <c r="G73" s="26">
        <v>-23.0685</v>
      </c>
      <c r="H73" s="25">
        <v>-22.117333333333331</v>
      </c>
      <c r="I73" s="20">
        <v>-21.987055555555568</v>
      </c>
      <c r="J73" s="20">
        <v>-22.358666666666668</v>
      </c>
      <c r="K73" s="20">
        <v>-20.847999999999999</v>
      </c>
      <c r="L73" s="20">
        <v>-21.397500000000004</v>
      </c>
      <c r="M73" s="27">
        <v>-18.455833333333331</v>
      </c>
      <c r="N73" s="27">
        <v>-16.086833333333335</v>
      </c>
    </row>
    <row r="74" spans="1:30" ht="12" customHeight="1" x14ac:dyDescent="0.35">
      <c r="A74" s="29" t="s">
        <v>19</v>
      </c>
      <c r="B74" s="24" t="s">
        <v>21</v>
      </c>
      <c r="C74" s="25">
        <v>-12.917333333333334</v>
      </c>
      <c r="D74" s="25">
        <v>-19.879333333333335</v>
      </c>
      <c r="E74" s="26">
        <v>-22.91716666666667</v>
      </c>
      <c r="F74" s="26">
        <v>-24.146111111111136</v>
      </c>
      <c r="G74" s="26">
        <v>-23.096000000000004</v>
      </c>
      <c r="H74" s="25">
        <v>-21.865833333333331</v>
      </c>
      <c r="I74" s="20">
        <v>-22.858611111111102</v>
      </c>
      <c r="J74" s="20">
        <v>-23.183833333333336</v>
      </c>
      <c r="K74" s="20">
        <v>-21.872</v>
      </c>
      <c r="L74" s="20">
        <v>-21.669</v>
      </c>
      <c r="M74" s="27">
        <v>-19.18227777777777</v>
      </c>
      <c r="N74" s="27">
        <v>-15.649500000000002</v>
      </c>
    </row>
    <row r="75" spans="1:30" ht="12" customHeight="1" x14ac:dyDescent="0.35">
      <c r="A75" s="28" t="s">
        <v>10</v>
      </c>
      <c r="B75" s="19" t="s">
        <v>2</v>
      </c>
      <c r="C75" s="20">
        <v>-13.071333333333333</v>
      </c>
      <c r="D75" s="21">
        <v>-17.062000000000001</v>
      </c>
      <c r="E75" s="20">
        <v>-22.682500000000001</v>
      </c>
      <c r="F75" s="20">
        <v>-23.833888888888897</v>
      </c>
      <c r="G75" s="21">
        <v>-23.680833333333329</v>
      </c>
      <c r="H75" s="20">
        <v>-23.518166666666669</v>
      </c>
      <c r="I75" s="20">
        <v>-23.986666666666636</v>
      </c>
      <c r="J75" s="21">
        <v>-23.31883333333333</v>
      </c>
      <c r="K75" s="20">
        <v>-22.308999999999997</v>
      </c>
      <c r="L75" s="20">
        <v>-22.998055555555567</v>
      </c>
      <c r="M75" s="20">
        <v>-19.558333333333334</v>
      </c>
      <c r="N75" s="20">
        <v>-17.91566666666667</v>
      </c>
      <c r="P75" t="str">
        <f>(B75)</f>
        <v>Shiraz</v>
      </c>
      <c r="Q75" s="94">
        <f t="shared" ref="Q75:AB75" si="22">AVERAGE(C75:C78)</f>
        <v>-12.430597222222223</v>
      </c>
      <c r="R75" s="94">
        <f t="shared" si="22"/>
        <v>-16.099583333333332</v>
      </c>
      <c r="S75" s="94">
        <f t="shared" si="22"/>
        <v>-20.518138888888892</v>
      </c>
      <c r="T75" s="94">
        <f t="shared" si="22"/>
        <v>-22.420666666666676</v>
      </c>
      <c r="U75" s="94">
        <f t="shared" si="22"/>
        <v>-22.450416666666666</v>
      </c>
      <c r="V75" s="94">
        <f t="shared" si="22"/>
        <v>-21.870222222222225</v>
      </c>
      <c r="W75" s="94">
        <f t="shared" si="22"/>
        <v>-22.13262499999999</v>
      </c>
      <c r="X75" s="94">
        <f t="shared" si="22"/>
        <v>-22.627263888888891</v>
      </c>
      <c r="Y75" s="94">
        <f t="shared" si="22"/>
        <v>-20.708180555555558</v>
      </c>
      <c r="Z75" s="94">
        <f t="shared" si="22"/>
        <v>-21.399916666666666</v>
      </c>
      <c r="AA75" s="94">
        <f t="shared" si="22"/>
        <v>-19.250069444444442</v>
      </c>
      <c r="AB75" s="94">
        <f t="shared" si="22"/>
        <v>-16.337958333333336</v>
      </c>
    </row>
    <row r="76" spans="1:30" ht="12" customHeight="1" x14ac:dyDescent="0.35">
      <c r="A76" s="18" t="s">
        <v>11</v>
      </c>
      <c r="B76" s="19" t="s">
        <v>2</v>
      </c>
      <c r="C76" s="20">
        <v>-12.515555555555565</v>
      </c>
      <c r="D76" s="21">
        <v>-16.156111111111098</v>
      </c>
      <c r="E76" s="20">
        <v>-20.215833333333332</v>
      </c>
      <c r="F76" s="20">
        <v>-22.87166666666667</v>
      </c>
      <c r="G76" s="21">
        <v>-23.165555555555567</v>
      </c>
      <c r="H76" s="20">
        <v>-21.800555555555565</v>
      </c>
      <c r="I76" s="20">
        <v>-21.712666666666667</v>
      </c>
      <c r="J76" s="21">
        <v>-23.425555555555565</v>
      </c>
      <c r="K76" s="20">
        <v>-20.212888888888898</v>
      </c>
      <c r="L76" s="20">
        <v>-20.035277777777768</v>
      </c>
      <c r="M76" s="20">
        <v>-20.013333333333332</v>
      </c>
      <c r="N76" s="20">
        <v>-16.438888888888901</v>
      </c>
    </row>
    <row r="77" spans="1:30" ht="12" customHeight="1" x14ac:dyDescent="0.35">
      <c r="A77" s="28" t="s">
        <v>18</v>
      </c>
      <c r="B77" s="24" t="s">
        <v>2</v>
      </c>
      <c r="C77" s="25">
        <v>-11.270666666666665</v>
      </c>
      <c r="D77" s="25">
        <v>-15.229555555555566</v>
      </c>
      <c r="E77" s="26">
        <v>-20.363333333333333</v>
      </c>
      <c r="F77" s="26">
        <v>-21.591555555555569</v>
      </c>
      <c r="G77" s="26">
        <v>-21.916833333333329</v>
      </c>
      <c r="H77" s="25">
        <v>-21.110833333333332</v>
      </c>
      <c r="I77" s="20">
        <v>-21.032</v>
      </c>
      <c r="J77" s="20">
        <v>-21.998666666666669</v>
      </c>
      <c r="K77" s="20">
        <v>-21.624166666666667</v>
      </c>
      <c r="L77" s="20">
        <v>-21.270500000000002</v>
      </c>
      <c r="M77" s="27">
        <v>-18.380833333333332</v>
      </c>
      <c r="N77" s="27">
        <v>-14.036444444444433</v>
      </c>
    </row>
    <row r="78" spans="1:30" ht="12" customHeight="1" x14ac:dyDescent="0.35">
      <c r="A78" s="29" t="s">
        <v>18</v>
      </c>
      <c r="B78" s="24" t="s">
        <v>2</v>
      </c>
      <c r="C78" s="25">
        <v>-12.864833333333332</v>
      </c>
      <c r="D78" s="25">
        <v>-15.950666666666669</v>
      </c>
      <c r="E78" s="26">
        <v>-18.810888888888897</v>
      </c>
      <c r="F78" s="26">
        <v>-21.385555555555566</v>
      </c>
      <c r="G78" s="26">
        <v>-21.038444444444433</v>
      </c>
      <c r="H78" s="25">
        <v>-21.051333333333332</v>
      </c>
      <c r="I78" s="20">
        <v>-21.799166666666665</v>
      </c>
      <c r="J78" s="20">
        <v>-21.766000000000002</v>
      </c>
      <c r="K78" s="20">
        <v>-18.686666666666667</v>
      </c>
      <c r="L78" s="20">
        <v>-21.295833333333334</v>
      </c>
      <c r="M78" s="27">
        <v>-19.047777777777767</v>
      </c>
      <c r="N78" s="27">
        <v>-16.960833333333337</v>
      </c>
    </row>
    <row r="79" spans="1:30" ht="13.5" customHeight="1" x14ac:dyDescent="0.35">
      <c r="A79" s="30" t="s">
        <v>22</v>
      </c>
      <c r="B79" s="31"/>
      <c r="C79" s="32">
        <f t="shared" ref="C79:N79" si="23">AVERAGE(C43:C78)</f>
        <v>-13.385746913580245</v>
      </c>
      <c r="D79" s="32">
        <f t="shared" si="23"/>
        <v>-18.568266975308639</v>
      </c>
      <c r="E79" s="32">
        <f t="shared" si="23"/>
        <v>-22.332504629629636</v>
      </c>
      <c r="F79" s="32">
        <f t="shared" si="23"/>
        <v>-23.474537037037042</v>
      </c>
      <c r="G79" s="32">
        <f t="shared" si="23"/>
        <v>-23.379393518518516</v>
      </c>
      <c r="H79" s="32">
        <f t="shared" si="23"/>
        <v>-22.664766666666665</v>
      </c>
      <c r="I79" s="32">
        <f t="shared" si="23"/>
        <v>-22.781290476190485</v>
      </c>
      <c r="J79" s="32">
        <f t="shared" si="23"/>
        <v>-23.117635802469135</v>
      </c>
      <c r="K79" s="32">
        <f t="shared" si="23"/>
        <v>-22.056408950617286</v>
      </c>
      <c r="L79" s="32">
        <f t="shared" si="23"/>
        <v>-22.399680555555555</v>
      </c>
      <c r="M79" s="32">
        <f t="shared" si="23"/>
        <v>-19.030416666666671</v>
      </c>
      <c r="N79" s="32">
        <f t="shared" si="23"/>
        <v>-16.419750000000001</v>
      </c>
    </row>
    <row r="81" spans="1:28" ht="15" thickBot="1" x14ac:dyDescent="0.4">
      <c r="C81" s="36">
        <v>41940</v>
      </c>
      <c r="D81" s="36">
        <v>41954</v>
      </c>
      <c r="E81" s="36">
        <v>41967</v>
      </c>
      <c r="F81" s="36">
        <v>41981</v>
      </c>
      <c r="G81" s="36">
        <v>41995</v>
      </c>
      <c r="H81" s="36">
        <v>42009</v>
      </c>
      <c r="I81" s="36">
        <v>42023</v>
      </c>
      <c r="J81" s="36">
        <v>42037</v>
      </c>
      <c r="K81" s="36">
        <v>42051</v>
      </c>
      <c r="L81" s="36">
        <v>42067</v>
      </c>
      <c r="M81" s="36">
        <v>42081</v>
      </c>
    </row>
    <row r="82" spans="1:28" ht="15" thickBot="1" x14ac:dyDescent="0.4">
      <c r="A82" s="70" t="s">
        <v>31</v>
      </c>
      <c r="B82" s="33" t="s">
        <v>0</v>
      </c>
      <c r="C82" s="34" t="s">
        <v>24</v>
      </c>
      <c r="D82" s="34" t="s">
        <v>24</v>
      </c>
      <c r="E82" s="34" t="s">
        <v>24</v>
      </c>
      <c r="F82" s="34" t="s">
        <v>24</v>
      </c>
      <c r="G82" s="34" t="s">
        <v>24</v>
      </c>
      <c r="H82" s="34" t="s">
        <v>24</v>
      </c>
      <c r="I82" s="35" t="s">
        <v>24</v>
      </c>
      <c r="J82" s="34" t="s">
        <v>24</v>
      </c>
      <c r="K82" s="34" t="s">
        <v>24</v>
      </c>
      <c r="L82" s="34" t="s">
        <v>24</v>
      </c>
      <c r="M82" s="34" t="s">
        <v>24</v>
      </c>
    </row>
    <row r="83" spans="1:28" x14ac:dyDescent="0.35">
      <c r="A83" s="71" t="s">
        <v>10</v>
      </c>
      <c r="B83" s="37" t="s">
        <v>9</v>
      </c>
      <c r="C83" s="38"/>
      <c r="D83" s="38">
        <v>-14.172833333333335</v>
      </c>
      <c r="E83" s="39">
        <v>-20.973666666666663</v>
      </c>
      <c r="F83" s="39">
        <v>-23.522000000000002</v>
      </c>
      <c r="G83" s="40">
        <v>-23.125</v>
      </c>
      <c r="H83" s="41"/>
      <c r="I83" s="42">
        <v>-23.539444444444438</v>
      </c>
      <c r="J83" s="43"/>
      <c r="K83" s="44">
        <v>-19.27</v>
      </c>
      <c r="L83" s="44">
        <v>-20.254833333333334</v>
      </c>
      <c r="M83" s="45">
        <v>-11.150333333333334</v>
      </c>
      <c r="P83" t="str">
        <f>(B83)</f>
        <v>Cabernet Franc</v>
      </c>
      <c r="Q83" s="94">
        <f t="shared" ref="Q83:AA83" si="24">AVERAGE(C83:C85)</f>
        <v>-11.698</v>
      </c>
      <c r="R83" s="94">
        <f t="shared" si="24"/>
        <v>-16.124722222222221</v>
      </c>
      <c r="S83" s="94">
        <f t="shared" si="24"/>
        <v>-19.452981481481476</v>
      </c>
      <c r="T83" s="94">
        <f t="shared" si="24"/>
        <v>-21.580055555555557</v>
      </c>
      <c r="U83" s="94">
        <f t="shared" si="24"/>
        <v>-21.987018518518525</v>
      </c>
      <c r="V83" s="94">
        <f t="shared" si="24"/>
        <v>-22.743333333333332</v>
      </c>
      <c r="W83" s="94">
        <f t="shared" si="24"/>
        <v>-22.373814814814825</v>
      </c>
      <c r="X83" s="94">
        <f t="shared" si="24"/>
        <v>-22.125166666666665</v>
      </c>
      <c r="Y83" s="94">
        <f t="shared" si="24"/>
        <v>-18.269962962962968</v>
      </c>
      <c r="Z83" s="94">
        <f t="shared" si="24"/>
        <v>-19.275759259259257</v>
      </c>
      <c r="AA83" s="94">
        <f t="shared" si="24"/>
        <v>-11.951833333333333</v>
      </c>
      <c r="AB83" s="94"/>
    </row>
    <row r="84" spans="1:28" x14ac:dyDescent="0.35">
      <c r="A84" s="73" t="s">
        <v>11</v>
      </c>
      <c r="B84" s="46" t="s">
        <v>9</v>
      </c>
      <c r="C84" s="44">
        <v>-12.182</v>
      </c>
      <c r="D84" s="44">
        <v>-16.646000000000001</v>
      </c>
      <c r="E84" s="39">
        <v>-18.910444444444433</v>
      </c>
      <c r="F84" s="39">
        <v>-20.375</v>
      </c>
      <c r="G84" s="47">
        <v>-21.947166666666671</v>
      </c>
      <c r="H84" s="44">
        <v>-22.825833333333332</v>
      </c>
      <c r="I84" s="39">
        <v>-22.594444444444466</v>
      </c>
      <c r="J84" s="48">
        <v>-21.917000000000002</v>
      </c>
      <c r="K84" s="44">
        <v>-17.711555555555567</v>
      </c>
      <c r="L84" s="44">
        <v>-18.049444444444433</v>
      </c>
      <c r="M84" s="27">
        <v>-10.299999999999999</v>
      </c>
    </row>
    <row r="85" spans="1:28" x14ac:dyDescent="0.35">
      <c r="A85" s="73" t="s">
        <v>26</v>
      </c>
      <c r="B85" s="49" t="s">
        <v>9</v>
      </c>
      <c r="C85" s="50">
        <v>-11.214</v>
      </c>
      <c r="D85" s="50">
        <v>-17.555333333333333</v>
      </c>
      <c r="E85" s="50">
        <v>-18.474833333333333</v>
      </c>
      <c r="F85" s="51">
        <v>-20.843166666666665</v>
      </c>
      <c r="G85" s="47">
        <v>-20.8888888888889</v>
      </c>
      <c r="H85" s="50">
        <v>-22.660833333333333</v>
      </c>
      <c r="I85" s="39">
        <v>-20.98755555555557</v>
      </c>
      <c r="J85" s="48">
        <v>-22.333333333333332</v>
      </c>
      <c r="K85" s="51">
        <v>-17.828333333333333</v>
      </c>
      <c r="L85" s="50">
        <v>-19.523</v>
      </c>
      <c r="M85" s="27">
        <v>-14.405166666666668</v>
      </c>
    </row>
    <row r="86" spans="1:28" x14ac:dyDescent="0.35">
      <c r="A86" s="73" t="s">
        <v>10</v>
      </c>
      <c r="B86" s="46" t="s">
        <v>20</v>
      </c>
      <c r="C86" s="44">
        <v>-12.243166666666667</v>
      </c>
      <c r="D86" s="44">
        <v>-15.746388888888902</v>
      </c>
      <c r="E86" s="39">
        <v>-19.331666666666667</v>
      </c>
      <c r="F86" s="39">
        <v>-20.219000000000001</v>
      </c>
      <c r="G86" s="47">
        <v>-21.339166666666667</v>
      </c>
      <c r="H86" s="44">
        <v>-22.673999999999996</v>
      </c>
      <c r="I86" s="39">
        <v>-22.2</v>
      </c>
      <c r="J86" s="48">
        <v>-21.518333333333331</v>
      </c>
      <c r="K86" s="44">
        <v>-17.636222222222234</v>
      </c>
      <c r="L86" s="44">
        <v>-19.447666666666667</v>
      </c>
      <c r="M86" s="27">
        <v>-13.588611111111101</v>
      </c>
      <c r="P86" t="str">
        <f>(B86)</f>
        <v>Cabernet Sauvignon</v>
      </c>
      <c r="Q86" s="94">
        <f t="shared" ref="Q86:AA86" si="25">AVERAGE(C86:C89)</f>
        <v>-11.985458333333334</v>
      </c>
      <c r="R86" s="94">
        <f t="shared" si="25"/>
        <v>-15.949750000000002</v>
      </c>
      <c r="S86" s="94">
        <f t="shared" si="25"/>
        <v>-19.250736111111117</v>
      </c>
      <c r="T86" s="94">
        <f t="shared" si="25"/>
        <v>-20.394222222222222</v>
      </c>
      <c r="U86" s="94">
        <f t="shared" si="25"/>
        <v>-21.018763888888891</v>
      </c>
      <c r="V86" s="94">
        <f t="shared" si="25"/>
        <v>-21.52484722222222</v>
      </c>
      <c r="W86" s="94">
        <f t="shared" si="25"/>
        <v>-22.973604166666668</v>
      </c>
      <c r="X86" s="94">
        <f t="shared" si="25"/>
        <v>-21.481166666666667</v>
      </c>
      <c r="Y86" s="94">
        <f t="shared" si="25"/>
        <v>-17.931194444444444</v>
      </c>
      <c r="Z86" s="94">
        <f t="shared" si="25"/>
        <v>-19.186638888888883</v>
      </c>
      <c r="AA86" s="94">
        <f t="shared" si="25"/>
        <v>-14.750208333333335</v>
      </c>
      <c r="AB86" s="94"/>
    </row>
    <row r="87" spans="1:28" x14ac:dyDescent="0.35">
      <c r="A87" s="73" t="s">
        <v>11</v>
      </c>
      <c r="B87" s="46" t="s">
        <v>20</v>
      </c>
      <c r="C87" s="44">
        <v>-12.250833333333333</v>
      </c>
      <c r="D87" s="44">
        <v>-16.247333333333334</v>
      </c>
      <c r="E87" s="39">
        <v>-19.192222222222231</v>
      </c>
      <c r="F87" s="39">
        <v>-19.2451111111111</v>
      </c>
      <c r="G87" s="52">
        <v>-20.925888888888903</v>
      </c>
      <c r="H87" s="44">
        <v>-21.689833333333329</v>
      </c>
      <c r="I87" s="39">
        <v>-24.430000000000003</v>
      </c>
      <c r="J87" s="53">
        <v>-21.143611111111102</v>
      </c>
      <c r="K87" s="44">
        <v>-16.965277777777768</v>
      </c>
      <c r="L87" s="44">
        <v>-19.423333333333332</v>
      </c>
      <c r="M87" s="54">
        <v>-16.741388888888903</v>
      </c>
    </row>
    <row r="88" spans="1:28" x14ac:dyDescent="0.35">
      <c r="A88" s="73" t="s">
        <v>27</v>
      </c>
      <c r="B88" s="49" t="s">
        <v>20</v>
      </c>
      <c r="C88" s="50">
        <v>-11.808</v>
      </c>
      <c r="D88" s="50">
        <v>-14.991444444444435</v>
      </c>
      <c r="E88" s="50">
        <v>-19.543555555555567</v>
      </c>
      <c r="F88" s="51">
        <v>-20.889666666666649</v>
      </c>
      <c r="G88" s="52">
        <v>-20.244999999999997</v>
      </c>
      <c r="H88" s="50">
        <v>-21.8063888888889</v>
      </c>
      <c r="I88" s="39">
        <v>-22.348166666666668</v>
      </c>
      <c r="J88" s="53">
        <v>-21.650000000000002</v>
      </c>
      <c r="K88" s="51">
        <v>-19.177500000000002</v>
      </c>
      <c r="L88" s="50">
        <v>-19.737499999999997</v>
      </c>
      <c r="M88" s="54">
        <v>-14.106666666666667</v>
      </c>
    </row>
    <row r="89" spans="1:28" x14ac:dyDescent="0.35">
      <c r="A89" s="73" t="s">
        <v>27</v>
      </c>
      <c r="B89" s="49" t="s">
        <v>20</v>
      </c>
      <c r="C89" s="50">
        <v>-11.639833333333334</v>
      </c>
      <c r="D89" s="50">
        <v>-16.813833333333331</v>
      </c>
      <c r="E89" s="50">
        <v>-18.935500000000001</v>
      </c>
      <c r="F89" s="51">
        <v>-21.223111111111134</v>
      </c>
      <c r="G89" s="52">
        <v>-21.564999999999998</v>
      </c>
      <c r="H89" s="50">
        <v>-19.929166666666667</v>
      </c>
      <c r="I89" s="39">
        <v>-22.916249999999998</v>
      </c>
      <c r="J89" s="53">
        <v>-21.612722222222231</v>
      </c>
      <c r="K89" s="51">
        <v>-17.945777777777764</v>
      </c>
      <c r="L89" s="50">
        <v>-18.138055555555535</v>
      </c>
      <c r="M89" s="54">
        <v>-14.564166666666667</v>
      </c>
    </row>
    <row r="90" spans="1:28" x14ac:dyDescent="0.35">
      <c r="A90" s="73" t="s">
        <v>10</v>
      </c>
      <c r="B90" s="55" t="s">
        <v>1</v>
      </c>
      <c r="C90" s="44">
        <v>-13.960333333333333</v>
      </c>
      <c r="D90" s="44">
        <v>-17.616</v>
      </c>
      <c r="E90" s="39">
        <v>-23.03422222222223</v>
      </c>
      <c r="F90" s="39">
        <v>-23.577666666666669</v>
      </c>
      <c r="G90" s="52">
        <v>-23.925333333333338</v>
      </c>
      <c r="H90" s="44"/>
      <c r="I90" s="39">
        <v>-22.014166666666668</v>
      </c>
      <c r="J90" s="53"/>
      <c r="K90" s="44">
        <v>-20.418666666666667</v>
      </c>
      <c r="L90" s="44">
        <v>-20.230222222222235</v>
      </c>
      <c r="M90" s="54">
        <v>-11.988166666666666</v>
      </c>
      <c r="P90" t="str">
        <f>(B90)</f>
        <v>Chardonnay</v>
      </c>
      <c r="Q90" s="94">
        <f t="shared" ref="Q90:AA90" si="26">AVERAGE(C90:C94)</f>
        <v>-13.578611111111112</v>
      </c>
      <c r="R90" s="94">
        <f t="shared" si="26"/>
        <v>-18.257788888888893</v>
      </c>
      <c r="S90" s="94">
        <f t="shared" si="26"/>
        <v>-21.299455555555557</v>
      </c>
      <c r="T90" s="94">
        <f t="shared" si="26"/>
        <v>-22.499100000000002</v>
      </c>
      <c r="U90" s="94">
        <f t="shared" si="26"/>
        <v>-22.67207777777778</v>
      </c>
      <c r="V90" s="94">
        <f t="shared" si="26"/>
        <v>-23.600777777777786</v>
      </c>
      <c r="W90" s="94">
        <f t="shared" si="26"/>
        <v>-22.115533333333332</v>
      </c>
      <c r="X90" s="94">
        <f t="shared" si="26"/>
        <v>-22.166666666666668</v>
      </c>
      <c r="Y90" s="94">
        <f t="shared" si="26"/>
        <v>-18.501088888888891</v>
      </c>
      <c r="Z90" s="94">
        <f t="shared" si="26"/>
        <v>-18.819300000000002</v>
      </c>
      <c r="AA90" s="94">
        <f t="shared" si="26"/>
        <v>-11.552777777777772</v>
      </c>
      <c r="AB90" s="94"/>
    </row>
    <row r="91" spans="1:28" x14ac:dyDescent="0.35">
      <c r="A91" s="73" t="s">
        <v>11</v>
      </c>
      <c r="B91" s="55" t="s">
        <v>1</v>
      </c>
      <c r="C91" s="44">
        <v>-12.566222222222232</v>
      </c>
      <c r="D91" s="44">
        <v>-13.900222222222233</v>
      </c>
      <c r="E91" s="39">
        <v>-20.289666666666665</v>
      </c>
      <c r="F91" s="39">
        <v>-23.201666666666668</v>
      </c>
      <c r="G91" s="52">
        <v>-22.23</v>
      </c>
      <c r="H91" s="44"/>
      <c r="I91" s="39">
        <v>-22.766000000000002</v>
      </c>
      <c r="J91" s="53"/>
      <c r="K91" s="44">
        <v>-18.235555555555564</v>
      </c>
      <c r="L91" s="44">
        <v>-19.0911111111111</v>
      </c>
      <c r="M91" s="54">
        <v>-11.484999999999999</v>
      </c>
    </row>
    <row r="92" spans="1:28" x14ac:dyDescent="0.35">
      <c r="A92" s="73" t="s">
        <v>28</v>
      </c>
      <c r="B92" s="46" t="s">
        <v>1</v>
      </c>
      <c r="C92" s="44">
        <v>-14.432499999999999</v>
      </c>
      <c r="D92" s="44">
        <v>-20.152222222222235</v>
      </c>
      <c r="E92" s="39">
        <v>-20.8675</v>
      </c>
      <c r="F92" s="39">
        <v>-22.146666666666665</v>
      </c>
      <c r="G92" s="47">
        <v>-22.645055555555569</v>
      </c>
      <c r="H92" s="44"/>
      <c r="I92" s="39">
        <v>-21.268888888888899</v>
      </c>
      <c r="J92" s="48">
        <v>-21.967500000000001</v>
      </c>
      <c r="K92" s="44">
        <v>-19.074222222222232</v>
      </c>
      <c r="L92" s="44">
        <v>-17.3671111111111</v>
      </c>
      <c r="M92" s="27">
        <v>-13.074999999999999</v>
      </c>
    </row>
    <row r="93" spans="1:28" x14ac:dyDescent="0.35">
      <c r="A93" s="73" t="s">
        <v>15</v>
      </c>
      <c r="B93" s="49" t="s">
        <v>1</v>
      </c>
      <c r="C93" s="50">
        <v>-13.927333333333332</v>
      </c>
      <c r="D93" s="50">
        <v>-19.811166666666669</v>
      </c>
      <c r="E93" s="50">
        <v>-20.456388888888899</v>
      </c>
      <c r="F93" s="51">
        <v>-21.605555555555565</v>
      </c>
      <c r="G93" s="47">
        <v>-21.845333333333333</v>
      </c>
      <c r="H93" s="50">
        <v>-22.890555555555569</v>
      </c>
      <c r="I93" s="39">
        <v>-20.462777777777767</v>
      </c>
      <c r="J93" s="48">
        <v>-21.629166666666666</v>
      </c>
      <c r="K93" s="51">
        <v>-17.892333333333333</v>
      </c>
      <c r="L93" s="50">
        <v>-18.104888888888901</v>
      </c>
      <c r="M93" s="27">
        <v>-10.449944444444434</v>
      </c>
    </row>
    <row r="94" spans="1:28" x14ac:dyDescent="0.35">
      <c r="A94" s="73" t="s">
        <v>26</v>
      </c>
      <c r="B94" s="49" t="s">
        <v>1</v>
      </c>
      <c r="C94" s="50">
        <v>-13.006666666666668</v>
      </c>
      <c r="D94" s="50">
        <v>-19.809333333333331</v>
      </c>
      <c r="E94" s="50">
        <v>-21.849499999999995</v>
      </c>
      <c r="F94" s="51">
        <v>-21.963944444444433</v>
      </c>
      <c r="G94" s="47">
        <v>-22.714666666666663</v>
      </c>
      <c r="H94" s="50">
        <v>-24.311000000000003</v>
      </c>
      <c r="I94" s="39">
        <v>-24.06583333333333</v>
      </c>
      <c r="J94" s="48">
        <v>-22.903333333333336</v>
      </c>
      <c r="K94" s="51">
        <v>-16.884666666666664</v>
      </c>
      <c r="L94" s="50">
        <v>-19.303166666666666</v>
      </c>
      <c r="M94" s="27">
        <v>-10.765777777777766</v>
      </c>
    </row>
    <row r="95" spans="1:28" x14ac:dyDescent="0.35">
      <c r="A95" s="73" t="s">
        <v>12</v>
      </c>
      <c r="B95" s="46" t="s">
        <v>8</v>
      </c>
      <c r="C95" s="44"/>
      <c r="D95" s="44">
        <v>-16.11</v>
      </c>
      <c r="E95" s="39">
        <v>-17.997500000000002</v>
      </c>
      <c r="F95" s="39">
        <v>-20.298333333333332</v>
      </c>
      <c r="G95" s="47">
        <v>-21.183666666666667</v>
      </c>
      <c r="H95" s="44">
        <v>-22.504999999999999</v>
      </c>
      <c r="I95" s="39">
        <v>-21.916666666666668</v>
      </c>
      <c r="J95" s="48">
        <v>-21.112500000000001</v>
      </c>
      <c r="K95" s="44">
        <v>-18.072222222222234</v>
      </c>
      <c r="L95" s="44">
        <v>-18.362666666666669</v>
      </c>
      <c r="M95" s="27">
        <v>-11.328000000000001</v>
      </c>
      <c r="P95" t="str">
        <f>(B95)</f>
        <v>Gewurztraminer</v>
      </c>
      <c r="Q95" s="94">
        <f t="shared" ref="Q95:AA95" si="27">AVERAGE(C95:C97)</f>
        <v>-12.855166666666666</v>
      </c>
      <c r="R95" s="94">
        <f t="shared" si="27"/>
        <v>-18.470740740740748</v>
      </c>
      <c r="S95" s="94">
        <f t="shared" si="27"/>
        <v>-20.088851851851857</v>
      </c>
      <c r="T95" s="94">
        <f t="shared" si="27"/>
        <v>-21.512148148148142</v>
      </c>
      <c r="U95" s="94">
        <f t="shared" si="27"/>
        <v>-21.183666666666667</v>
      </c>
      <c r="V95" s="94">
        <f t="shared" si="27"/>
        <v>-22.775500000000001</v>
      </c>
      <c r="W95" s="94">
        <f t="shared" si="27"/>
        <v>-21.806666666666668</v>
      </c>
      <c r="X95" s="94">
        <f t="shared" si="27"/>
        <v>-21.730462962962964</v>
      </c>
      <c r="Y95" s="94">
        <f t="shared" si="27"/>
        <v>-18.428648148148145</v>
      </c>
      <c r="Z95" s="94">
        <f t="shared" si="27"/>
        <v>-18.551611111111114</v>
      </c>
      <c r="AA95" s="94">
        <f t="shared" si="27"/>
        <v>-12.264777777777779</v>
      </c>
      <c r="AB95" s="94"/>
    </row>
    <row r="96" spans="1:28" x14ac:dyDescent="0.35">
      <c r="A96" s="73" t="s">
        <v>14</v>
      </c>
      <c r="B96" s="49" t="s">
        <v>8</v>
      </c>
      <c r="C96" s="50">
        <v>-12.829333333333333</v>
      </c>
      <c r="D96" s="50">
        <v>-19.673500000000001</v>
      </c>
      <c r="E96" s="50">
        <v>-21.464222222222233</v>
      </c>
      <c r="F96" s="51">
        <v>-22.589333333333332</v>
      </c>
      <c r="G96" s="52"/>
      <c r="H96" s="50"/>
      <c r="I96" s="39">
        <v>-21.695833333333336</v>
      </c>
      <c r="J96" s="53">
        <v>-21.34</v>
      </c>
      <c r="K96" s="51">
        <v>-16.801777777777769</v>
      </c>
      <c r="L96" s="50">
        <v>-18.201333333333334</v>
      </c>
      <c r="M96" s="54">
        <v>-11.040333333333335</v>
      </c>
    </row>
    <row r="97" spans="1:40" x14ac:dyDescent="0.35">
      <c r="A97" s="73" t="s">
        <v>26</v>
      </c>
      <c r="B97" s="49" t="s">
        <v>8</v>
      </c>
      <c r="C97" s="50">
        <v>-12.881</v>
      </c>
      <c r="D97" s="50">
        <v>-19.628722222222233</v>
      </c>
      <c r="E97" s="50">
        <v>-20.804833333333331</v>
      </c>
      <c r="F97" s="51">
        <v>-21.648777777777767</v>
      </c>
      <c r="G97" s="47"/>
      <c r="H97" s="50">
        <v>-23.046000000000003</v>
      </c>
      <c r="I97" s="39">
        <v>-21.807500000000001</v>
      </c>
      <c r="J97" s="48">
        <v>-22.738888888888898</v>
      </c>
      <c r="K97" s="51">
        <v>-20.411944444444433</v>
      </c>
      <c r="L97" s="50">
        <v>-19.090833333333332</v>
      </c>
      <c r="M97" s="27">
        <v>-14.426</v>
      </c>
    </row>
    <row r="98" spans="1:40" x14ac:dyDescent="0.35">
      <c r="A98" s="75" t="s">
        <v>29</v>
      </c>
      <c r="B98" s="46" t="s">
        <v>7</v>
      </c>
      <c r="C98" s="44"/>
      <c r="D98" s="44">
        <v>-14.397333333333334</v>
      </c>
      <c r="E98" s="39">
        <v>-20.108000000000001</v>
      </c>
      <c r="F98" s="39">
        <v>-22.455333333333332</v>
      </c>
      <c r="G98" s="47">
        <v>-21.524000000000001</v>
      </c>
      <c r="H98" s="44"/>
      <c r="I98" s="39">
        <v>-23.66416666666667</v>
      </c>
      <c r="J98" s="48"/>
      <c r="K98" s="44">
        <v>-19.457333333333334</v>
      </c>
      <c r="L98" s="44">
        <v>-19.276666666666667</v>
      </c>
      <c r="M98" s="27">
        <v>-12.514666666666665</v>
      </c>
      <c r="P98" t="str">
        <f>(B98)</f>
        <v>Merlot</v>
      </c>
      <c r="Q98" s="94">
        <f t="shared" ref="Q98:AA98" si="28">AVERAGE(C98:C101)</f>
        <v>-12.588259259259255</v>
      </c>
      <c r="R98" s="94">
        <f t="shared" si="28"/>
        <v>-16.122277777777775</v>
      </c>
      <c r="S98" s="94">
        <f t="shared" si="28"/>
        <v>-19.257527777777785</v>
      </c>
      <c r="T98" s="94">
        <f t="shared" si="28"/>
        <v>-20.934444444444441</v>
      </c>
      <c r="U98" s="94">
        <f t="shared" si="28"/>
        <v>-20.986833333333333</v>
      </c>
      <c r="V98" s="94">
        <f t="shared" si="28"/>
        <v>-22.235000000000007</v>
      </c>
      <c r="W98" s="94">
        <f t="shared" si="28"/>
        <v>-23.492277777777783</v>
      </c>
      <c r="X98" s="94">
        <f t="shared" si="28"/>
        <v>-22.015805555555566</v>
      </c>
      <c r="Y98" s="94">
        <f t="shared" si="28"/>
        <v>-19.413458333333335</v>
      </c>
      <c r="Z98" s="94">
        <f t="shared" si="28"/>
        <v>-18.682013888888893</v>
      </c>
      <c r="AA98" s="94">
        <f t="shared" si="28"/>
        <v>-12.559180555555558</v>
      </c>
      <c r="AB98" s="94"/>
      <c r="AD98">
        <v>-12.588259259259255</v>
      </c>
      <c r="AE98">
        <v>-16.122277777777775</v>
      </c>
      <c r="AF98">
        <v>-19.257527777777785</v>
      </c>
      <c r="AG98">
        <v>-20.934444444444441</v>
      </c>
      <c r="AH98">
        <v>-20.986833333333333</v>
      </c>
      <c r="AI98">
        <v>-22.235000000000007</v>
      </c>
      <c r="AJ98">
        <v>-23.492277777777783</v>
      </c>
      <c r="AK98">
        <v>-22.015805555555566</v>
      </c>
      <c r="AL98">
        <v>-19.413458333333335</v>
      </c>
      <c r="AM98">
        <v>-18.682013888888893</v>
      </c>
      <c r="AN98">
        <v>-12.559180555555558</v>
      </c>
    </row>
    <row r="99" spans="1:40" x14ac:dyDescent="0.35">
      <c r="A99" s="73" t="s">
        <v>17</v>
      </c>
      <c r="B99" s="46" t="s">
        <v>7</v>
      </c>
      <c r="C99" s="44">
        <v>-11.868944444444432</v>
      </c>
      <c r="D99" s="44">
        <v>-14.813611111111101</v>
      </c>
      <c r="E99" s="39">
        <v>-16.535555555555565</v>
      </c>
      <c r="F99" s="39">
        <v>-19.996666666666666</v>
      </c>
      <c r="G99" s="52">
        <v>-19.850000000000001</v>
      </c>
      <c r="H99" s="44">
        <v>-21.913333333333348</v>
      </c>
      <c r="I99" s="39">
        <v>-22.904166666666669</v>
      </c>
      <c r="J99" s="53"/>
      <c r="K99" s="44">
        <v>-19.265000000000001</v>
      </c>
      <c r="L99" s="44">
        <v>-18.300555555555565</v>
      </c>
      <c r="M99" s="54">
        <v>-12.698055555555564</v>
      </c>
      <c r="AD99">
        <v>-12.588259259259255</v>
      </c>
    </row>
    <row r="100" spans="1:40" x14ac:dyDescent="0.35">
      <c r="A100" s="73" t="s">
        <v>27</v>
      </c>
      <c r="B100" s="49" t="s">
        <v>7</v>
      </c>
      <c r="C100" s="50">
        <v>-13.518666666666666</v>
      </c>
      <c r="D100" s="50">
        <v>-18.41</v>
      </c>
      <c r="E100" s="50">
        <v>-20.665000000000003</v>
      </c>
      <c r="F100" s="51">
        <v>-21.786333333333335</v>
      </c>
      <c r="G100" s="47">
        <v>-21.005333333333336</v>
      </c>
      <c r="H100" s="50">
        <v>-22.556666666666668</v>
      </c>
      <c r="I100" s="39"/>
      <c r="J100" s="48">
        <v>-21.943833333333334</v>
      </c>
      <c r="K100" s="51">
        <v>-19.576499999999999</v>
      </c>
      <c r="L100" s="50">
        <v>-18.675666666666668</v>
      </c>
      <c r="M100" s="27">
        <v>-13.079000000000001</v>
      </c>
      <c r="AD100">
        <v>-16.122277777777775</v>
      </c>
    </row>
    <row r="101" spans="1:40" x14ac:dyDescent="0.35">
      <c r="A101" s="73" t="s">
        <v>11</v>
      </c>
      <c r="B101" s="49" t="s">
        <v>7</v>
      </c>
      <c r="C101" s="50">
        <v>-12.377166666666668</v>
      </c>
      <c r="D101" s="50">
        <v>-16.868166666666667</v>
      </c>
      <c r="E101" s="50">
        <v>-19.721555555555568</v>
      </c>
      <c r="F101" s="51">
        <v>-19.499444444444432</v>
      </c>
      <c r="G101" s="52">
        <v>-21.568000000000001</v>
      </c>
      <c r="H101" s="50"/>
      <c r="I101" s="39">
        <v>-23.9085</v>
      </c>
      <c r="J101" s="53">
        <v>-22.087777777777802</v>
      </c>
      <c r="K101" s="51">
        <v>-19.355</v>
      </c>
      <c r="L101" s="50">
        <v>-18.475166666666667</v>
      </c>
      <c r="M101" s="54">
        <v>-11.945</v>
      </c>
      <c r="AD101">
        <v>-19.257527777777785</v>
      </c>
    </row>
    <row r="102" spans="1:40" x14ac:dyDescent="0.35">
      <c r="A102" s="73" t="s">
        <v>11</v>
      </c>
      <c r="B102" s="46" t="s">
        <v>4</v>
      </c>
      <c r="C102" s="44">
        <v>-14.1986111111111</v>
      </c>
      <c r="D102" s="44">
        <v>-17.731111111111101</v>
      </c>
      <c r="E102" s="39">
        <v>-18.63827777777777</v>
      </c>
      <c r="F102" s="39">
        <v>-20.433111111111099</v>
      </c>
      <c r="G102" s="52">
        <v>-20.234999999999999</v>
      </c>
      <c r="H102" s="44">
        <v>-22.300833333333333</v>
      </c>
      <c r="I102" s="39">
        <v>-23.843055555555566</v>
      </c>
      <c r="J102" s="53">
        <v>-20.936388888888899</v>
      </c>
      <c r="K102" s="44">
        <v>-17.6113888888889</v>
      </c>
      <c r="L102" s="44">
        <v>-17.879166666666666</v>
      </c>
      <c r="M102" s="54">
        <v>-12.853333333333333</v>
      </c>
      <c r="P102" t="str">
        <f>(B102)</f>
        <v>Pinot blanc</v>
      </c>
      <c r="Q102" s="94">
        <f t="shared" ref="Q102:AA102" si="29">AVERAGE(C102:C103)</f>
        <v>-14.1986111111111</v>
      </c>
      <c r="R102" s="94">
        <f t="shared" si="29"/>
        <v>-19.077138888888882</v>
      </c>
      <c r="S102" s="94">
        <f t="shared" si="29"/>
        <v>-20.632305555555554</v>
      </c>
      <c r="T102" s="94">
        <f t="shared" si="29"/>
        <v>-21.575222222222216</v>
      </c>
      <c r="U102" s="94">
        <f t="shared" si="29"/>
        <v>-20.234999999999999</v>
      </c>
      <c r="V102" s="94">
        <f t="shared" si="29"/>
        <v>-23.055</v>
      </c>
      <c r="W102" s="94">
        <f t="shared" si="29"/>
        <v>-23.532777777777781</v>
      </c>
      <c r="X102" s="94">
        <f t="shared" si="29"/>
        <v>-22.135972222222236</v>
      </c>
      <c r="Y102" s="94">
        <f t="shared" si="29"/>
        <v>-18.302694444444448</v>
      </c>
      <c r="Z102" s="94">
        <f t="shared" si="29"/>
        <v>-19.429861111111116</v>
      </c>
      <c r="AA102" s="94">
        <f t="shared" si="29"/>
        <v>-13.658083333333332</v>
      </c>
      <c r="AB102" s="94"/>
      <c r="AD102">
        <v>-20.934444444444441</v>
      </c>
    </row>
    <row r="103" spans="1:40" x14ac:dyDescent="0.35">
      <c r="A103" s="73" t="s">
        <v>26</v>
      </c>
      <c r="B103" s="49" t="s">
        <v>4</v>
      </c>
      <c r="C103" s="50"/>
      <c r="D103" s="50">
        <v>-20.423166666666667</v>
      </c>
      <c r="E103" s="50">
        <v>-22.626333333333335</v>
      </c>
      <c r="F103" s="51">
        <v>-22.717333333333332</v>
      </c>
      <c r="G103" s="52"/>
      <c r="H103" s="50">
        <v>-23.809166666666666</v>
      </c>
      <c r="I103" s="39">
        <v>-23.2225</v>
      </c>
      <c r="J103" s="53">
        <v>-23.335555555555569</v>
      </c>
      <c r="K103" s="51">
        <v>-18.994</v>
      </c>
      <c r="L103" s="50">
        <v>-20.980555555555565</v>
      </c>
      <c r="M103" s="54">
        <v>-14.462833333333331</v>
      </c>
      <c r="AD103">
        <v>-20.986833333333333</v>
      </c>
    </row>
    <row r="104" spans="1:40" x14ac:dyDescent="0.35">
      <c r="A104" s="73" t="s">
        <v>26</v>
      </c>
      <c r="B104" s="46" t="s">
        <v>5</v>
      </c>
      <c r="C104" s="44">
        <v>-14.3861111111111</v>
      </c>
      <c r="D104" s="44">
        <v>-15.758333333333333</v>
      </c>
      <c r="E104" s="39">
        <v>-22.741333333333333</v>
      </c>
      <c r="F104" s="39">
        <v>-22.468888888888898</v>
      </c>
      <c r="G104" s="47">
        <v>-22.625277777777768</v>
      </c>
      <c r="H104" s="44"/>
      <c r="I104" s="39">
        <v>-20.701999999999998</v>
      </c>
      <c r="J104" s="48"/>
      <c r="K104" s="44">
        <v>-20.998777777777764</v>
      </c>
      <c r="L104" s="44">
        <v>-22.015277777777765</v>
      </c>
      <c r="M104" s="27">
        <v>-15.185333333333332</v>
      </c>
      <c r="P104" t="str">
        <f>(B104)</f>
        <v>Pinot gris</v>
      </c>
      <c r="Q104" s="94">
        <f t="shared" ref="Q104:AA104" si="30">AVERAGE(C104:C108)</f>
        <v>-13.898888888888887</v>
      </c>
      <c r="R104" s="94">
        <f t="shared" si="30"/>
        <v>-18.989022222222225</v>
      </c>
      <c r="S104" s="94">
        <f t="shared" si="30"/>
        <v>-20.984122222222219</v>
      </c>
      <c r="T104" s="94">
        <f t="shared" si="30"/>
        <v>-21.96862222222223</v>
      </c>
      <c r="U104" s="94">
        <f t="shared" si="30"/>
        <v>-22.549477777777781</v>
      </c>
      <c r="V104" s="94">
        <f t="shared" si="30"/>
        <v>-23.805444444444444</v>
      </c>
      <c r="W104" s="94">
        <f t="shared" si="30"/>
        <v>-21.724605555555552</v>
      </c>
      <c r="X104" s="94">
        <f t="shared" si="30"/>
        <v>-22.328791666666664</v>
      </c>
      <c r="Y104" s="94">
        <f t="shared" si="30"/>
        <v>-18.891688888888886</v>
      </c>
      <c r="Z104" s="94">
        <f t="shared" si="30"/>
        <v>-19.333355555555553</v>
      </c>
      <c r="AA104" s="94">
        <f t="shared" si="30"/>
        <v>-13.660333333333336</v>
      </c>
      <c r="AB104" s="94"/>
      <c r="AD104">
        <v>-22.235000000000007</v>
      </c>
    </row>
    <row r="105" spans="1:40" x14ac:dyDescent="0.35">
      <c r="A105" s="73" t="s">
        <v>11</v>
      </c>
      <c r="B105" s="46" t="s">
        <v>5</v>
      </c>
      <c r="C105" s="44">
        <v>-13.713888888888901</v>
      </c>
      <c r="D105" s="44">
        <v>-18.878055555555566</v>
      </c>
      <c r="E105" s="39">
        <v>-19.433722222222233</v>
      </c>
      <c r="F105" s="39">
        <v>-21.683833333333336</v>
      </c>
      <c r="G105" s="47">
        <v>-22.371111111111134</v>
      </c>
      <c r="H105" s="44">
        <v>-23.838333333333335</v>
      </c>
      <c r="I105" s="39">
        <v>-20.045833333333334</v>
      </c>
      <c r="J105" s="48">
        <v>-22.3871111111111</v>
      </c>
      <c r="K105" s="44">
        <v>-17.84266666666667</v>
      </c>
      <c r="L105" s="44">
        <v>-19.634</v>
      </c>
      <c r="M105" s="27">
        <v>-13.016388888888898</v>
      </c>
      <c r="AD105">
        <v>-23.492277777777783</v>
      </c>
    </row>
    <row r="106" spans="1:40" x14ac:dyDescent="0.35">
      <c r="A106" s="73" t="s">
        <v>28</v>
      </c>
      <c r="B106" s="46" t="s">
        <v>5</v>
      </c>
      <c r="C106" s="44">
        <v>-13.184444444444432</v>
      </c>
      <c r="D106" s="44">
        <v>-19.148888888888902</v>
      </c>
      <c r="E106" s="39">
        <v>-19.8186111111111</v>
      </c>
      <c r="F106" s="39">
        <v>-20.354166666666668</v>
      </c>
      <c r="G106" s="52">
        <v>-21.783333333333331</v>
      </c>
      <c r="H106" s="44"/>
      <c r="I106" s="39">
        <v>-22.31925</v>
      </c>
      <c r="J106" s="53">
        <v>-21.0427777777778</v>
      </c>
      <c r="K106" s="44">
        <v>-16.565166666666666</v>
      </c>
      <c r="L106" s="44">
        <v>-14.938888888888899</v>
      </c>
      <c r="M106" s="54">
        <v>-10.5525</v>
      </c>
      <c r="AD106">
        <v>-22.015805555555566</v>
      </c>
    </row>
    <row r="107" spans="1:40" x14ac:dyDescent="0.35">
      <c r="A107" s="73" t="s">
        <v>15</v>
      </c>
      <c r="B107" s="49" t="s">
        <v>5</v>
      </c>
      <c r="C107" s="50">
        <v>-14.042000000000002</v>
      </c>
      <c r="D107" s="50">
        <v>-21.473666666666663</v>
      </c>
      <c r="E107" s="50">
        <v>-21.826666666666664</v>
      </c>
      <c r="F107" s="51">
        <v>-22.453888888888901</v>
      </c>
      <c r="G107" s="52">
        <v>-23.302833333333336</v>
      </c>
      <c r="H107" s="50">
        <v>-23.66333333333333</v>
      </c>
      <c r="I107" s="39">
        <v>-21.441500000000001</v>
      </c>
      <c r="J107" s="53">
        <v>-22.862777777777769</v>
      </c>
      <c r="K107" s="51">
        <v>-20.417166666666667</v>
      </c>
      <c r="L107" s="50">
        <v>-20.438888888888865</v>
      </c>
      <c r="M107" s="54">
        <v>-14.272777777777767</v>
      </c>
      <c r="AD107">
        <v>-19.413458333333335</v>
      </c>
    </row>
    <row r="108" spans="1:40" x14ac:dyDescent="0.35">
      <c r="A108" s="73" t="s">
        <v>26</v>
      </c>
      <c r="B108" s="49" t="s">
        <v>5</v>
      </c>
      <c r="C108" s="50">
        <v>-14.167999999999999</v>
      </c>
      <c r="D108" s="50">
        <v>-19.686166666666665</v>
      </c>
      <c r="E108" s="50">
        <v>-21.100277777777766</v>
      </c>
      <c r="F108" s="51">
        <v>-22.882333333333332</v>
      </c>
      <c r="G108" s="47">
        <v>-22.664833333333334</v>
      </c>
      <c r="H108" s="50">
        <v>-23.914666666666665</v>
      </c>
      <c r="I108" s="39">
        <v>-24.114444444444434</v>
      </c>
      <c r="J108" s="48">
        <v>-23.022499999999997</v>
      </c>
      <c r="K108" s="51">
        <v>-18.634666666666664</v>
      </c>
      <c r="L108" s="50">
        <v>-19.639722222222233</v>
      </c>
      <c r="M108" s="27">
        <v>-15.274666666666668</v>
      </c>
      <c r="AD108">
        <v>-18.682013888888893</v>
      </c>
    </row>
    <row r="109" spans="1:40" x14ac:dyDescent="0.35">
      <c r="A109" s="73" t="s">
        <v>28</v>
      </c>
      <c r="B109" s="46" t="s">
        <v>3</v>
      </c>
      <c r="C109" s="44"/>
      <c r="D109" s="44">
        <v>-18.626000000000001</v>
      </c>
      <c r="E109" s="56">
        <v>-21.846666666666668</v>
      </c>
      <c r="F109" s="56">
        <v>-22.200666666666667</v>
      </c>
      <c r="G109" s="52">
        <v>-23.593666666666664</v>
      </c>
      <c r="H109" s="44"/>
      <c r="I109" s="39">
        <v>-22.14727777777777</v>
      </c>
      <c r="J109" s="53">
        <v>-21.123333333333335</v>
      </c>
      <c r="K109" s="52">
        <v>-15.734444444444433</v>
      </c>
      <c r="L109" s="52">
        <v>-14.840499999999999</v>
      </c>
      <c r="M109" s="54">
        <v>-10.163333333333334</v>
      </c>
      <c r="P109" t="str">
        <f>(B109)</f>
        <v>Pinot noir</v>
      </c>
      <c r="Q109" s="94">
        <f t="shared" ref="Q109:AA109" si="31">AVERAGE(C109:C112)</f>
        <v>-14.010703703703699</v>
      </c>
      <c r="R109" s="94">
        <f t="shared" si="31"/>
        <v>-18.987097222222218</v>
      </c>
      <c r="S109" s="94">
        <f t="shared" si="31"/>
        <v>-21.314361111111108</v>
      </c>
      <c r="T109" s="94">
        <f t="shared" si="31"/>
        <v>-22.323555555555547</v>
      </c>
      <c r="U109" s="94">
        <f t="shared" si="31"/>
        <v>-23.153819444444448</v>
      </c>
      <c r="V109" s="94">
        <f t="shared" si="31"/>
        <v>-23.206027777777784</v>
      </c>
      <c r="W109" s="94">
        <f t="shared" si="31"/>
        <v>-22.837736111111113</v>
      </c>
      <c r="X109" s="94">
        <f t="shared" si="31"/>
        <v>-22.247277777777782</v>
      </c>
      <c r="Y109" s="94">
        <f t="shared" si="31"/>
        <v>-18.656305555555555</v>
      </c>
      <c r="Z109" s="94">
        <f t="shared" si="31"/>
        <v>-18.4085</v>
      </c>
      <c r="AA109" s="94">
        <f t="shared" si="31"/>
        <v>-12.480097222222227</v>
      </c>
      <c r="AB109" s="94"/>
      <c r="AD109">
        <v>-12.559180555555558</v>
      </c>
    </row>
    <row r="110" spans="1:40" x14ac:dyDescent="0.35">
      <c r="A110" s="73" t="s">
        <v>11</v>
      </c>
      <c r="B110" s="46" t="s">
        <v>3</v>
      </c>
      <c r="C110" s="44">
        <v>-14.326000000000001</v>
      </c>
      <c r="D110" s="44">
        <v>-20.091333333333335</v>
      </c>
      <c r="E110" s="56">
        <v>-20.837333333333333</v>
      </c>
      <c r="F110" s="56">
        <v>-23.128611111111098</v>
      </c>
      <c r="G110" s="52">
        <v>-23.763555555555566</v>
      </c>
      <c r="H110" s="44">
        <v>-23.603166666666667</v>
      </c>
      <c r="I110" s="39">
        <v>-23.467500000000001</v>
      </c>
      <c r="J110" s="53">
        <v>-23.88</v>
      </c>
      <c r="K110" s="52">
        <v>-21.540499999999998</v>
      </c>
      <c r="L110" s="52">
        <v>-20.735500000000002</v>
      </c>
      <c r="M110" s="54">
        <v>-15.221166666666667</v>
      </c>
    </row>
    <row r="111" spans="1:40" x14ac:dyDescent="0.35">
      <c r="A111" s="73" t="s">
        <v>12</v>
      </c>
      <c r="B111" s="46" t="s">
        <v>3</v>
      </c>
      <c r="C111" s="44">
        <v>-14.450277777777766</v>
      </c>
      <c r="D111" s="44">
        <v>-19.7072222222222</v>
      </c>
      <c r="E111" s="56">
        <v>-21.628</v>
      </c>
      <c r="F111" s="56">
        <v>-22.462777777777763</v>
      </c>
      <c r="G111" s="47">
        <v>-22.548055555555568</v>
      </c>
      <c r="H111" s="44">
        <v>-22.808888888888902</v>
      </c>
      <c r="I111" s="39">
        <v>-22.401666666666667</v>
      </c>
      <c r="J111" s="48">
        <v>-21.5413888888889</v>
      </c>
      <c r="K111" s="52">
        <v>-17.691388888888898</v>
      </c>
      <c r="L111" s="52">
        <v>-18.523833333333332</v>
      </c>
      <c r="M111" s="27">
        <v>-11.338666666666667</v>
      </c>
    </row>
    <row r="112" spans="1:40" x14ac:dyDescent="0.35">
      <c r="A112" s="73" t="s">
        <v>27</v>
      </c>
      <c r="B112" s="49" t="s">
        <v>3</v>
      </c>
      <c r="C112" s="50">
        <v>-13.255833333333333</v>
      </c>
      <c r="D112" s="50">
        <v>-17.523833333333332</v>
      </c>
      <c r="E112" s="57">
        <v>-20.945444444444433</v>
      </c>
      <c r="F112" s="58">
        <v>-21.502166666666668</v>
      </c>
      <c r="G112" s="52">
        <v>-22.709999999999997</v>
      </c>
      <c r="H112" s="50"/>
      <c r="I112" s="39">
        <v>-23.334500000000002</v>
      </c>
      <c r="J112" s="53">
        <v>-22.444388888888898</v>
      </c>
      <c r="K112" s="58">
        <v>-19.6588888888889</v>
      </c>
      <c r="L112" s="57">
        <v>-19.534166666666668</v>
      </c>
      <c r="M112" s="54">
        <v>-13.197222222222235</v>
      </c>
    </row>
    <row r="113" spans="1:28" x14ac:dyDescent="0.35">
      <c r="A113" s="73" t="s">
        <v>28</v>
      </c>
      <c r="B113" s="46" t="s">
        <v>6</v>
      </c>
      <c r="C113" s="44"/>
      <c r="D113" s="44">
        <v>-20.244499999999999</v>
      </c>
      <c r="E113" s="56">
        <v>-21.435999999999996</v>
      </c>
      <c r="F113" s="56">
        <v>-23.457722222222234</v>
      </c>
      <c r="G113" s="47">
        <v>-23.242500000000003</v>
      </c>
      <c r="H113" s="44"/>
      <c r="I113" s="39">
        <v>-24.088055555555567</v>
      </c>
      <c r="J113" s="48">
        <v>-23.215000000000003</v>
      </c>
      <c r="K113" s="52">
        <v>-18.992833333333333</v>
      </c>
      <c r="L113" s="52">
        <v>-17.935277777777767</v>
      </c>
      <c r="M113" s="27">
        <v>-11.393333333333336</v>
      </c>
      <c r="P113" t="str">
        <f>(B113)</f>
        <v>Riesling</v>
      </c>
      <c r="Q113" s="94">
        <f t="shared" ref="Q113:AA113" si="32">AVERAGE(C113:C117)</f>
        <v>-13.270129629629622</v>
      </c>
      <c r="R113" s="94">
        <f t="shared" si="32"/>
        <v>-19.813055555555561</v>
      </c>
      <c r="S113" s="94">
        <f t="shared" si="32"/>
        <v>-21.203988888888887</v>
      </c>
      <c r="T113" s="94">
        <f t="shared" si="32"/>
        <v>-22.709088888888893</v>
      </c>
      <c r="U113" s="94">
        <f t="shared" si="32"/>
        <v>-23.033000000000001</v>
      </c>
      <c r="V113" s="94">
        <f t="shared" si="32"/>
        <v>-23.746187500000001</v>
      </c>
      <c r="W113" s="94">
        <f t="shared" si="32"/>
        <v>-23.380544444444446</v>
      </c>
      <c r="X113" s="94">
        <f t="shared" si="32"/>
        <v>-23.065333333333335</v>
      </c>
      <c r="Y113" s="94">
        <f t="shared" si="32"/>
        <v>-20.390544444444448</v>
      </c>
      <c r="Z113" s="94">
        <f t="shared" si="32"/>
        <v>-20.349866666666667</v>
      </c>
      <c r="AA113" s="94">
        <f t="shared" si="32"/>
        <v>-13.889966666666666</v>
      </c>
      <c r="AB113" s="94"/>
    </row>
    <row r="114" spans="1:28" x14ac:dyDescent="0.35">
      <c r="A114" s="73" t="s">
        <v>11</v>
      </c>
      <c r="B114" s="46" t="s">
        <v>6</v>
      </c>
      <c r="C114" s="44"/>
      <c r="D114" s="44">
        <v>-17.552499999999998</v>
      </c>
      <c r="E114" s="52">
        <v>-21.280666666666665</v>
      </c>
      <c r="F114" s="52">
        <v>-22.078222222222234</v>
      </c>
      <c r="G114" s="47">
        <v>-23.196666666666669</v>
      </c>
      <c r="H114" s="44">
        <v>-23.969444444444463</v>
      </c>
      <c r="I114" s="39">
        <v>-22.45</v>
      </c>
      <c r="J114" s="48">
        <v>-22.855833333333333</v>
      </c>
      <c r="K114" s="52">
        <v>-20.18</v>
      </c>
      <c r="L114" s="52">
        <v>-20.448666666666668</v>
      </c>
      <c r="M114" s="27">
        <v>-15.406000000000001</v>
      </c>
    </row>
    <row r="115" spans="1:28" x14ac:dyDescent="0.35">
      <c r="A115" s="73" t="s">
        <v>11</v>
      </c>
      <c r="B115" s="46" t="s">
        <v>6</v>
      </c>
      <c r="C115" s="44">
        <v>-13.670000000000002</v>
      </c>
      <c r="D115" s="44">
        <v>-21.576555555555569</v>
      </c>
      <c r="E115" s="59">
        <v>-21.710666666666665</v>
      </c>
      <c r="F115" s="52">
        <v>-23.489000000000001</v>
      </c>
      <c r="G115" s="52">
        <v>-23.666</v>
      </c>
      <c r="H115" s="44">
        <v>-23.955555555555566</v>
      </c>
      <c r="I115" s="39">
        <v>-22.910833333333333</v>
      </c>
      <c r="J115" s="53">
        <v>-23.614666666666665</v>
      </c>
      <c r="K115" s="52">
        <v>-21.470055555555565</v>
      </c>
      <c r="L115" s="52">
        <v>-21.5915</v>
      </c>
      <c r="M115" s="54">
        <v>-14.889333333333333</v>
      </c>
    </row>
    <row r="116" spans="1:28" x14ac:dyDescent="0.35">
      <c r="A116" s="73" t="s">
        <v>13</v>
      </c>
      <c r="B116" s="46" t="s">
        <v>6</v>
      </c>
      <c r="C116" s="44">
        <v>-13.331944444444433</v>
      </c>
      <c r="D116" s="44">
        <v>-19.870555555555569</v>
      </c>
      <c r="E116" s="52">
        <v>-21.925944444444436</v>
      </c>
      <c r="F116" s="52">
        <v>-22.229833333333332</v>
      </c>
      <c r="G116" s="52">
        <v>-22.026833333333332</v>
      </c>
      <c r="H116" s="44">
        <v>-22.897916666666649</v>
      </c>
      <c r="I116" s="39">
        <v>-23.602833333333336</v>
      </c>
      <c r="J116" s="53">
        <v>-22.950833333333332</v>
      </c>
      <c r="K116" s="52">
        <v>-20.864000000000001</v>
      </c>
      <c r="L116" s="52">
        <v>-20.992222222222235</v>
      </c>
      <c r="M116" s="54">
        <v>-13.513833333333332</v>
      </c>
    </row>
    <row r="117" spans="1:28" x14ac:dyDescent="0.35">
      <c r="A117" s="73" t="s">
        <v>26</v>
      </c>
      <c r="B117" s="49" t="s">
        <v>6</v>
      </c>
      <c r="C117" s="50">
        <v>-12.808444444444433</v>
      </c>
      <c r="D117" s="50">
        <v>-19.821166666666667</v>
      </c>
      <c r="E117" s="57">
        <v>-19.666666666666668</v>
      </c>
      <c r="F117" s="58">
        <v>-22.290666666666667</v>
      </c>
      <c r="G117" s="47"/>
      <c r="H117" s="50">
        <v>-24.161833333333334</v>
      </c>
      <c r="I117" s="39">
        <v>-23.850999999999999</v>
      </c>
      <c r="J117" s="48">
        <v>-22.690333333333331</v>
      </c>
      <c r="K117" s="58">
        <v>-20.445833333333336</v>
      </c>
      <c r="L117" s="57">
        <v>-20.781666666666666</v>
      </c>
      <c r="M117" s="27">
        <v>-14.247333333333332</v>
      </c>
    </row>
    <row r="118" spans="1:28" x14ac:dyDescent="0.35">
      <c r="A118" s="73" t="s">
        <v>26</v>
      </c>
      <c r="B118" s="49" t="s">
        <v>21</v>
      </c>
      <c r="C118" s="50">
        <v>-12.285666666666666</v>
      </c>
      <c r="D118" s="50">
        <v>-17.990277777777766</v>
      </c>
      <c r="E118" s="57">
        <v>-20.808666666666667</v>
      </c>
      <c r="F118" s="58">
        <v>-21.677777777777766</v>
      </c>
      <c r="G118" s="47">
        <v>-21.552000000000003</v>
      </c>
      <c r="H118" s="50">
        <v>-23.012499999999999</v>
      </c>
      <c r="I118" s="39">
        <v>-22.103333333333335</v>
      </c>
      <c r="J118" s="48">
        <v>-21.845111111111098</v>
      </c>
      <c r="K118" s="58">
        <v>-19.774000000000001</v>
      </c>
      <c r="L118" s="57">
        <v>-19.620166666666666</v>
      </c>
      <c r="M118" s="27">
        <v>-13.611833333333331</v>
      </c>
      <c r="P118" t="str">
        <f>(B118)</f>
        <v>Sauvignon blanc</v>
      </c>
      <c r="Q118" s="94">
        <f t="shared" ref="Q118:AA118" si="33">AVERAGE(C118:C119)</f>
        <v>-12.758333333333333</v>
      </c>
      <c r="R118" s="94">
        <f t="shared" si="33"/>
        <v>-18.157638888888883</v>
      </c>
      <c r="S118" s="94">
        <f t="shared" si="33"/>
        <v>-20.446916666666667</v>
      </c>
      <c r="T118" s="94">
        <f t="shared" si="33"/>
        <v>-21.719805555555549</v>
      </c>
      <c r="U118" s="94">
        <f t="shared" si="33"/>
        <v>-21.667666666666669</v>
      </c>
      <c r="V118" s="94">
        <f t="shared" si="33"/>
        <v>-23.164916666666667</v>
      </c>
      <c r="W118" s="94">
        <f t="shared" si="33"/>
        <v>-22.48522222222222</v>
      </c>
      <c r="X118" s="94">
        <f t="shared" si="33"/>
        <v>-22.129888888888882</v>
      </c>
      <c r="Y118" s="94">
        <f t="shared" si="33"/>
        <v>-19.399166666666666</v>
      </c>
      <c r="Z118" s="94">
        <f t="shared" si="33"/>
        <v>-20.358750000000001</v>
      </c>
      <c r="AA118" s="94">
        <f t="shared" si="33"/>
        <v>-14.151916666666665</v>
      </c>
      <c r="AB118" s="94"/>
    </row>
    <row r="119" spans="1:28" x14ac:dyDescent="0.35">
      <c r="A119" s="73" t="s">
        <v>26</v>
      </c>
      <c r="B119" s="49" t="s">
        <v>21</v>
      </c>
      <c r="C119" s="50">
        <v>-13.231</v>
      </c>
      <c r="D119" s="50">
        <v>-18.324999999999999</v>
      </c>
      <c r="E119" s="57">
        <v>-20.085166666666666</v>
      </c>
      <c r="F119" s="58">
        <v>-21.761833333333332</v>
      </c>
      <c r="G119" s="47">
        <v>-21.783333333333331</v>
      </c>
      <c r="H119" s="50">
        <v>-23.317333333333334</v>
      </c>
      <c r="I119" s="39">
        <v>-22.8671111111111</v>
      </c>
      <c r="J119" s="48">
        <v>-22.414666666666665</v>
      </c>
      <c r="K119" s="58">
        <v>-19.024333333333335</v>
      </c>
      <c r="L119" s="57">
        <v>-21.097333333333335</v>
      </c>
      <c r="M119" s="27">
        <v>-14.692</v>
      </c>
    </row>
    <row r="120" spans="1:28" x14ac:dyDescent="0.35">
      <c r="A120" s="73" t="s">
        <v>10</v>
      </c>
      <c r="B120" s="46" t="s">
        <v>2</v>
      </c>
      <c r="C120" s="44"/>
      <c r="D120" s="44">
        <v>-13.146666666666667</v>
      </c>
      <c r="E120" s="52">
        <v>-19.213166666666666</v>
      </c>
      <c r="F120" s="52">
        <v>-19.949555555555566</v>
      </c>
      <c r="G120" s="47">
        <v>-20.837777777777767</v>
      </c>
      <c r="H120" s="44"/>
      <c r="I120" s="39">
        <v>-22.023888888888902</v>
      </c>
      <c r="J120" s="48"/>
      <c r="K120" s="52">
        <v>-18.961333333333332</v>
      </c>
      <c r="L120" s="52">
        <v>-19.773611111111098</v>
      </c>
      <c r="M120" s="27">
        <v>-10.537222222222233</v>
      </c>
      <c r="P120" t="str">
        <f>(B120)</f>
        <v>Shiraz</v>
      </c>
      <c r="Q120" s="94">
        <f t="shared" ref="Q120:AA120" si="34">AVERAGE(C120:C125)</f>
        <v>-12.522208333333333</v>
      </c>
      <c r="R120" s="94">
        <f t="shared" si="34"/>
        <v>-15.75587962962963</v>
      </c>
      <c r="S120" s="94">
        <f t="shared" si="34"/>
        <v>-18.859481481481481</v>
      </c>
      <c r="T120" s="94">
        <f t="shared" si="34"/>
        <v>-20.174560185185186</v>
      </c>
      <c r="U120" s="94">
        <f t="shared" si="34"/>
        <v>-20.458305555555558</v>
      </c>
      <c r="V120" s="94">
        <f t="shared" si="34"/>
        <v>-21.754999999999999</v>
      </c>
      <c r="W120" s="94">
        <f t="shared" si="34"/>
        <v>-22.068046296296291</v>
      </c>
      <c r="X120" s="94">
        <f t="shared" si="34"/>
        <v>-21.71768055555556</v>
      </c>
      <c r="Y120" s="94">
        <f t="shared" si="34"/>
        <v>-18.374435185185185</v>
      </c>
      <c r="Z120" s="94">
        <f t="shared" si="34"/>
        <v>-18.797740740740732</v>
      </c>
      <c r="AA120" s="94">
        <f t="shared" si="34"/>
        <v>-12.166888888888886</v>
      </c>
      <c r="AB120" s="94"/>
    </row>
    <row r="121" spans="1:28" x14ac:dyDescent="0.35">
      <c r="A121" s="73" t="s">
        <v>10</v>
      </c>
      <c r="B121" s="55" t="s">
        <v>2</v>
      </c>
      <c r="C121" s="44"/>
      <c r="D121" s="44">
        <v>-12.795666666666667</v>
      </c>
      <c r="E121" s="52">
        <v>-18.111999999999998</v>
      </c>
      <c r="F121" s="52">
        <v>-20.22325</v>
      </c>
      <c r="G121" s="47">
        <v>-20.030166666666666</v>
      </c>
      <c r="H121" s="44"/>
      <c r="I121" s="39">
        <v>-22.018333333333331</v>
      </c>
      <c r="J121" s="48"/>
      <c r="K121" s="52">
        <v>-18.028444444444432</v>
      </c>
      <c r="L121" s="52">
        <v>-19.5486111111111</v>
      </c>
      <c r="M121" s="27">
        <v>-11.118666666666664</v>
      </c>
    </row>
    <row r="122" spans="1:28" x14ac:dyDescent="0.35">
      <c r="A122" s="73" t="s">
        <v>10</v>
      </c>
      <c r="B122" s="46" t="s">
        <v>2</v>
      </c>
      <c r="C122" s="44">
        <v>-14.1138888888889</v>
      </c>
      <c r="D122" s="44">
        <v>-18.910277777777765</v>
      </c>
      <c r="E122" s="52">
        <v>-20.907555555555565</v>
      </c>
      <c r="F122" s="52">
        <v>-20.345333333333333</v>
      </c>
      <c r="G122" s="47">
        <v>-21.982500000000002</v>
      </c>
      <c r="H122" s="44">
        <v>-23.710222222222232</v>
      </c>
      <c r="I122" s="39">
        <v>-21.871944444444434</v>
      </c>
      <c r="J122" s="48">
        <v>-23.129166666666666</v>
      </c>
      <c r="K122" s="52">
        <v>-19.231666666666666</v>
      </c>
      <c r="L122" s="52">
        <v>-18.779166666666669</v>
      </c>
      <c r="M122" s="27">
        <v>-14.009166666666667</v>
      </c>
    </row>
    <row r="123" spans="1:28" x14ac:dyDescent="0.35">
      <c r="A123" s="73" t="s">
        <v>11</v>
      </c>
      <c r="B123" s="46" t="s">
        <v>2</v>
      </c>
      <c r="C123" s="44">
        <v>-11.4411111111111</v>
      </c>
      <c r="D123" s="44">
        <v>-17.098166666666668</v>
      </c>
      <c r="E123" s="52">
        <v>-19.174722222222233</v>
      </c>
      <c r="F123" s="52">
        <v>-21.211111111111101</v>
      </c>
      <c r="G123" s="47">
        <v>-21.046333333333333</v>
      </c>
      <c r="H123" s="44">
        <v>-20.497277777777768</v>
      </c>
      <c r="I123" s="39">
        <v>-21.239111111111097</v>
      </c>
      <c r="J123" s="48">
        <v>-22.180333333333333</v>
      </c>
      <c r="K123" s="52">
        <v>-18.706500000000002</v>
      </c>
      <c r="L123" s="52">
        <v>-18.875444444444437</v>
      </c>
      <c r="M123" s="27">
        <v>-13.120444444444432</v>
      </c>
    </row>
    <row r="124" spans="1:28" x14ac:dyDescent="0.35">
      <c r="A124" s="73" t="s">
        <v>27</v>
      </c>
      <c r="B124" s="49" t="s">
        <v>2</v>
      </c>
      <c r="C124" s="50">
        <v>-12.198</v>
      </c>
      <c r="D124" s="50">
        <v>-16.083666666666669</v>
      </c>
      <c r="E124" s="57">
        <v>-17.356944444444434</v>
      </c>
      <c r="F124" s="58">
        <v>-19.273666666666667</v>
      </c>
      <c r="G124" s="47">
        <v>-19.024722222222234</v>
      </c>
      <c r="H124" s="50"/>
      <c r="I124" s="39">
        <v>-22.251999999999999</v>
      </c>
      <c r="J124" s="48">
        <v>-20.721555555555565</v>
      </c>
      <c r="K124" s="58">
        <v>-17.416444444444434</v>
      </c>
      <c r="L124" s="57">
        <v>-16.6646111111111</v>
      </c>
      <c r="M124" s="27">
        <v>-11.568333333333333</v>
      </c>
    </row>
    <row r="125" spans="1:28" x14ac:dyDescent="0.35">
      <c r="A125" s="73" t="s">
        <v>27</v>
      </c>
      <c r="B125" s="49" t="s">
        <v>2</v>
      </c>
      <c r="C125" s="50">
        <v>-12.335833333333333</v>
      </c>
      <c r="D125" s="50">
        <v>-16.500833333333333</v>
      </c>
      <c r="E125" s="57">
        <v>-18.392499999999998</v>
      </c>
      <c r="F125" s="58">
        <v>-20.044444444444434</v>
      </c>
      <c r="G125" s="47">
        <v>-19.828333333333333</v>
      </c>
      <c r="H125" s="50">
        <v>-21.057500000000001</v>
      </c>
      <c r="I125" s="39">
        <v>-23.003</v>
      </c>
      <c r="J125" s="48">
        <v>-20.83966666666667</v>
      </c>
      <c r="K125" s="58">
        <v>-17.902222222222235</v>
      </c>
      <c r="L125" s="57">
        <v>-19.145</v>
      </c>
      <c r="M125" s="27">
        <v>-12.647500000000001</v>
      </c>
    </row>
    <row r="126" spans="1:28" ht="15" thickBot="1" x14ac:dyDescent="0.4">
      <c r="A126" s="76" t="s">
        <v>29</v>
      </c>
      <c r="B126" s="60" t="s">
        <v>25</v>
      </c>
      <c r="C126" s="61"/>
      <c r="D126" s="61">
        <v>-14.961166666666665</v>
      </c>
      <c r="E126" s="52">
        <v>-19.999666666666666</v>
      </c>
      <c r="F126" s="52">
        <v>-21.985333333333333</v>
      </c>
      <c r="G126" s="62">
        <v>-22.294</v>
      </c>
      <c r="H126" s="63"/>
      <c r="I126" s="64">
        <v>-21.764166666666664</v>
      </c>
      <c r="J126" s="65"/>
      <c r="K126" s="52">
        <v>-20.727249999999998</v>
      </c>
      <c r="L126" s="52">
        <v>-20.975999999999999</v>
      </c>
      <c r="M126" s="66">
        <v>-12.475999999999999</v>
      </c>
    </row>
    <row r="127" spans="1:28" ht="15" thickBot="1" x14ac:dyDescent="0.4">
      <c r="A127" s="77" t="s">
        <v>22</v>
      </c>
      <c r="B127" s="67"/>
      <c r="C127" s="68">
        <f>AVERAGE(C83:C126)</f>
        <v>-13.054325163398691</v>
      </c>
      <c r="D127" s="68">
        <f t="shared" ref="D127:M127" si="35">AVERAGE(D83:D126)</f>
        <v>-17.665641414141419</v>
      </c>
      <c r="E127" s="68">
        <f t="shared" si="35"/>
        <v>-20.242473484848492</v>
      </c>
      <c r="F127" s="68">
        <f t="shared" si="35"/>
        <v>-21.577097853535353</v>
      </c>
      <c r="G127" s="68">
        <f t="shared" si="35"/>
        <v>-21.865908333333337</v>
      </c>
      <c r="H127" s="68">
        <f t="shared" si="35"/>
        <v>-22.833092261904767</v>
      </c>
      <c r="I127" s="69">
        <f t="shared" si="35"/>
        <v>-22.525011627906981</v>
      </c>
      <c r="J127" s="68">
        <f t="shared" si="35"/>
        <v>-22.140896825396826</v>
      </c>
      <c r="K127" s="68">
        <f t="shared" si="35"/>
        <v>-18.849860479797979</v>
      </c>
      <c r="L127" s="68">
        <f t="shared" si="35"/>
        <v>-19.19188636363636</v>
      </c>
      <c r="M127" s="68">
        <f t="shared" si="35"/>
        <v>-12.918647727272731</v>
      </c>
    </row>
    <row r="129" spans="1:28" ht="15" thickBot="1" x14ac:dyDescent="0.4">
      <c r="C129" s="79">
        <v>42304</v>
      </c>
      <c r="D129" s="79">
        <v>42318</v>
      </c>
      <c r="E129" s="79">
        <v>42332</v>
      </c>
      <c r="F129" s="79">
        <v>42346</v>
      </c>
      <c r="G129" s="79">
        <f>(F129+14)</f>
        <v>42360</v>
      </c>
      <c r="H129" s="83">
        <f>(G129+14)</f>
        <v>42374</v>
      </c>
      <c r="I129" s="79">
        <f>(G129+28)</f>
        <v>42388</v>
      </c>
      <c r="J129" s="79">
        <f>(I129+14)</f>
        <v>42402</v>
      </c>
      <c r="K129" s="79">
        <f>(I129+28)</f>
        <v>42416</v>
      </c>
      <c r="L129" s="79">
        <f>(J129+28)</f>
        <v>42430</v>
      </c>
      <c r="M129" s="79">
        <f>(L129+14)</f>
        <v>42444</v>
      </c>
      <c r="N129" s="79">
        <f>(M129+14)</f>
        <v>42458</v>
      </c>
    </row>
    <row r="130" spans="1:28" ht="15" thickBot="1" x14ac:dyDescent="0.4">
      <c r="A130" s="70" t="s">
        <v>30</v>
      </c>
      <c r="B130" s="33" t="s">
        <v>0</v>
      </c>
      <c r="C130" s="34" t="s">
        <v>24</v>
      </c>
      <c r="D130" s="34" t="s">
        <v>24</v>
      </c>
      <c r="E130" s="34" t="s">
        <v>24</v>
      </c>
      <c r="F130" s="34" t="s">
        <v>24</v>
      </c>
      <c r="G130" s="34" t="s">
        <v>24</v>
      </c>
      <c r="H130" s="34" t="s">
        <v>24</v>
      </c>
      <c r="I130" s="34" t="s">
        <v>24</v>
      </c>
      <c r="J130" s="78" t="s">
        <v>24</v>
      </c>
      <c r="K130" s="34" t="s">
        <v>24</v>
      </c>
      <c r="L130" s="34" t="s">
        <v>24</v>
      </c>
      <c r="M130" s="34" t="s">
        <v>24</v>
      </c>
      <c r="N130" s="34" t="s">
        <v>24</v>
      </c>
    </row>
    <row r="131" spans="1:28" x14ac:dyDescent="0.35">
      <c r="A131" s="71" t="s">
        <v>10</v>
      </c>
      <c r="B131" s="37" t="s">
        <v>9</v>
      </c>
      <c r="C131" s="72"/>
      <c r="D131" s="72">
        <v>-15.9513888888889</v>
      </c>
      <c r="E131" s="39">
        <v>-20.504444444444466</v>
      </c>
      <c r="F131" s="39">
        <v>-22.415333333333333</v>
      </c>
      <c r="G131" s="40">
        <v>-23.711111111111098</v>
      </c>
      <c r="H131" s="41"/>
      <c r="I131" s="42">
        <v>-22.283333333333331</v>
      </c>
      <c r="J131" s="80"/>
      <c r="K131" s="44">
        <v>-22.733333333333334</v>
      </c>
      <c r="L131" s="44">
        <v>-18.447500000000002</v>
      </c>
      <c r="M131" s="81">
        <v>-15.949333333333334</v>
      </c>
      <c r="N131" s="82">
        <v>-10.688333333333333</v>
      </c>
      <c r="P131" t="str">
        <f>(B131)</f>
        <v>Cabernet Franc</v>
      </c>
      <c r="Q131" s="94">
        <f t="shared" ref="Q131:AB131" si="36">AVERAGE(C131:C133)</f>
        <v>-14.247</v>
      </c>
      <c r="R131" s="94">
        <f t="shared" si="36"/>
        <v>-17.730074074074079</v>
      </c>
      <c r="S131" s="94">
        <f t="shared" si="36"/>
        <v>-21.682037037037045</v>
      </c>
      <c r="T131" s="94">
        <f t="shared" si="36"/>
        <v>-22.045703703703698</v>
      </c>
      <c r="U131" s="94">
        <f t="shared" si="36"/>
        <v>-23.937870370370362</v>
      </c>
      <c r="V131" s="94">
        <f t="shared" si="36"/>
        <v>-25.196861111111112</v>
      </c>
      <c r="W131" s="94">
        <f t="shared" si="36"/>
        <v>-23.107722222222222</v>
      </c>
      <c r="X131" s="94">
        <f t="shared" si="36"/>
        <v>-23.881333333333338</v>
      </c>
      <c r="Y131" s="94">
        <f t="shared" si="36"/>
        <v>-21.675111111111111</v>
      </c>
      <c r="Z131" s="94">
        <f t="shared" si="36"/>
        <v>-18.659388888888895</v>
      </c>
      <c r="AA131" s="94">
        <f t="shared" si="36"/>
        <v>-15.291555555555556</v>
      </c>
      <c r="AB131" s="94">
        <f t="shared" si="36"/>
        <v>-11.375666666666666</v>
      </c>
    </row>
    <row r="132" spans="1:28" x14ac:dyDescent="0.35">
      <c r="A132" s="73" t="s">
        <v>11</v>
      </c>
      <c r="B132" s="46" t="s">
        <v>9</v>
      </c>
      <c r="C132" s="72">
        <v>-14.081333333333333</v>
      </c>
      <c r="D132" s="72">
        <v>-19.097999999999999</v>
      </c>
      <c r="E132" s="39">
        <v>-22.054000000000002</v>
      </c>
      <c r="F132" s="39">
        <v>-21.968666666666664</v>
      </c>
      <c r="G132" s="47">
        <v>-23.44083333333333</v>
      </c>
      <c r="H132" s="44">
        <v>-25.17</v>
      </c>
      <c r="I132" s="39">
        <v>-23.277333333333331</v>
      </c>
      <c r="J132" s="84">
        <v>-23.500833333333333</v>
      </c>
      <c r="K132" s="44">
        <v>-21.605500000000003</v>
      </c>
      <c r="L132" s="44">
        <v>-18.177333333333337</v>
      </c>
      <c r="M132" s="57">
        <v>-12.497999999999999</v>
      </c>
      <c r="N132" s="50">
        <v>-11.273333333333333</v>
      </c>
    </row>
    <row r="133" spans="1:28" x14ac:dyDescent="0.35">
      <c r="A133" s="73" t="s">
        <v>26</v>
      </c>
      <c r="B133" s="49" t="s">
        <v>9</v>
      </c>
      <c r="C133" s="74">
        <v>-14.412666666666667</v>
      </c>
      <c r="D133" s="72">
        <v>-18.140833333333333</v>
      </c>
      <c r="E133" s="50">
        <v>-22.487666666666666</v>
      </c>
      <c r="F133" s="51">
        <v>-21.7531111111111</v>
      </c>
      <c r="G133" s="47">
        <v>-24.661666666666665</v>
      </c>
      <c r="H133" s="50">
        <v>-25.223722222222221</v>
      </c>
      <c r="I133" s="39">
        <v>-23.762499999999999</v>
      </c>
      <c r="J133" s="84">
        <v>-24.261833333333339</v>
      </c>
      <c r="K133" s="51">
        <v>-20.686499999999999</v>
      </c>
      <c r="L133" s="50">
        <v>-19.353333333333335</v>
      </c>
      <c r="M133" s="57">
        <v>-17.427333333333333</v>
      </c>
      <c r="N133" s="50">
        <v>-12.165333333333331</v>
      </c>
    </row>
    <row r="134" spans="1:28" x14ac:dyDescent="0.35">
      <c r="A134" s="73" t="s">
        <v>10</v>
      </c>
      <c r="B134" s="46" t="s">
        <v>20</v>
      </c>
      <c r="C134" s="72"/>
      <c r="D134" s="72">
        <v>-17.249333333333333</v>
      </c>
      <c r="E134" s="39">
        <v>-19.338666666666668</v>
      </c>
      <c r="F134" s="39">
        <v>-20.996388888888898</v>
      </c>
      <c r="G134" s="47">
        <v>-21.597666666666665</v>
      </c>
      <c r="H134" s="44">
        <v>-24.103333333333335</v>
      </c>
      <c r="I134" s="39">
        <v>-21.981833333333338</v>
      </c>
      <c r="J134" s="84">
        <v>-22.335222222222232</v>
      </c>
      <c r="K134" s="44">
        <v>-21.751666666666665</v>
      </c>
      <c r="L134" s="44">
        <v>-18.5565</v>
      </c>
      <c r="M134" s="57">
        <v>-14.694166666666668</v>
      </c>
      <c r="N134" s="50">
        <v>-11.398222222222236</v>
      </c>
      <c r="P134" t="str">
        <f>(B134)</f>
        <v>Cabernet Sauvignon</v>
      </c>
      <c r="Q134" s="94">
        <f t="shared" ref="Q134:AB134" si="37">AVERAGE(C134:C137)</f>
        <v>-13.356222222222222</v>
      </c>
      <c r="R134" s="94">
        <f t="shared" si="37"/>
        <v>-17.497930555555548</v>
      </c>
      <c r="S134" s="94">
        <f t="shared" si="37"/>
        <v>-20.477777777777774</v>
      </c>
      <c r="T134" s="94">
        <f t="shared" si="37"/>
        <v>-21.053458333333332</v>
      </c>
      <c r="U134" s="94">
        <f t="shared" si="37"/>
        <v>-22.580666666666669</v>
      </c>
      <c r="V134" s="94">
        <f t="shared" si="37"/>
        <v>-24.242569444444445</v>
      </c>
      <c r="W134" s="94">
        <f t="shared" si="37"/>
        <v>-22.612333333333336</v>
      </c>
      <c r="X134" s="94">
        <f t="shared" si="37"/>
        <v>-22.472333333333331</v>
      </c>
      <c r="Y134" s="94">
        <f t="shared" si="37"/>
        <v>-21.922527777777777</v>
      </c>
      <c r="Z134" s="94">
        <f t="shared" si="37"/>
        <v>-19.087361111111111</v>
      </c>
      <c r="AA134" s="94">
        <f t="shared" si="37"/>
        <v>-16.644124999999999</v>
      </c>
      <c r="AB134" s="94">
        <f t="shared" si="37"/>
        <v>-12.044444444444451</v>
      </c>
    </row>
    <row r="135" spans="1:28" x14ac:dyDescent="0.35">
      <c r="A135" s="73" t="s">
        <v>11</v>
      </c>
      <c r="B135" s="46" t="s">
        <v>20</v>
      </c>
      <c r="C135" s="72">
        <v>-13.015333333333333</v>
      </c>
      <c r="D135" s="72">
        <v>-16.617499999999996</v>
      </c>
      <c r="E135" s="39">
        <v>-20.455000000000002</v>
      </c>
      <c r="F135" s="39">
        <v>-20.551500000000001</v>
      </c>
      <c r="G135" s="52">
        <v>-23.280555555555566</v>
      </c>
      <c r="H135" s="44">
        <v>-23.890277777777779</v>
      </c>
      <c r="I135" s="39">
        <v>-23.127499999999998</v>
      </c>
      <c r="J135" s="85">
        <v>-21.442666666666668</v>
      </c>
      <c r="K135" s="44">
        <v>-22.889333333333337</v>
      </c>
      <c r="L135" s="44">
        <v>-18.916222222222199</v>
      </c>
      <c r="M135" s="56">
        <v>-17.436333333333334</v>
      </c>
      <c r="N135" s="86">
        <v>-11.188666666666668</v>
      </c>
    </row>
    <row r="136" spans="1:28" x14ac:dyDescent="0.35">
      <c r="A136" s="73" t="s">
        <v>27</v>
      </c>
      <c r="B136" s="49" t="s">
        <v>20</v>
      </c>
      <c r="C136" s="74">
        <v>-14.342000000000001</v>
      </c>
      <c r="D136" s="72">
        <v>-18.555555555555532</v>
      </c>
      <c r="E136" s="50">
        <v>-21.174777777777766</v>
      </c>
      <c r="F136" s="51">
        <v>-20.83777777777777</v>
      </c>
      <c r="G136" s="52">
        <v>-22.183333333333334</v>
      </c>
      <c r="H136" s="50">
        <v>-24.528333333333336</v>
      </c>
      <c r="I136" s="39">
        <v>-22.580833333333334</v>
      </c>
      <c r="J136" s="85">
        <v>-23.170333333333332</v>
      </c>
      <c r="K136" s="51">
        <v>-22.69777777777777</v>
      </c>
      <c r="L136" s="50">
        <v>-19.0425</v>
      </c>
      <c r="M136" s="56">
        <v>-16.583333333333332</v>
      </c>
      <c r="N136" s="86">
        <v>-11.363333333333335</v>
      </c>
    </row>
    <row r="137" spans="1:28" x14ac:dyDescent="0.35">
      <c r="A137" s="73" t="s">
        <v>27</v>
      </c>
      <c r="B137" s="49" t="s">
        <v>20</v>
      </c>
      <c r="C137" s="74">
        <v>-12.711333333333334</v>
      </c>
      <c r="D137" s="72">
        <v>-17.569333333333333</v>
      </c>
      <c r="E137" s="50">
        <v>-20.942666666666668</v>
      </c>
      <c r="F137" s="51">
        <v>-21.828166666666664</v>
      </c>
      <c r="G137" s="52">
        <v>-23.261111111111102</v>
      </c>
      <c r="H137" s="50">
        <v>-24.448333333333334</v>
      </c>
      <c r="I137" s="39">
        <v>-22.759166666666669</v>
      </c>
      <c r="J137" s="85">
        <v>-22.941111111111098</v>
      </c>
      <c r="K137" s="51">
        <v>-20.351333333333333</v>
      </c>
      <c r="L137" s="50">
        <v>-19.834222222222234</v>
      </c>
      <c r="M137" s="56">
        <v>-17.862666666666666</v>
      </c>
      <c r="N137" s="86">
        <v>-14.227555555555567</v>
      </c>
    </row>
    <row r="138" spans="1:28" x14ac:dyDescent="0.35">
      <c r="A138" s="73" t="s">
        <v>10</v>
      </c>
      <c r="B138" s="55" t="s">
        <v>1</v>
      </c>
      <c r="C138" s="72"/>
      <c r="D138" s="72">
        <v>-20.6525</v>
      </c>
      <c r="E138" s="39">
        <v>-22.231666666666666</v>
      </c>
      <c r="F138" s="39">
        <v>-22.5915</v>
      </c>
      <c r="G138" s="52">
        <v>-23.937333333333331</v>
      </c>
      <c r="H138" s="44"/>
      <c r="I138" s="39">
        <v>-23.231333333333335</v>
      </c>
      <c r="J138" s="85"/>
      <c r="K138" s="44">
        <v>-20.431000000000001</v>
      </c>
      <c r="L138" s="44">
        <v>-17.9635</v>
      </c>
      <c r="M138" s="56">
        <v>-16.133333333333333</v>
      </c>
      <c r="N138" s="86">
        <v>-9.9763888888888985</v>
      </c>
      <c r="P138" t="str">
        <f>(B138)</f>
        <v>Chardonnay</v>
      </c>
      <c r="Q138" s="94">
        <f t="shared" ref="Q138:AB138" si="38">AVERAGE(C138:C142)</f>
        <v>-15.762666666666668</v>
      </c>
      <c r="R138" s="94">
        <f t="shared" si="38"/>
        <v>-20.520922222222222</v>
      </c>
      <c r="S138" s="94">
        <f t="shared" si="38"/>
        <v>-22.506366666666668</v>
      </c>
      <c r="T138" s="94">
        <f t="shared" si="38"/>
        <v>-22.772466666666666</v>
      </c>
      <c r="U138" s="94">
        <f t="shared" si="38"/>
        <v>-22.988411111111112</v>
      </c>
      <c r="V138" s="94">
        <f t="shared" si="38"/>
        <v>-24.20911111111111</v>
      </c>
      <c r="W138" s="94">
        <f t="shared" si="38"/>
        <v>-23.376899999999999</v>
      </c>
      <c r="X138" s="94">
        <f t="shared" si="38"/>
        <v>-22.844055555555556</v>
      </c>
      <c r="Y138" s="94">
        <f t="shared" si="38"/>
        <v>-21.922633333333334</v>
      </c>
      <c r="Z138" s="94">
        <f t="shared" si="38"/>
        <v>-18.000044444444448</v>
      </c>
      <c r="AA138" s="94">
        <f t="shared" si="38"/>
        <v>-14.987911111111112</v>
      </c>
      <c r="AB138" s="94">
        <f t="shared" si="38"/>
        <v>-11.161847222222224</v>
      </c>
    </row>
    <row r="139" spans="1:28" x14ac:dyDescent="0.35">
      <c r="A139" s="73" t="s">
        <v>11</v>
      </c>
      <c r="B139" s="55" t="s">
        <v>1</v>
      </c>
      <c r="C139" s="72">
        <v>-15.048</v>
      </c>
      <c r="D139" s="72">
        <v>-19.024000000000001</v>
      </c>
      <c r="E139" s="39">
        <v>-22.015500000000003</v>
      </c>
      <c r="F139" s="39">
        <v>-23.038</v>
      </c>
      <c r="G139" s="52">
        <v>-23.731333333333335</v>
      </c>
      <c r="H139" s="44"/>
      <c r="I139" s="39">
        <v>-23.218666666666667</v>
      </c>
      <c r="J139" s="85"/>
      <c r="K139" s="44">
        <v>-21.782666666666668</v>
      </c>
      <c r="L139" s="44">
        <v>-18.128</v>
      </c>
      <c r="M139" s="56">
        <v>-15.322666666666665</v>
      </c>
      <c r="N139" s="86">
        <v>-10.58</v>
      </c>
    </row>
    <row r="140" spans="1:28" x14ac:dyDescent="0.35">
      <c r="A140" s="73" t="s">
        <v>28</v>
      </c>
      <c r="B140" s="46" t="s">
        <v>1</v>
      </c>
      <c r="C140" s="72"/>
      <c r="D140" s="72">
        <v>-20.231999999999999</v>
      </c>
      <c r="E140" s="39">
        <v>-22.124666666666666</v>
      </c>
      <c r="F140" s="39">
        <v>-22.518055555555566</v>
      </c>
      <c r="G140" s="47">
        <v>-22.033333333333331</v>
      </c>
      <c r="H140" s="44">
        <v>-23.417111111111112</v>
      </c>
      <c r="I140" s="39">
        <v>-23.175333333333331</v>
      </c>
      <c r="J140" s="84">
        <v>-23.074666666666669</v>
      </c>
      <c r="K140" s="44">
        <v>-20.594666666666665</v>
      </c>
      <c r="L140" s="44">
        <v>-19.311333333333334</v>
      </c>
      <c r="M140" s="57">
        <v>-15.459333333333333</v>
      </c>
      <c r="N140" s="50"/>
    </row>
    <row r="141" spans="1:28" x14ac:dyDescent="0.35">
      <c r="A141" s="73" t="s">
        <v>15</v>
      </c>
      <c r="B141" s="49" t="s">
        <v>1</v>
      </c>
      <c r="C141" s="74">
        <v>-15.695333333333336</v>
      </c>
      <c r="D141" s="72">
        <v>-22.01</v>
      </c>
      <c r="E141" s="50">
        <v>-22.827333333333332</v>
      </c>
      <c r="F141" s="51">
        <v>-23.489444444444434</v>
      </c>
      <c r="G141" s="47">
        <v>-21.833666666666669</v>
      </c>
      <c r="H141" s="50">
        <v>-24.257999999999999</v>
      </c>
      <c r="I141" s="39">
        <v>-23.344166666666666</v>
      </c>
      <c r="J141" s="84">
        <v>-22.294</v>
      </c>
      <c r="K141" s="51">
        <v>-22.462833333333332</v>
      </c>
      <c r="L141" s="50">
        <v>-16.635166666666667</v>
      </c>
      <c r="M141" s="57">
        <v>-12.718222222222233</v>
      </c>
      <c r="N141" s="50">
        <v>-12.041555555555567</v>
      </c>
    </row>
    <row r="142" spans="1:28" x14ac:dyDescent="0.35">
      <c r="A142" s="73" t="s">
        <v>26</v>
      </c>
      <c r="B142" s="49" t="s">
        <v>1</v>
      </c>
      <c r="C142" s="74">
        <v>-16.544666666666668</v>
      </c>
      <c r="D142" s="72">
        <v>-20.686111111111099</v>
      </c>
      <c r="E142" s="50">
        <v>-23.332666666666668</v>
      </c>
      <c r="F142" s="132">
        <v>-22.225333333333335</v>
      </c>
      <c r="G142" s="47">
        <v>-23.406388888888898</v>
      </c>
      <c r="H142" s="50">
        <v>-24.952222222222222</v>
      </c>
      <c r="I142" s="39">
        <v>-23.914999999999996</v>
      </c>
      <c r="J142" s="84">
        <v>-23.163499999999999</v>
      </c>
      <c r="K142" s="51">
        <v>-24.341999999999999</v>
      </c>
      <c r="L142" s="50">
        <v>-17.962222222222234</v>
      </c>
      <c r="M142" s="57">
        <v>-15.305999999999999</v>
      </c>
      <c r="N142" s="50">
        <v>-12.049444444444433</v>
      </c>
    </row>
    <row r="143" spans="1:28" x14ac:dyDescent="0.35">
      <c r="A143" s="73" t="s">
        <v>12</v>
      </c>
      <c r="B143" s="46" t="s">
        <v>8</v>
      </c>
      <c r="C143" s="72"/>
      <c r="D143" s="72">
        <v>-17.563611111111101</v>
      </c>
      <c r="E143" s="39">
        <v>-20.223333333333333</v>
      </c>
      <c r="F143" s="39">
        <v>-21.239444444444434</v>
      </c>
      <c r="G143" s="47">
        <v>-21.130833333333335</v>
      </c>
      <c r="H143" s="44">
        <v>-23.05</v>
      </c>
      <c r="I143" s="39">
        <v>-21.584</v>
      </c>
      <c r="J143" s="84">
        <v>-21.748333333333335</v>
      </c>
      <c r="K143" s="44">
        <v>-22.193666666666669</v>
      </c>
      <c r="L143" s="44">
        <v>-16.816666666666666</v>
      </c>
      <c r="M143" s="57">
        <v>-13.012</v>
      </c>
      <c r="N143" s="50"/>
      <c r="P143" t="str">
        <f>(B143)</f>
        <v>Gewurztraminer</v>
      </c>
      <c r="Q143" s="94">
        <f t="shared" ref="Q143:AB143" si="39">AVERAGE(C143:C145)</f>
        <v>-15.296999999999999</v>
      </c>
      <c r="R143" s="94">
        <f t="shared" si="39"/>
        <v>-19.414166666666667</v>
      </c>
      <c r="S143" s="94">
        <f t="shared" si="39"/>
        <v>-21.600166666666667</v>
      </c>
      <c r="T143" s="94">
        <f t="shared" si="39"/>
        <v>-21.623444444444445</v>
      </c>
      <c r="U143" s="94">
        <f t="shared" si="39"/>
        <v>-21.955370370370378</v>
      </c>
      <c r="V143" s="94">
        <f t="shared" si="39"/>
        <v>-23.939666666666668</v>
      </c>
      <c r="W143" s="94">
        <f t="shared" si="39"/>
        <v>-22.660000000000011</v>
      </c>
      <c r="X143" s="94">
        <f t="shared" si="39"/>
        <v>-22.954407407407412</v>
      </c>
      <c r="Y143" s="94">
        <f t="shared" si="39"/>
        <v>-20.985518518518521</v>
      </c>
      <c r="Z143" s="94">
        <f t="shared" si="39"/>
        <v>-18.191611111111111</v>
      </c>
      <c r="AA143" s="94">
        <f t="shared" si="39"/>
        <v>-14.065944444444446</v>
      </c>
      <c r="AB143" s="94">
        <f t="shared" si="39"/>
        <v>-11.889666666666667</v>
      </c>
    </row>
    <row r="144" spans="1:28" x14ac:dyDescent="0.35">
      <c r="A144" s="73" t="s">
        <v>14</v>
      </c>
      <c r="B144" s="49" t="s">
        <v>8</v>
      </c>
      <c r="C144" s="74">
        <v>-13.905999999999999</v>
      </c>
      <c r="D144" s="72">
        <v>-19.619555555555568</v>
      </c>
      <c r="E144" s="50">
        <v>-22.001999999999999</v>
      </c>
      <c r="F144" s="51">
        <v>-21.614222222222235</v>
      </c>
      <c r="G144" s="52">
        <v>-22.113055555555565</v>
      </c>
      <c r="H144" s="50">
        <v>-23.683333333333334</v>
      </c>
      <c r="I144" s="39">
        <v>-22.573555555555568</v>
      </c>
      <c r="J144" s="85">
        <v>-23.506</v>
      </c>
      <c r="K144" s="51">
        <v>-19.596</v>
      </c>
      <c r="L144" s="50">
        <v>-18.434666666666669</v>
      </c>
      <c r="M144" s="56">
        <v>-13.847833333333334</v>
      </c>
      <c r="N144" s="86">
        <v>-11.651333333333334</v>
      </c>
    </row>
    <row r="145" spans="1:41" x14ac:dyDescent="0.35">
      <c r="A145" s="73" t="s">
        <v>26</v>
      </c>
      <c r="B145" s="49" t="s">
        <v>8</v>
      </c>
      <c r="C145" s="74">
        <v>-16.687999999999999</v>
      </c>
      <c r="D145" s="72">
        <v>-21.059333333333335</v>
      </c>
      <c r="E145" s="50">
        <v>-22.575166666666664</v>
      </c>
      <c r="F145" s="51">
        <v>-22.016666666666666</v>
      </c>
      <c r="G145" s="47">
        <v>-22.622222222222234</v>
      </c>
      <c r="H145" s="50">
        <v>-25.085666666666668</v>
      </c>
      <c r="I145" s="39">
        <v>-23.822444444444468</v>
      </c>
      <c r="J145" s="84">
        <v>-23.608888888888902</v>
      </c>
      <c r="K145" s="51">
        <v>-21.166888888888902</v>
      </c>
      <c r="L145" s="50">
        <v>-19.323499999999999</v>
      </c>
      <c r="M145" s="57">
        <v>-15.337999999999999</v>
      </c>
      <c r="N145" s="87">
        <v>-12.128</v>
      </c>
    </row>
    <row r="146" spans="1:41" x14ac:dyDescent="0.35">
      <c r="A146" s="75" t="s">
        <v>29</v>
      </c>
      <c r="B146" s="46" t="s">
        <v>7</v>
      </c>
      <c r="C146" s="72"/>
      <c r="D146" s="72">
        <v>-16.984666666666666</v>
      </c>
      <c r="E146" s="39">
        <v>-20.092222222222233</v>
      </c>
      <c r="F146" s="39">
        <v>-19.562666666666669</v>
      </c>
      <c r="G146" s="47">
        <v>-22.792166666666663</v>
      </c>
      <c r="H146" s="44"/>
      <c r="I146" s="39">
        <v>-21.262</v>
      </c>
      <c r="J146" s="84"/>
      <c r="K146" s="44">
        <v>-23.076666666666668</v>
      </c>
      <c r="L146" s="44">
        <v>-18.198055555555566</v>
      </c>
      <c r="M146" s="57">
        <v>-15.892666666666665</v>
      </c>
      <c r="N146" s="87">
        <v>-10.692444444444433</v>
      </c>
      <c r="P146" t="str">
        <f>(B146)</f>
        <v>Merlot</v>
      </c>
      <c r="Q146" s="94">
        <f t="shared" ref="Q146:AB146" si="40">AVERAGE(C146:C149)</f>
        <v>-14.372277777777777</v>
      </c>
      <c r="R146" s="94">
        <f t="shared" si="40"/>
        <v>-18.358208333333334</v>
      </c>
      <c r="S146" s="94">
        <f t="shared" si="40"/>
        <v>-20.902680555555559</v>
      </c>
      <c r="T146" s="94">
        <f t="shared" si="40"/>
        <v>-20.93161111111111</v>
      </c>
      <c r="U146" s="94">
        <f t="shared" si="40"/>
        <v>-22.612652777777772</v>
      </c>
      <c r="V146" s="94">
        <f t="shared" si="40"/>
        <v>-23.921037037037038</v>
      </c>
      <c r="W146" s="94">
        <f t="shared" si="40"/>
        <v>-22.122083333333332</v>
      </c>
      <c r="X146" s="94">
        <f t="shared" si="40"/>
        <v>-22.522722222222217</v>
      </c>
      <c r="Y146" s="94">
        <f t="shared" si="40"/>
        <v>-22.22561111111111</v>
      </c>
      <c r="Z146" s="94">
        <f t="shared" si="40"/>
        <v>-18.744805555555558</v>
      </c>
      <c r="AA146" s="94">
        <f t="shared" si="40"/>
        <v>-15.355541666666667</v>
      </c>
      <c r="AB146" s="94">
        <f t="shared" si="40"/>
        <v>-11.482611111111108</v>
      </c>
      <c r="AD146">
        <v>-14.372277777777777</v>
      </c>
      <c r="AE146">
        <v>-18.358208333333334</v>
      </c>
      <c r="AF146">
        <v>-20.902680555555559</v>
      </c>
      <c r="AG146">
        <v>-20.93161111111111</v>
      </c>
      <c r="AH146">
        <v>-22.612652777777772</v>
      </c>
      <c r="AI146">
        <v>-23.921037037037038</v>
      </c>
      <c r="AJ146">
        <v>-22.122083333333332</v>
      </c>
      <c r="AK146">
        <v>-22.522722222222217</v>
      </c>
      <c r="AL146">
        <v>-22.22561111111111</v>
      </c>
      <c r="AM146">
        <v>-18.744805555555558</v>
      </c>
      <c r="AN146">
        <v>-15.355541666666667</v>
      </c>
      <c r="AO146">
        <v>-11.482611111111108</v>
      </c>
    </row>
    <row r="147" spans="1:41" x14ac:dyDescent="0.35">
      <c r="A147" s="73" t="s">
        <v>17</v>
      </c>
      <c r="B147" s="46" t="s">
        <v>7</v>
      </c>
      <c r="C147" s="72">
        <v>-12.812666666666667</v>
      </c>
      <c r="D147" s="72">
        <v>-17.394000000000002</v>
      </c>
      <c r="E147" s="39">
        <v>-20.28</v>
      </c>
      <c r="F147" s="39">
        <v>-19.916333333333331</v>
      </c>
      <c r="G147" s="52">
        <v>-22.516666666666669</v>
      </c>
      <c r="H147" s="44">
        <v>-23.986444444444444</v>
      </c>
      <c r="I147" s="39">
        <v>-21.498999999999999</v>
      </c>
      <c r="J147" s="85">
        <v>-21.993333333333329</v>
      </c>
      <c r="K147" s="44">
        <v>-21.772000000000002</v>
      </c>
      <c r="L147" s="44">
        <v>-18.181333333333331</v>
      </c>
      <c r="M147" s="56">
        <v>-15.102666666666666</v>
      </c>
      <c r="N147" s="86">
        <v>-10.962666666666665</v>
      </c>
      <c r="AD147">
        <v>-14.372277777777777</v>
      </c>
    </row>
    <row r="148" spans="1:41" x14ac:dyDescent="0.35">
      <c r="A148" s="73" t="s">
        <v>27</v>
      </c>
      <c r="B148" s="49" t="s">
        <v>7</v>
      </c>
      <c r="C148" s="74">
        <v>-15.938000000000001</v>
      </c>
      <c r="D148" s="72">
        <v>-19.705166666666667</v>
      </c>
      <c r="E148" s="50">
        <v>-22.150333333333332</v>
      </c>
      <c r="F148" s="51">
        <v>-22.216666666666669</v>
      </c>
      <c r="G148" s="47">
        <v>-23.209944444444432</v>
      </c>
      <c r="H148" s="50">
        <v>-24.028333333333336</v>
      </c>
      <c r="I148" s="39">
        <v>-24.068666666666669</v>
      </c>
      <c r="J148" s="84">
        <v>-23.133833333333332</v>
      </c>
      <c r="K148" s="51">
        <v>-21.644444444444431</v>
      </c>
      <c r="L148" s="50">
        <v>-20.267666666666667</v>
      </c>
      <c r="M148" s="57">
        <v>-15.942166666666665</v>
      </c>
      <c r="N148" s="50">
        <v>-13.034500000000001</v>
      </c>
      <c r="AD148">
        <v>-18.358208333333334</v>
      </c>
    </row>
    <row r="149" spans="1:41" x14ac:dyDescent="0.35">
      <c r="A149" s="73" t="s">
        <v>11</v>
      </c>
      <c r="B149" s="49" t="s">
        <v>7</v>
      </c>
      <c r="C149" s="74">
        <v>-14.366166666666667</v>
      </c>
      <c r="D149" s="72">
        <v>-19.349</v>
      </c>
      <c r="E149" s="50">
        <v>-21.088166666666666</v>
      </c>
      <c r="F149" s="51">
        <v>-22.030777777777768</v>
      </c>
      <c r="G149" s="52">
        <v>-21.931833333333334</v>
      </c>
      <c r="H149" s="50">
        <v>-23.748333333333335</v>
      </c>
      <c r="I149" s="39">
        <v>-21.658666666666665</v>
      </c>
      <c r="J149" s="85">
        <v>-22.440999999999999</v>
      </c>
      <c r="K149" s="51">
        <v>-22.409333333333333</v>
      </c>
      <c r="L149" s="50">
        <v>-18.332166666666666</v>
      </c>
      <c r="M149" s="56">
        <v>-14.484666666666667</v>
      </c>
      <c r="N149" s="86">
        <v>-11.240833333333333</v>
      </c>
      <c r="AD149">
        <v>-20.902680555555559</v>
      </c>
    </row>
    <row r="150" spans="1:41" x14ac:dyDescent="0.35">
      <c r="A150" s="73" t="s">
        <v>11</v>
      </c>
      <c r="B150" s="46" t="s">
        <v>4</v>
      </c>
      <c r="C150" s="72">
        <v>-14.020666666666669</v>
      </c>
      <c r="D150" s="72">
        <v>-19.952999999999999</v>
      </c>
      <c r="E150" s="39">
        <v>-22.125500000000002</v>
      </c>
      <c r="F150" s="39">
        <v>-22.256666666666671</v>
      </c>
      <c r="G150" s="52">
        <v>-23.331944444444431</v>
      </c>
      <c r="H150" s="44">
        <v>-24.355</v>
      </c>
      <c r="I150" s="39">
        <v>-23.540000000000003</v>
      </c>
      <c r="J150" s="85">
        <v>-24.083333333333332</v>
      </c>
      <c r="K150" s="44">
        <v>-23.823333333333334</v>
      </c>
      <c r="L150" s="44">
        <v>-20.290666666666667</v>
      </c>
      <c r="M150" s="56">
        <v>-17.404833333333332</v>
      </c>
      <c r="N150" s="86">
        <v>-11.8215</v>
      </c>
      <c r="P150" t="str">
        <f>(B150)</f>
        <v>Pinot blanc</v>
      </c>
      <c r="Q150" s="94">
        <f t="shared" ref="Q150:AB150" si="41">AVERAGE(C150:C151)</f>
        <v>-16.162666666666667</v>
      </c>
      <c r="R150" s="94">
        <f t="shared" si="41"/>
        <v>-21.601833333333335</v>
      </c>
      <c r="S150" s="94">
        <f t="shared" si="41"/>
        <v>-22.97230555555555</v>
      </c>
      <c r="T150" s="94">
        <f t="shared" si="41"/>
        <v>-22.91791666666667</v>
      </c>
      <c r="U150" s="94">
        <f t="shared" si="41"/>
        <v>-23.211055555555546</v>
      </c>
      <c r="V150" s="94">
        <f t="shared" si="41"/>
        <v>-25.289166666666667</v>
      </c>
      <c r="W150" s="94">
        <f t="shared" si="41"/>
        <v>-23.834583333333335</v>
      </c>
      <c r="X150" s="94">
        <f t="shared" si="41"/>
        <v>-24.106222222222215</v>
      </c>
      <c r="Y150" s="94">
        <f t="shared" si="41"/>
        <v>-23.175111111111118</v>
      </c>
      <c r="Z150" s="94">
        <f t="shared" si="41"/>
        <v>-20.225666666666669</v>
      </c>
      <c r="AA150" s="94">
        <f t="shared" si="41"/>
        <v>-17.22208333333333</v>
      </c>
      <c r="AB150" s="94">
        <f t="shared" si="41"/>
        <v>-11.8215</v>
      </c>
      <c r="AD150">
        <v>-20.93161111111111</v>
      </c>
    </row>
    <row r="151" spans="1:41" x14ac:dyDescent="0.35">
      <c r="A151" s="73" t="s">
        <v>26</v>
      </c>
      <c r="B151" s="49" t="s">
        <v>4</v>
      </c>
      <c r="C151" s="74">
        <v>-18.304666666666666</v>
      </c>
      <c r="D151" s="72">
        <v>-23.250666666666671</v>
      </c>
      <c r="E151" s="50">
        <v>-23.819111111111098</v>
      </c>
      <c r="F151" s="51">
        <v>-23.579166666666669</v>
      </c>
      <c r="G151" s="52">
        <v>-23.090166666666665</v>
      </c>
      <c r="H151" s="50">
        <v>-26.223333333333333</v>
      </c>
      <c r="I151" s="39">
        <v>-24.129166666666666</v>
      </c>
      <c r="J151" s="85">
        <v>-24.129111111111101</v>
      </c>
      <c r="K151" s="51">
        <v>-22.526888888888902</v>
      </c>
      <c r="L151" s="50">
        <v>-20.160666666666668</v>
      </c>
      <c r="M151" s="56">
        <v>-17.039333333333332</v>
      </c>
      <c r="N151" s="86"/>
      <c r="AD151">
        <v>-22.612652777777772</v>
      </c>
    </row>
    <row r="152" spans="1:41" x14ac:dyDescent="0.35">
      <c r="A152" s="73" t="s">
        <v>26</v>
      </c>
      <c r="B152" s="46" t="s">
        <v>5</v>
      </c>
      <c r="C152" s="72">
        <v>-18.552</v>
      </c>
      <c r="D152" s="72">
        <v>-20.970222222222233</v>
      </c>
      <c r="E152" s="39">
        <v>-22.600944444444433</v>
      </c>
      <c r="F152" s="39">
        <v>-23.756</v>
      </c>
      <c r="G152" s="47">
        <v>-25.536388888888897</v>
      </c>
      <c r="H152" s="44"/>
      <c r="I152" s="39">
        <v>-24.498944444444433</v>
      </c>
      <c r="J152" s="84"/>
      <c r="K152" s="44">
        <v>-22.850111111111101</v>
      </c>
      <c r="L152" s="44">
        <v>-19.296666666666663</v>
      </c>
      <c r="M152" s="57">
        <v>-17.698666666666668</v>
      </c>
      <c r="N152" s="50">
        <v>-12.823500000000001</v>
      </c>
      <c r="P152" t="str">
        <f>(B152)</f>
        <v>Pinot gris</v>
      </c>
      <c r="Q152" s="94">
        <f t="shared" ref="Q152:AB152" si="42">AVERAGE(C152:C156)</f>
        <v>-16.937555555555551</v>
      </c>
      <c r="R152" s="94">
        <f t="shared" si="42"/>
        <v>-20.820566666666672</v>
      </c>
      <c r="S152" s="94">
        <f t="shared" si="42"/>
        <v>-23.024855555555554</v>
      </c>
      <c r="T152" s="94">
        <f t="shared" si="42"/>
        <v>-23.046388888888885</v>
      </c>
      <c r="U152" s="94">
        <f t="shared" si="42"/>
        <v>-23.496244444444446</v>
      </c>
      <c r="V152" s="94">
        <f t="shared" si="42"/>
        <v>-24.984527777777778</v>
      </c>
      <c r="W152" s="94">
        <f t="shared" si="42"/>
        <v>-23.723422222222219</v>
      </c>
      <c r="X152" s="94">
        <f t="shared" si="42"/>
        <v>-23.75748611111111</v>
      </c>
      <c r="Y152" s="94">
        <f t="shared" si="42"/>
        <v>-22.864388888888897</v>
      </c>
      <c r="Z152" s="94">
        <f t="shared" si="42"/>
        <v>-18.750599999999999</v>
      </c>
      <c r="AA152" s="94">
        <f t="shared" si="42"/>
        <v>-15.370566666666667</v>
      </c>
      <c r="AB152" s="94">
        <f t="shared" si="42"/>
        <v>-12.851708333333333</v>
      </c>
      <c r="AD152">
        <v>-23.921037037037038</v>
      </c>
    </row>
    <row r="153" spans="1:41" x14ac:dyDescent="0.35">
      <c r="A153" s="73" t="s">
        <v>11</v>
      </c>
      <c r="B153" s="46" t="s">
        <v>5</v>
      </c>
      <c r="C153" s="72">
        <v>-15.222444444444433</v>
      </c>
      <c r="D153" s="72">
        <v>-20.730722222222234</v>
      </c>
      <c r="E153" s="39">
        <v>-23.593999999999998</v>
      </c>
      <c r="F153" s="39">
        <v>-23.096111111111099</v>
      </c>
      <c r="G153" s="47">
        <v>-22.986666666666668</v>
      </c>
      <c r="H153" s="44">
        <v>-25.188333333333333</v>
      </c>
      <c r="I153" s="39">
        <v>-24.363833333333336</v>
      </c>
      <c r="J153" s="84">
        <v>-24.859333333333336</v>
      </c>
      <c r="K153" s="44">
        <v>-22.087222222222234</v>
      </c>
      <c r="L153" s="44">
        <v>-19.964833333333335</v>
      </c>
      <c r="M153" s="57">
        <v>-17.329666666666665</v>
      </c>
      <c r="N153" s="50">
        <v>-13.824</v>
      </c>
      <c r="AD153">
        <v>-22.122083333333332</v>
      </c>
    </row>
    <row r="154" spans="1:41" x14ac:dyDescent="0.35">
      <c r="A154" s="73" t="s">
        <v>28</v>
      </c>
      <c r="B154" s="46" t="s">
        <v>5</v>
      </c>
      <c r="C154" s="72"/>
      <c r="D154" s="72">
        <v>-18.278888888888901</v>
      </c>
      <c r="E154" s="39">
        <v>-21.514666666666667</v>
      </c>
      <c r="F154" s="39">
        <v>-21.156666666666666</v>
      </c>
      <c r="G154" s="52">
        <v>-21.71</v>
      </c>
      <c r="H154" s="44">
        <v>-22.997499999999999</v>
      </c>
      <c r="I154" s="39">
        <v>-23.075277777777767</v>
      </c>
      <c r="J154" s="85">
        <v>-22.677499999999998</v>
      </c>
      <c r="K154" s="44">
        <v>-23.522388888888898</v>
      </c>
      <c r="L154" s="44">
        <v>-17.228666666666665</v>
      </c>
      <c r="M154" s="56">
        <v>-12.234999999999999</v>
      </c>
      <c r="N154" s="86"/>
      <c r="AD154">
        <v>-22.522722222222217</v>
      </c>
    </row>
    <row r="155" spans="1:41" x14ac:dyDescent="0.35">
      <c r="A155" s="73" t="s">
        <v>15</v>
      </c>
      <c r="B155" s="49" t="s">
        <v>5</v>
      </c>
      <c r="C155" s="74">
        <v>-17.247333333333334</v>
      </c>
      <c r="D155" s="72">
        <v>-22.332833333333337</v>
      </c>
      <c r="E155" s="50">
        <v>-23.621333333333336</v>
      </c>
      <c r="F155" s="51">
        <v>-23.364166666666666</v>
      </c>
      <c r="G155" s="52">
        <v>-23.863333333333333</v>
      </c>
      <c r="H155" s="50">
        <v>-25.514166666666664</v>
      </c>
      <c r="I155" s="39">
        <v>-22.700222222222234</v>
      </c>
      <c r="J155" s="85">
        <v>-23.381444444444437</v>
      </c>
      <c r="K155" s="51">
        <v>-22.598888888888904</v>
      </c>
      <c r="L155" s="50">
        <v>-18.093499999999999</v>
      </c>
      <c r="M155" s="56">
        <v>-13.802166666666666</v>
      </c>
      <c r="N155" s="86">
        <v>-11.96</v>
      </c>
      <c r="AD155">
        <v>-22.22561111111111</v>
      </c>
    </row>
    <row r="156" spans="1:41" x14ac:dyDescent="0.35">
      <c r="A156" s="73" t="s">
        <v>26</v>
      </c>
      <c r="B156" s="49" t="s">
        <v>5</v>
      </c>
      <c r="C156" s="74">
        <v>-16.728444444444435</v>
      </c>
      <c r="D156" s="88">
        <v>-21.790166666666664</v>
      </c>
      <c r="E156" s="50">
        <v>-23.793333333333333</v>
      </c>
      <c r="F156" s="51">
        <v>-23.858999999999998</v>
      </c>
      <c r="G156" s="47">
        <v>-23.384833333333333</v>
      </c>
      <c r="H156" s="50">
        <v>-26.238111111111113</v>
      </c>
      <c r="I156" s="39">
        <v>-23.978833333333331</v>
      </c>
      <c r="J156" s="84">
        <v>-24.111666666666665</v>
      </c>
      <c r="K156" s="51">
        <v>-23.263333333333332</v>
      </c>
      <c r="L156" s="50">
        <v>-19.169333333333331</v>
      </c>
      <c r="M156" s="57">
        <v>-15.787333333333335</v>
      </c>
      <c r="N156" s="87">
        <v>-12.799333333333331</v>
      </c>
      <c r="AD156">
        <v>-18.744805555555558</v>
      </c>
    </row>
    <row r="157" spans="1:41" x14ac:dyDescent="0.35">
      <c r="A157" s="73" t="s">
        <v>28</v>
      </c>
      <c r="B157" s="46" t="s">
        <v>3</v>
      </c>
      <c r="C157" s="72"/>
      <c r="D157" s="72">
        <v>-17.2148888888889</v>
      </c>
      <c r="E157" s="56">
        <v>-21.745333333333335</v>
      </c>
      <c r="F157" s="56">
        <v>-22.52333333333333</v>
      </c>
      <c r="G157" s="52">
        <v>-22.166666666666668</v>
      </c>
      <c r="H157" s="44">
        <v>-24.104444444444443</v>
      </c>
      <c r="I157" s="39">
        <v>-23.230888888888899</v>
      </c>
      <c r="J157" s="85">
        <v>-23.775333333333332</v>
      </c>
      <c r="K157" s="52">
        <v>-20.557333333333332</v>
      </c>
      <c r="L157" s="52">
        <v>-17.1648888888889</v>
      </c>
      <c r="M157" s="56">
        <v>-15.410000000000002</v>
      </c>
      <c r="N157" s="86"/>
      <c r="P157" t="str">
        <f>(B157)</f>
        <v>Pinot noir</v>
      </c>
      <c r="Q157" s="94">
        <f t="shared" ref="Q157:AB157" si="43">AVERAGE(C157:C160)</f>
        <v>-16.136111111111116</v>
      </c>
      <c r="R157" s="94">
        <f t="shared" si="43"/>
        <v>-19.900277777777784</v>
      </c>
      <c r="S157" s="94">
        <f t="shared" si="43"/>
        <v>-22.765583333333336</v>
      </c>
      <c r="T157" s="94">
        <f t="shared" si="43"/>
        <v>-22.846180555555559</v>
      </c>
      <c r="U157" s="94">
        <f t="shared" si="43"/>
        <v>-23.217763888888882</v>
      </c>
      <c r="V157" s="94">
        <f t="shared" si="43"/>
        <v>-24.817569444444445</v>
      </c>
      <c r="W157" s="94">
        <f t="shared" si="43"/>
        <v>-23.651027777777781</v>
      </c>
      <c r="X157" s="94">
        <f t="shared" si="43"/>
        <v>-23.566527777777786</v>
      </c>
      <c r="Y157" s="94">
        <f t="shared" si="43"/>
        <v>-21.156208333333332</v>
      </c>
      <c r="Z157" s="94">
        <f t="shared" si="43"/>
        <v>-18.785930555555559</v>
      </c>
      <c r="AA157" s="94">
        <f t="shared" si="43"/>
        <v>-15.350569444444451</v>
      </c>
      <c r="AB157" s="94">
        <f t="shared" si="43"/>
        <v>-13.355999999999998</v>
      </c>
      <c r="AD157">
        <v>-15.355541666666667</v>
      </c>
    </row>
    <row r="158" spans="1:41" x14ac:dyDescent="0.35">
      <c r="A158" s="73" t="s">
        <v>11</v>
      </c>
      <c r="B158" s="46" t="s">
        <v>3</v>
      </c>
      <c r="C158" s="72">
        <v>-16.402000000000001</v>
      </c>
      <c r="D158" s="72">
        <v>-20.154166666666669</v>
      </c>
      <c r="E158" s="56">
        <v>-23.850666666666665</v>
      </c>
      <c r="F158" s="56">
        <v>-23.936666666666667</v>
      </c>
      <c r="G158" s="52">
        <v>-24.566944444444431</v>
      </c>
      <c r="H158" s="44">
        <v>-25.762499999999999</v>
      </c>
      <c r="I158" s="39">
        <v>-24.715888888888898</v>
      </c>
      <c r="J158" s="85">
        <v>-24.048000000000002</v>
      </c>
      <c r="K158" s="52">
        <v>-21.885999999999999</v>
      </c>
      <c r="L158" s="52">
        <v>-19.328666666666667</v>
      </c>
      <c r="M158" s="56">
        <v>-14.661333333333333</v>
      </c>
      <c r="N158" s="86">
        <v>-13.4445</v>
      </c>
      <c r="AD158">
        <v>-11.482611111111108</v>
      </c>
    </row>
    <row r="159" spans="1:41" x14ac:dyDescent="0.35">
      <c r="A159" s="73" t="s">
        <v>12</v>
      </c>
      <c r="B159" s="46" t="s">
        <v>3</v>
      </c>
      <c r="C159" s="72"/>
      <c r="D159" s="72">
        <v>-20.898166666666668</v>
      </c>
      <c r="E159" s="56">
        <v>-22.716666666666669</v>
      </c>
      <c r="F159" s="56">
        <v>-21.6525</v>
      </c>
      <c r="G159" s="47">
        <v>-22.607444444444429</v>
      </c>
      <c r="H159" s="44">
        <v>-24.073333333333334</v>
      </c>
      <c r="I159" s="39">
        <v>-23.264833333333332</v>
      </c>
      <c r="J159" s="84">
        <v>-23.337222222222234</v>
      </c>
      <c r="K159" s="52">
        <v>-20.159666666666666</v>
      </c>
      <c r="L159" s="52">
        <v>-17.605722222222234</v>
      </c>
      <c r="M159" s="57">
        <v>-15.292222222222234</v>
      </c>
      <c r="N159" s="50"/>
    </row>
    <row r="160" spans="1:41" x14ac:dyDescent="0.35">
      <c r="A160" s="73" t="s">
        <v>27</v>
      </c>
      <c r="B160" s="49" t="s">
        <v>3</v>
      </c>
      <c r="C160" s="74">
        <v>-15.870222222222234</v>
      </c>
      <c r="D160" s="72">
        <v>-21.333888888888897</v>
      </c>
      <c r="E160" s="57">
        <v>-22.749666666666666</v>
      </c>
      <c r="F160" s="58">
        <v>-23.272222222222236</v>
      </c>
      <c r="G160" s="52">
        <v>-23.53</v>
      </c>
      <c r="H160" s="50">
        <v>-25.33</v>
      </c>
      <c r="I160" s="39">
        <v>-23.392499999999998</v>
      </c>
      <c r="J160" s="85">
        <v>-23.105555555555565</v>
      </c>
      <c r="K160" s="58">
        <v>-22.021833333333333</v>
      </c>
      <c r="L160" s="57">
        <v>-21.044444444444434</v>
      </c>
      <c r="M160" s="56">
        <v>-16.038722222222233</v>
      </c>
      <c r="N160" s="86">
        <v>-13.267499999999998</v>
      </c>
    </row>
    <row r="161" spans="1:28" x14ac:dyDescent="0.35">
      <c r="A161" s="73" t="s">
        <v>28</v>
      </c>
      <c r="B161" s="46" t="s">
        <v>6</v>
      </c>
      <c r="C161" s="72"/>
      <c r="D161" s="72">
        <v>-19.004499999999997</v>
      </c>
      <c r="E161" s="56">
        <v>-22.892666666666667</v>
      </c>
      <c r="F161" s="56">
        <v>-23.716666666666669</v>
      </c>
      <c r="G161" s="47">
        <v>-23.880833333333332</v>
      </c>
      <c r="H161" s="44">
        <v>-26.006499999999999</v>
      </c>
      <c r="I161" s="39">
        <v>-24.501333333333335</v>
      </c>
      <c r="J161" s="84">
        <v>-23.608500000000003</v>
      </c>
      <c r="K161" s="52">
        <v>-22.791333333333331</v>
      </c>
      <c r="L161" s="52">
        <v>-17.834888888888901</v>
      </c>
      <c r="M161" s="57">
        <v>-12.338666666666668</v>
      </c>
      <c r="N161" s="50"/>
      <c r="P161" t="str">
        <f>(B161)</f>
        <v>Riesling</v>
      </c>
      <c r="Q161" s="94">
        <f t="shared" ref="Q161:AB161" si="44">AVERAGE(C161:C165)</f>
        <v>-17.015499999999999</v>
      </c>
      <c r="R161" s="94">
        <f t="shared" si="44"/>
        <v>-20.16213333333333</v>
      </c>
      <c r="S161" s="94">
        <f t="shared" si="44"/>
        <v>-23.221644444444447</v>
      </c>
      <c r="T161" s="94">
        <f t="shared" si="44"/>
        <v>-23.285288888888893</v>
      </c>
      <c r="U161" s="94">
        <f t="shared" si="44"/>
        <v>-23.938022222222227</v>
      </c>
      <c r="V161" s="94">
        <f t="shared" si="44"/>
        <v>-25.050444444444445</v>
      </c>
      <c r="W161" s="94">
        <f t="shared" si="44"/>
        <v>-24.424355555555557</v>
      </c>
      <c r="X161" s="94">
        <f t="shared" si="44"/>
        <v>-24.016000000000002</v>
      </c>
      <c r="Y161" s="94">
        <f t="shared" si="44"/>
        <v>-22.453677777777781</v>
      </c>
      <c r="Z161" s="94">
        <f t="shared" si="44"/>
        <v>-20.749288888888895</v>
      </c>
      <c r="AA161" s="94">
        <f t="shared" si="44"/>
        <v>-16.950311111111112</v>
      </c>
      <c r="AB161" s="94">
        <f t="shared" si="44"/>
        <v>-14.052314814814812</v>
      </c>
    </row>
    <row r="162" spans="1:28" x14ac:dyDescent="0.35">
      <c r="A162" s="73" t="s">
        <v>11</v>
      </c>
      <c r="B162" s="46" t="s">
        <v>6</v>
      </c>
      <c r="C162" s="72">
        <v>-16.147833333333335</v>
      </c>
      <c r="D162" s="72">
        <v>-19.291333333333331</v>
      </c>
      <c r="E162" s="52">
        <v>-22.665833333333335</v>
      </c>
      <c r="F162" s="52">
        <v>-22.751388888888897</v>
      </c>
      <c r="G162" s="47">
        <v>-23.099999999999998</v>
      </c>
      <c r="H162" s="44">
        <v>-23.452222222222222</v>
      </c>
      <c r="I162" s="39">
        <v>-24.172333333333349</v>
      </c>
      <c r="J162" s="84">
        <v>-23.665833333333335</v>
      </c>
      <c r="K162" s="52">
        <v>-22.582666666666665</v>
      </c>
      <c r="L162" s="52">
        <v>-21.166666666666668</v>
      </c>
      <c r="M162" s="57">
        <v>-19.212222222222234</v>
      </c>
      <c r="N162" s="50">
        <v>-12.723611111111099</v>
      </c>
    </row>
    <row r="163" spans="1:28" x14ac:dyDescent="0.35">
      <c r="A163" s="73" t="s">
        <v>11</v>
      </c>
      <c r="B163" s="46" t="s">
        <v>6</v>
      </c>
      <c r="C163" s="72">
        <v>-17.192</v>
      </c>
      <c r="D163" s="72">
        <v>-21.448166666666665</v>
      </c>
      <c r="E163" s="59">
        <v>-23.703999999999997</v>
      </c>
      <c r="F163" s="52">
        <v>-24.452666666666669</v>
      </c>
      <c r="G163" s="52">
        <v>-24.744222222222234</v>
      </c>
      <c r="H163" s="44">
        <v>-24.470500000000001</v>
      </c>
      <c r="I163" s="39">
        <v>-25.196666666666669</v>
      </c>
      <c r="J163" s="85">
        <v>-25.031666666666666</v>
      </c>
      <c r="K163" s="52">
        <v>-22.815888888888903</v>
      </c>
      <c r="L163" s="52">
        <v>-23.018666666666672</v>
      </c>
      <c r="M163" s="56">
        <v>-19.124666666666666</v>
      </c>
      <c r="N163" s="86">
        <v>-13.252666666666665</v>
      </c>
    </row>
    <row r="164" spans="1:28" x14ac:dyDescent="0.35">
      <c r="A164" s="73" t="s">
        <v>13</v>
      </c>
      <c r="B164" s="46" t="s">
        <v>6</v>
      </c>
      <c r="C164" s="72"/>
      <c r="D164" s="72">
        <v>-19.897333333333332</v>
      </c>
      <c r="E164" s="52">
        <v>-23.308888888888902</v>
      </c>
      <c r="F164" s="52">
        <v>-23.248888888888899</v>
      </c>
      <c r="G164" s="52">
        <v>-23.810555555555567</v>
      </c>
      <c r="H164" s="44">
        <v>-25.264111111111109</v>
      </c>
      <c r="I164" s="39">
        <v>-24.013111111111101</v>
      </c>
      <c r="J164" s="85">
        <v>-23.283333333333331</v>
      </c>
      <c r="K164" s="52">
        <v>-21.882666666666665</v>
      </c>
      <c r="L164" s="52">
        <v>-19.769555555555566</v>
      </c>
      <c r="M164" s="56">
        <v>-16.206</v>
      </c>
      <c r="N164" s="86"/>
    </row>
    <row r="165" spans="1:28" x14ac:dyDescent="0.35">
      <c r="A165" s="73" t="s">
        <v>26</v>
      </c>
      <c r="B165" s="49" t="s">
        <v>6</v>
      </c>
      <c r="C165" s="74">
        <v>-17.706666666666667</v>
      </c>
      <c r="D165" s="72">
        <v>-21.169333333333331</v>
      </c>
      <c r="E165" s="57">
        <v>-23.536833333333334</v>
      </c>
      <c r="F165" s="58">
        <v>-22.256833333333333</v>
      </c>
      <c r="G165" s="47">
        <v>-24.154499999999999</v>
      </c>
      <c r="H165" s="50">
        <v>-26.058888888888891</v>
      </c>
      <c r="I165" s="39">
        <v>-24.238333333333333</v>
      </c>
      <c r="J165" s="84">
        <v>-24.490666666666666</v>
      </c>
      <c r="K165" s="58">
        <v>-22.195833333333336</v>
      </c>
      <c r="L165" s="57">
        <v>-21.956666666666667</v>
      </c>
      <c r="M165" s="57">
        <v>-17.87</v>
      </c>
      <c r="N165" s="50">
        <v>-16.180666666666667</v>
      </c>
    </row>
    <row r="166" spans="1:28" x14ac:dyDescent="0.35">
      <c r="A166" s="73" t="s">
        <v>26</v>
      </c>
      <c r="B166" s="49" t="s">
        <v>21</v>
      </c>
      <c r="C166" s="74">
        <v>-14.325333333333333</v>
      </c>
      <c r="D166" s="72">
        <v>-18.829833333333333</v>
      </c>
      <c r="E166" s="57">
        <v>-21.789333333333332</v>
      </c>
      <c r="F166" s="58">
        <v>-22.023555555555564</v>
      </c>
      <c r="G166" s="47">
        <v>-22.679000000000002</v>
      </c>
      <c r="H166" s="50">
        <v>-24.053333333333331</v>
      </c>
      <c r="I166" s="39">
        <v>-22.538222222222231</v>
      </c>
      <c r="J166" s="84">
        <v>-22.131333333333334</v>
      </c>
      <c r="K166" s="58">
        <v>-21.804222222222236</v>
      </c>
      <c r="L166" s="57">
        <v>-20.89</v>
      </c>
      <c r="M166" s="57">
        <v>-17.431999999999999</v>
      </c>
      <c r="N166" s="50">
        <v>-12.741500000000002</v>
      </c>
      <c r="P166" t="str">
        <f>(B166)</f>
        <v>Sauvignon blanc</v>
      </c>
      <c r="Q166" s="94">
        <f t="shared" ref="Q166:AB166" si="45">AVERAGE(C166:C167)</f>
        <v>-14.487666666666666</v>
      </c>
      <c r="R166" s="94">
        <f t="shared" si="45"/>
        <v>-19.543166666666668</v>
      </c>
      <c r="S166" s="94">
        <f t="shared" si="45"/>
        <v>-22.002333333333333</v>
      </c>
      <c r="T166" s="94">
        <f t="shared" si="45"/>
        <v>-22.026138888888898</v>
      </c>
      <c r="U166" s="94">
        <f t="shared" si="45"/>
        <v>-22.626249999999999</v>
      </c>
      <c r="V166" s="94">
        <f t="shared" si="45"/>
        <v>-24.252777777777776</v>
      </c>
      <c r="W166" s="94">
        <f t="shared" si="45"/>
        <v>-22.703694444444452</v>
      </c>
      <c r="X166" s="94">
        <f t="shared" si="45"/>
        <v>-22.224972222222217</v>
      </c>
      <c r="Y166" s="94">
        <f t="shared" si="45"/>
        <v>-22.734111111111119</v>
      </c>
      <c r="Z166" s="94">
        <f t="shared" si="45"/>
        <v>-20.483000000000001</v>
      </c>
      <c r="AA166" s="94">
        <f t="shared" si="45"/>
        <v>-17.431999999999999</v>
      </c>
      <c r="AB166" s="94">
        <f t="shared" si="45"/>
        <v>-12.741500000000002</v>
      </c>
    </row>
    <row r="167" spans="1:28" x14ac:dyDescent="0.35">
      <c r="A167" s="73" t="s">
        <v>26</v>
      </c>
      <c r="B167" s="49" t="s">
        <v>21</v>
      </c>
      <c r="C167" s="74">
        <v>-14.65</v>
      </c>
      <c r="D167" s="72">
        <v>-20.256500000000003</v>
      </c>
      <c r="E167" s="57">
        <v>-22.215333333333334</v>
      </c>
      <c r="F167" s="58">
        <v>-22.028722222222232</v>
      </c>
      <c r="G167" s="47">
        <v>-22.573499999999999</v>
      </c>
      <c r="H167" s="50">
        <v>-24.452222222222222</v>
      </c>
      <c r="I167" s="39">
        <v>-22.869166666666668</v>
      </c>
      <c r="J167" s="84">
        <v>-22.3186111111111</v>
      </c>
      <c r="K167" s="58">
        <v>-23.663999999999998</v>
      </c>
      <c r="L167" s="57">
        <v>-20.076000000000001</v>
      </c>
      <c r="M167" s="57"/>
      <c r="N167" s="50"/>
    </row>
    <row r="168" spans="1:28" x14ac:dyDescent="0.35">
      <c r="A168" s="73" t="s">
        <v>10</v>
      </c>
      <c r="B168" s="46" t="s">
        <v>2</v>
      </c>
      <c r="C168" s="72"/>
      <c r="D168" s="72">
        <v>-15.575999999999999</v>
      </c>
      <c r="E168" s="52">
        <v>-19.456111111111099</v>
      </c>
      <c r="F168" s="52">
        <v>-21.366833333333336</v>
      </c>
      <c r="G168" s="47">
        <v>-22.467722222222232</v>
      </c>
      <c r="H168" s="44"/>
      <c r="I168" s="39">
        <v>-20.976666666666667</v>
      </c>
      <c r="J168" s="84"/>
      <c r="K168" s="52">
        <v>-21.874666666666666</v>
      </c>
      <c r="L168" s="52">
        <v>-18.175333333333331</v>
      </c>
      <c r="M168" s="57">
        <v>-15.862500000000001</v>
      </c>
      <c r="N168" s="50">
        <v>-10.593333333333334</v>
      </c>
      <c r="P168" t="str">
        <f>(B168)</f>
        <v>Shiraz</v>
      </c>
      <c r="Q168" s="94">
        <f>AVERAGE(C168:C173)</f>
        <v>-13.387388888888887</v>
      </c>
      <c r="R168" s="94">
        <f t="shared" ref="R168:AB168" si="46">AVERAGE(D168:D173)</f>
        <v>-16.599814814814817</v>
      </c>
      <c r="S168" s="94">
        <f t="shared" si="46"/>
        <v>-20.158268518518515</v>
      </c>
      <c r="T168" s="94">
        <f t="shared" si="46"/>
        <v>-20.63280555555556</v>
      </c>
      <c r="U168" s="94">
        <f t="shared" si="46"/>
        <v>-22.342662037037034</v>
      </c>
      <c r="V168" s="94">
        <f t="shared" si="46"/>
        <v>-23.703194444444446</v>
      </c>
      <c r="W168" s="94">
        <f t="shared" si="46"/>
        <v>-22.012212962962952</v>
      </c>
      <c r="X168" s="94">
        <f t="shared" si="46"/>
        <v>-22.296944444444446</v>
      </c>
      <c r="Y168" s="94">
        <f t="shared" si="46"/>
        <v>-22.165999999999997</v>
      </c>
      <c r="Z168" s="94">
        <f t="shared" si="46"/>
        <v>-19.266037037037041</v>
      </c>
      <c r="AA168" s="94">
        <f t="shared" si="46"/>
        <v>-15.774749999999999</v>
      </c>
      <c r="AB168" s="94">
        <f t="shared" si="46"/>
        <v>-11.637796296296296</v>
      </c>
    </row>
    <row r="169" spans="1:28" x14ac:dyDescent="0.35">
      <c r="A169" s="73" t="s">
        <v>10</v>
      </c>
      <c r="B169" s="55" t="s">
        <v>2</v>
      </c>
      <c r="C169" s="72"/>
      <c r="D169" s="72">
        <v>-13.498666666666665</v>
      </c>
      <c r="E169" s="52">
        <v>-18.508166666666668</v>
      </c>
      <c r="F169" s="52">
        <v>-20.836666666666666</v>
      </c>
      <c r="G169" s="47">
        <v>-22.274444444444431</v>
      </c>
      <c r="H169" s="44"/>
      <c r="I169" s="39">
        <v>-20.930999999999997</v>
      </c>
      <c r="J169" s="84"/>
      <c r="K169" s="52">
        <v>-22.206666666666649</v>
      </c>
      <c r="L169" s="52">
        <v>-18.443999999999999</v>
      </c>
      <c r="M169" s="57">
        <v>-15.639166666666668</v>
      </c>
      <c r="N169" s="50">
        <v>-9.934777777777775</v>
      </c>
    </row>
    <row r="170" spans="1:28" x14ac:dyDescent="0.35">
      <c r="A170" s="73" t="s">
        <v>10</v>
      </c>
      <c r="B170" s="46" t="s">
        <v>2</v>
      </c>
      <c r="C170" s="72"/>
      <c r="D170" s="72">
        <v>-19.045444444444431</v>
      </c>
      <c r="E170" s="52">
        <v>-21.094666666666665</v>
      </c>
      <c r="F170" s="52">
        <v>-21.333333333333332</v>
      </c>
      <c r="G170" s="47">
        <v>-21.708750000000002</v>
      </c>
      <c r="H170" s="44">
        <v>-24.561666666666667</v>
      </c>
      <c r="I170" s="39">
        <v>-23.302000000000003</v>
      </c>
      <c r="J170" s="84">
        <v>-22.658333333333353</v>
      </c>
      <c r="K170" s="52">
        <v>-20.987333333333336</v>
      </c>
      <c r="L170" s="52">
        <v>-20.387166666666669</v>
      </c>
      <c r="M170" s="57">
        <v>-17.166944444444429</v>
      </c>
      <c r="N170" s="50">
        <v>-12.097333333333333</v>
      </c>
    </row>
    <row r="171" spans="1:28" x14ac:dyDescent="0.35">
      <c r="A171" s="73" t="s">
        <v>11</v>
      </c>
      <c r="B171" s="46" t="s">
        <v>2</v>
      </c>
      <c r="C171" s="72">
        <v>-12.866999999999999</v>
      </c>
      <c r="D171" s="72">
        <v>-18.523666666666667</v>
      </c>
      <c r="E171" s="52">
        <v>-20.799999999999997</v>
      </c>
      <c r="F171" s="52">
        <v>-19.571666666666669</v>
      </c>
      <c r="G171" s="47">
        <v>-23.07</v>
      </c>
      <c r="H171" s="44">
        <v>-22.975000000000001</v>
      </c>
      <c r="I171" s="39">
        <v>-22.983611111111099</v>
      </c>
      <c r="J171" s="84">
        <v>-22.341666666666665</v>
      </c>
      <c r="K171" s="52">
        <v>-21.975000000000001</v>
      </c>
      <c r="L171" s="52">
        <v>-20.936666666666667</v>
      </c>
      <c r="M171" s="57">
        <v>-16.405000000000001</v>
      </c>
      <c r="N171" s="50">
        <v>-13.4125</v>
      </c>
    </row>
    <row r="172" spans="1:28" x14ac:dyDescent="0.35">
      <c r="A172" s="73" t="s">
        <v>27</v>
      </c>
      <c r="B172" s="49" t="s">
        <v>2</v>
      </c>
      <c r="C172" s="74">
        <v>-12.791333333333332</v>
      </c>
      <c r="D172" s="72">
        <v>-15.382</v>
      </c>
      <c r="E172" s="57">
        <v>-20.288</v>
      </c>
      <c r="F172" s="58">
        <v>-20.260000000000002</v>
      </c>
      <c r="G172" s="47">
        <v>-22.028055555555536</v>
      </c>
      <c r="H172" s="50">
        <v>-23.573333333333334</v>
      </c>
      <c r="I172" s="39">
        <v>-21.293333333333297</v>
      </c>
      <c r="J172" s="84">
        <v>-22.081666666666667</v>
      </c>
      <c r="K172" s="58">
        <v>-22.515333333333331</v>
      </c>
      <c r="L172" s="57">
        <v>-18.473388888888902</v>
      </c>
      <c r="M172" s="57">
        <v>-14.432444444444466</v>
      </c>
      <c r="N172" s="50">
        <v>-11.747499999999999</v>
      </c>
    </row>
    <row r="173" spans="1:28" x14ac:dyDescent="0.35">
      <c r="A173" s="73" t="s">
        <v>27</v>
      </c>
      <c r="B173" s="49" t="s">
        <v>2</v>
      </c>
      <c r="C173" s="74">
        <v>-14.503833333333333</v>
      </c>
      <c r="D173" s="72">
        <v>-17.573111111111132</v>
      </c>
      <c r="E173" s="57">
        <v>-20.802666666666667</v>
      </c>
      <c r="F173" s="58">
        <v>-20.428333333333335</v>
      </c>
      <c r="G173" s="47">
        <v>-22.507000000000001</v>
      </c>
      <c r="H173" s="50">
        <v>-23.702777777777779</v>
      </c>
      <c r="I173" s="39">
        <v>-22.58666666666667</v>
      </c>
      <c r="J173" s="84">
        <v>-22.106111111111101</v>
      </c>
      <c r="K173" s="58">
        <v>-23.436999999999998</v>
      </c>
      <c r="L173" s="57">
        <v>-19.179666666666666</v>
      </c>
      <c r="M173" s="57">
        <v>-15.142444444444431</v>
      </c>
      <c r="N173" s="50">
        <v>-12.041333333333334</v>
      </c>
    </row>
    <row r="174" spans="1:28" ht="15" thickBot="1" x14ac:dyDescent="0.4">
      <c r="A174" s="76" t="s">
        <v>29</v>
      </c>
      <c r="B174" s="60" t="s">
        <v>25</v>
      </c>
      <c r="C174" s="72"/>
      <c r="D174" s="72">
        <v>-17.237833333333331</v>
      </c>
      <c r="E174" s="52">
        <v>-22.207555555555569</v>
      </c>
      <c r="F174" s="52">
        <v>-22.723500000000001</v>
      </c>
      <c r="G174" s="62">
        <v>-24.510388888888901</v>
      </c>
      <c r="H174" s="63"/>
      <c r="I174" s="64">
        <v>-22.021166666666669</v>
      </c>
      <c r="J174" s="89"/>
      <c r="K174" s="52">
        <v>-21.5518888888889</v>
      </c>
      <c r="L174" s="52">
        <v>-19.081166666666665</v>
      </c>
      <c r="M174" s="90">
        <v>-16.384666666666668</v>
      </c>
      <c r="N174" s="91">
        <v>-10.9801111111111</v>
      </c>
    </row>
    <row r="175" spans="1:28" ht="15" thickBot="1" x14ac:dyDescent="0.4">
      <c r="A175" s="77" t="s">
        <v>22</v>
      </c>
      <c r="B175" s="67"/>
      <c r="C175" s="68">
        <f t="shared" ref="C175:N175" si="47">AVERAGE(C131:C174)</f>
        <v>-15.244595785440611</v>
      </c>
      <c r="D175" s="68">
        <f t="shared" si="47"/>
        <v>-19.115982323232323</v>
      </c>
      <c r="E175" s="68">
        <f t="shared" si="47"/>
        <v>-21.893217171717172</v>
      </c>
      <c r="F175" s="68">
        <f t="shared" si="47"/>
        <v>-22.096854797979802</v>
      </c>
      <c r="G175" s="68">
        <f t="shared" si="47"/>
        <v>-23.038145833333328</v>
      </c>
      <c r="H175" s="68">
        <f t="shared" si="47"/>
        <v>-24.498075617283956</v>
      </c>
      <c r="I175" s="68">
        <f t="shared" si="47"/>
        <v>-23.082712121212126</v>
      </c>
      <c r="J175" s="68">
        <f t="shared" si="47"/>
        <v>-23.162271604938272</v>
      </c>
      <c r="K175" s="68">
        <f t="shared" si="47"/>
        <v>-22.085661616161619</v>
      </c>
      <c r="L175" s="68">
        <f t="shared" si="47"/>
        <v>-19.104994949494955</v>
      </c>
      <c r="M175" s="68">
        <f t="shared" si="47"/>
        <v>-15.742481912144706</v>
      </c>
      <c r="N175" s="68">
        <f t="shared" si="47"/>
        <v>-12.065931746031746</v>
      </c>
    </row>
    <row r="176" spans="1:28" ht="18.5" x14ac:dyDescent="0.45">
      <c r="B176" s="2" t="s">
        <v>61</v>
      </c>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 thickBot="1" x14ac:dyDescent="0.4">
      <c r="Q177"/>
      <c r="R177"/>
      <c r="S177"/>
      <c r="T177"/>
      <c r="U177"/>
      <c r="V177"/>
      <c r="W177"/>
      <c r="X177"/>
      <c r="Y177"/>
      <c r="Z177"/>
      <c r="AA177"/>
      <c r="AB177"/>
    </row>
    <row r="178" spans="1:28" ht="15" thickBot="1" x14ac:dyDescent="0.4">
      <c r="B178" s="33" t="s">
        <v>0</v>
      </c>
      <c r="C178" s="34" t="s">
        <v>24</v>
      </c>
      <c r="D178" s="34" t="s">
        <v>24</v>
      </c>
      <c r="E178" s="34" t="s">
        <v>24</v>
      </c>
      <c r="F178" s="34" t="s">
        <v>24</v>
      </c>
      <c r="G178" s="34" t="s">
        <v>24</v>
      </c>
      <c r="H178" s="34" t="s">
        <v>24</v>
      </c>
      <c r="I178" s="34" t="s">
        <v>24</v>
      </c>
      <c r="J178" s="78" t="s">
        <v>24</v>
      </c>
      <c r="K178" s="34" t="s">
        <v>24</v>
      </c>
      <c r="L178" s="34" t="s">
        <v>24</v>
      </c>
      <c r="M178" s="34" t="s">
        <v>24</v>
      </c>
      <c r="N178" s="34" t="s">
        <v>24</v>
      </c>
      <c r="Q178" s="133">
        <v>42316</v>
      </c>
      <c r="R178" s="36">
        <f>(Q178+14)</f>
        <v>42330</v>
      </c>
      <c r="S178" s="36">
        <f t="shared" ref="S178:AA178" si="48">(R178+14)</f>
        <v>42344</v>
      </c>
      <c r="T178" s="36">
        <f t="shared" si="48"/>
        <v>42358</v>
      </c>
      <c r="U178" s="36">
        <f t="shared" si="48"/>
        <v>42372</v>
      </c>
      <c r="V178" s="36">
        <f t="shared" si="48"/>
        <v>42386</v>
      </c>
      <c r="W178" s="36">
        <f t="shared" si="48"/>
        <v>42400</v>
      </c>
      <c r="X178" s="36">
        <f t="shared" si="48"/>
        <v>42414</v>
      </c>
      <c r="Y178" s="36">
        <f t="shared" si="48"/>
        <v>42428</v>
      </c>
      <c r="Z178" s="36">
        <f>(Y178+15)</f>
        <v>42443</v>
      </c>
      <c r="AA178" s="36">
        <f t="shared" si="48"/>
        <v>42457</v>
      </c>
      <c r="AB178" s="36">
        <v>43559</v>
      </c>
    </row>
    <row r="179" spans="1:28" x14ac:dyDescent="0.35">
      <c r="A179" s="374" t="s">
        <v>10</v>
      </c>
      <c r="B179" s="37" t="s">
        <v>9</v>
      </c>
      <c r="C179" s="72">
        <v>-14.778333333333334</v>
      </c>
      <c r="D179" s="134">
        <v>-20.793166666666668</v>
      </c>
      <c r="E179" s="135">
        <v>-22.77033333333333</v>
      </c>
      <c r="F179" s="136">
        <v>-26.55</v>
      </c>
      <c r="G179" s="134"/>
      <c r="H179" s="137">
        <v>-26.42</v>
      </c>
      <c r="I179" s="138"/>
      <c r="J179" s="139">
        <v>-25.619999999999997</v>
      </c>
      <c r="K179" s="140">
        <v>-23.683055555555569</v>
      </c>
      <c r="L179" s="140">
        <v>-19.018000000000001</v>
      </c>
      <c r="M179" s="141">
        <v>-13.722666666666667</v>
      </c>
      <c r="N179" s="142"/>
      <c r="P179" t="str">
        <f>(B179)</f>
        <v>Cabernet Franc</v>
      </c>
      <c r="Q179" s="98">
        <f>AVERAGE(C179:C181)</f>
        <v>-16.20970370370371</v>
      </c>
      <c r="R179" s="98">
        <f t="shared" ref="R179:AB179" si="49">AVERAGE(D179:D181)</f>
        <v>-21.099777777777778</v>
      </c>
      <c r="S179" s="98">
        <f t="shared" si="49"/>
        <v>-23.686888888888888</v>
      </c>
      <c r="T179" s="98">
        <f t="shared" si="49"/>
        <v>-25.659037037037034</v>
      </c>
      <c r="U179" s="98">
        <f t="shared" si="49"/>
        <v>-25.736111111111114</v>
      </c>
      <c r="V179" s="98">
        <f t="shared" si="49"/>
        <v>-25.07462962962963</v>
      </c>
      <c r="W179" s="98">
        <f t="shared" si="49"/>
        <v>-24.649583333333332</v>
      </c>
      <c r="X179" s="98">
        <f t="shared" si="49"/>
        <v>-25.182740740740741</v>
      </c>
      <c r="Y179" s="98">
        <f t="shared" si="49"/>
        <v>-23.808574074074077</v>
      </c>
      <c r="Z179" s="98">
        <f t="shared" si="49"/>
        <v>-20.688777777777776</v>
      </c>
      <c r="AA179" s="98">
        <f t="shared" si="49"/>
        <v>-15.252111111111111</v>
      </c>
      <c r="AB179" s="98">
        <f t="shared" si="49"/>
        <v>-12.873999999999999</v>
      </c>
    </row>
    <row r="180" spans="1:28" x14ac:dyDescent="0.35">
      <c r="A180" s="375" t="s">
        <v>11</v>
      </c>
      <c r="B180" s="46" t="s">
        <v>9</v>
      </c>
      <c r="C180" s="72">
        <v>-16.118722222222232</v>
      </c>
      <c r="D180" s="134">
        <v>-20.995833333333334</v>
      </c>
      <c r="E180" s="135">
        <v>-24.259166666666669</v>
      </c>
      <c r="F180" s="136">
        <v>-25.437111111111097</v>
      </c>
      <c r="G180" s="134">
        <v>-26.085555555555558</v>
      </c>
      <c r="H180" s="140">
        <v>-24.425000000000001</v>
      </c>
      <c r="I180" s="134">
        <v>-24.78533333333333</v>
      </c>
      <c r="J180" s="143">
        <v>-24.906666666666666</v>
      </c>
      <c r="K180" s="140">
        <v>-23.898</v>
      </c>
      <c r="L180" s="140">
        <v>-21.153666666666666</v>
      </c>
      <c r="M180" s="144">
        <v>-15.733666666666666</v>
      </c>
      <c r="N180" s="145">
        <v>-12.539499999999999</v>
      </c>
      <c r="Q180"/>
      <c r="R180"/>
      <c r="S180"/>
      <c r="T180"/>
      <c r="U180"/>
      <c r="V180"/>
      <c r="W180"/>
      <c r="X180"/>
      <c r="Y180"/>
      <c r="Z180"/>
      <c r="AA180"/>
      <c r="AB180"/>
    </row>
    <row r="181" spans="1:28" x14ac:dyDescent="0.35">
      <c r="A181" s="375" t="s">
        <v>26</v>
      </c>
      <c r="B181" s="49" t="s">
        <v>9</v>
      </c>
      <c r="C181" s="74">
        <v>-17.732055555555565</v>
      </c>
      <c r="D181" s="134">
        <v>-21.510333333333335</v>
      </c>
      <c r="E181" s="146">
        <v>-24.031166666666667</v>
      </c>
      <c r="F181" s="147">
        <v>-24.990000000000002</v>
      </c>
      <c r="G181" s="148">
        <v>-25.386666666666667</v>
      </c>
      <c r="H181" s="145">
        <v>-24.378888888888898</v>
      </c>
      <c r="I181" s="148">
        <v>-24.513833333333334</v>
      </c>
      <c r="J181" s="143">
        <v>-25.021555555555565</v>
      </c>
      <c r="K181" s="147">
        <v>-23.844666666666665</v>
      </c>
      <c r="L181" s="145">
        <v>-21.894666666666666</v>
      </c>
      <c r="M181" s="144">
        <v>-16.3</v>
      </c>
      <c r="N181" s="145">
        <v>-13.208500000000001</v>
      </c>
      <c r="Q181"/>
      <c r="R181"/>
      <c r="S181"/>
      <c r="T181"/>
      <c r="U181"/>
      <c r="V181"/>
      <c r="W181"/>
      <c r="X181"/>
      <c r="Y181"/>
      <c r="Z181"/>
      <c r="AA181"/>
      <c r="AB181"/>
    </row>
    <row r="182" spans="1:28" x14ac:dyDescent="0.35">
      <c r="A182" s="375" t="s">
        <v>10</v>
      </c>
      <c r="B182" s="46" t="s">
        <v>20</v>
      </c>
      <c r="C182" s="72">
        <v>-12.8795</v>
      </c>
      <c r="D182" s="134">
        <v>-18.5688888888889</v>
      </c>
      <c r="E182" s="135">
        <v>-22.7011111111111</v>
      </c>
      <c r="F182" s="136">
        <v>-23.212</v>
      </c>
      <c r="G182" s="134">
        <v>-24.583055555555557</v>
      </c>
      <c r="H182" s="140">
        <v>-24.133333333333336</v>
      </c>
      <c r="I182" s="134">
        <v>-23.244</v>
      </c>
      <c r="J182" s="143">
        <v>-23.227222222222235</v>
      </c>
      <c r="K182" s="140">
        <v>-21.959166666666665</v>
      </c>
      <c r="L182" s="140">
        <v>-18.61444444444443</v>
      </c>
      <c r="M182" s="144">
        <v>-14.887333333333332</v>
      </c>
      <c r="N182" s="145">
        <v>-11.318444444444433</v>
      </c>
      <c r="P182" t="str">
        <f>(B182)</f>
        <v>Cabernet Sauvignon</v>
      </c>
      <c r="Q182" s="98">
        <f>AVERAGE(C182:C185)</f>
        <v>-15.168138888888892</v>
      </c>
      <c r="R182" s="98">
        <f t="shared" ref="R182:AB182" si="50">AVERAGE(D182:D185)</f>
        <v>-19.390305555555553</v>
      </c>
      <c r="S182" s="98">
        <f t="shared" si="50"/>
        <v>-22.700138888888883</v>
      </c>
      <c r="T182" s="98">
        <f t="shared" si="50"/>
        <v>-23.785694444444442</v>
      </c>
      <c r="U182" s="98">
        <f t="shared" si="50"/>
        <v>-24.457708333333333</v>
      </c>
      <c r="V182" s="98">
        <f t="shared" si="50"/>
        <v>-24.544861111111107</v>
      </c>
      <c r="W182" s="98">
        <f t="shared" si="50"/>
        <v>-22.771972222222225</v>
      </c>
      <c r="X182" s="98">
        <f t="shared" si="50"/>
        <v>-23.382055555555564</v>
      </c>
      <c r="Y182" s="98">
        <f t="shared" si="50"/>
        <v>-21.953402777777772</v>
      </c>
      <c r="Z182" s="98">
        <f t="shared" si="50"/>
        <v>-19.991527777777776</v>
      </c>
      <c r="AA182" s="98">
        <f t="shared" si="50"/>
        <v>-16.435444444444439</v>
      </c>
      <c r="AB182" s="98">
        <f t="shared" si="50"/>
        <v>-13.075125</v>
      </c>
    </row>
    <row r="183" spans="1:28" x14ac:dyDescent="0.35">
      <c r="A183" s="375" t="s">
        <v>11</v>
      </c>
      <c r="B183" s="46" t="s">
        <v>20</v>
      </c>
      <c r="C183" s="72">
        <v>-15.248333333333335</v>
      </c>
      <c r="D183" s="134">
        <v>-19.905000000000001</v>
      </c>
      <c r="E183" s="135">
        <v>-22.8261111111111</v>
      </c>
      <c r="F183" s="136">
        <v>-24.316666666666666</v>
      </c>
      <c r="G183" s="134">
        <v>-23.707222222222224</v>
      </c>
      <c r="H183" s="140">
        <v>-25.179999999999996</v>
      </c>
      <c r="I183" s="134">
        <v>-22.768333333333334</v>
      </c>
      <c r="J183" s="149">
        <v>-23.201000000000004</v>
      </c>
      <c r="K183" s="140">
        <v>-22.132333333333335</v>
      </c>
      <c r="L183" s="140">
        <v>-20.289722222222235</v>
      </c>
      <c r="M183" s="150">
        <v>-16.328111111111099</v>
      </c>
      <c r="N183" s="135">
        <v>-13.584722222222233</v>
      </c>
      <c r="Q183"/>
      <c r="R183"/>
      <c r="S183"/>
      <c r="T183"/>
      <c r="U183"/>
      <c r="V183"/>
      <c r="W183"/>
      <c r="X183"/>
      <c r="Y183"/>
      <c r="Z183"/>
      <c r="AA183"/>
      <c r="AB183"/>
    </row>
    <row r="184" spans="1:28" x14ac:dyDescent="0.35">
      <c r="A184" s="375" t="s">
        <v>27</v>
      </c>
      <c r="B184" s="49" t="s">
        <v>20</v>
      </c>
      <c r="C184" s="74">
        <v>-17.428055555555563</v>
      </c>
      <c r="D184" s="134">
        <v>-20.651666666666667</v>
      </c>
      <c r="E184" s="146">
        <v>-22.566666666666666</v>
      </c>
      <c r="F184" s="147">
        <v>-23.886666666666667</v>
      </c>
      <c r="G184" s="148">
        <v>-24.47666666666667</v>
      </c>
      <c r="H184" s="145">
        <v>-24.155000000000001</v>
      </c>
      <c r="I184" s="148">
        <v>-22.548333333333336</v>
      </c>
      <c r="J184" s="149">
        <v>-23.74666666666667</v>
      </c>
      <c r="K184" s="147">
        <v>-21.913222222222231</v>
      </c>
      <c r="L184" s="145">
        <v>-20.52</v>
      </c>
      <c r="M184" s="150">
        <v>-17.167999999999996</v>
      </c>
      <c r="N184" s="135">
        <v>-13.593333333333334</v>
      </c>
      <c r="Q184"/>
      <c r="R184"/>
      <c r="S184"/>
      <c r="T184"/>
      <c r="U184"/>
      <c r="V184"/>
      <c r="W184"/>
      <c r="X184"/>
      <c r="Y184"/>
      <c r="Z184"/>
      <c r="AA184"/>
      <c r="AB184"/>
    </row>
    <row r="185" spans="1:28" x14ac:dyDescent="0.35">
      <c r="A185" s="375" t="s">
        <v>27</v>
      </c>
      <c r="B185" s="49" t="s">
        <v>20</v>
      </c>
      <c r="C185" s="74">
        <v>-15.116666666666667</v>
      </c>
      <c r="D185" s="134">
        <v>-18.435666666666648</v>
      </c>
      <c r="E185" s="146">
        <v>-22.706666666666667</v>
      </c>
      <c r="F185" s="147">
        <v>-23.727444444444433</v>
      </c>
      <c r="G185" s="148">
        <v>-25.063888888888886</v>
      </c>
      <c r="H185" s="145">
        <v>-24.711111111111098</v>
      </c>
      <c r="I185" s="148">
        <v>-22.527222222222235</v>
      </c>
      <c r="J185" s="149">
        <v>-23.353333333333335</v>
      </c>
      <c r="K185" s="147">
        <v>-21.808888888888863</v>
      </c>
      <c r="L185" s="145">
        <v>-20.541944444444436</v>
      </c>
      <c r="M185" s="150">
        <v>-17.358333333333334</v>
      </c>
      <c r="N185" s="135">
        <v>-13.804</v>
      </c>
      <c r="Q185"/>
      <c r="R185"/>
      <c r="S185"/>
      <c r="T185"/>
      <c r="U185"/>
      <c r="V185"/>
      <c r="W185"/>
      <c r="X185"/>
      <c r="Y185"/>
      <c r="Z185"/>
      <c r="AA185"/>
      <c r="AB185"/>
    </row>
    <row r="186" spans="1:28" x14ac:dyDescent="0.35">
      <c r="A186" s="375" t="s">
        <v>10</v>
      </c>
      <c r="B186" s="55" t="s">
        <v>1</v>
      </c>
      <c r="C186" s="72">
        <v>-16.710555555555569</v>
      </c>
      <c r="D186" s="134">
        <v>-21.625</v>
      </c>
      <c r="E186" s="135">
        <v>-23.271333333333335</v>
      </c>
      <c r="F186" s="136">
        <v>-23.358333333333334</v>
      </c>
      <c r="G186" s="134"/>
      <c r="H186" s="140">
        <v>-26.093333333333334</v>
      </c>
      <c r="I186" s="134"/>
      <c r="J186" s="149">
        <v>-24.545000000000002</v>
      </c>
      <c r="K186" s="140">
        <v>-22.801333333333332</v>
      </c>
      <c r="L186" s="140">
        <v>-19.757166666666667</v>
      </c>
      <c r="M186" s="150">
        <v>-14.331333333333333</v>
      </c>
      <c r="N186" s="135"/>
      <c r="P186" t="str">
        <f>(B186)</f>
        <v>Chardonnay</v>
      </c>
      <c r="Q186" s="98">
        <f>AVERAGE(C186:C190)</f>
        <v>-17.25415555555556</v>
      </c>
      <c r="R186" s="98">
        <f t="shared" ref="R186:AB186" si="51">AVERAGE(D186:D190)</f>
        <v>-20.983666666666668</v>
      </c>
      <c r="S186" s="98">
        <f t="shared" si="51"/>
        <v>-23.488000000000003</v>
      </c>
      <c r="T186" s="98">
        <f t="shared" si="51"/>
        <v>-24.422888888888885</v>
      </c>
      <c r="U186" s="98">
        <f t="shared" si="51"/>
        <v>-24.693666666666662</v>
      </c>
      <c r="V186" s="98">
        <f t="shared" si="51"/>
        <v>-26.049244444444447</v>
      </c>
      <c r="W186" s="98">
        <f t="shared" si="51"/>
        <v>-23.580666666666662</v>
      </c>
      <c r="X186" s="98">
        <f t="shared" si="51"/>
        <v>-24.077566666666669</v>
      </c>
      <c r="Y186" s="98">
        <f t="shared" si="51"/>
        <v>-22.866244444444444</v>
      </c>
      <c r="Z186" s="98">
        <f t="shared" si="51"/>
        <v>-20.5044</v>
      </c>
      <c r="AA186" s="98">
        <f t="shared" si="51"/>
        <v>-15.332311111111114</v>
      </c>
      <c r="AB186" s="98">
        <f t="shared" si="51"/>
        <v>-13.659259259259253</v>
      </c>
    </row>
    <row r="187" spans="1:28" x14ac:dyDescent="0.35">
      <c r="A187" s="375" t="s">
        <v>11</v>
      </c>
      <c r="B187" s="55" t="s">
        <v>1</v>
      </c>
      <c r="C187" s="72">
        <v>-17.413555555555565</v>
      </c>
      <c r="D187" s="134">
        <v>-21.793499999999998</v>
      </c>
      <c r="E187" s="135">
        <v>-23.263333333333332</v>
      </c>
      <c r="F187" s="136">
        <v>-25.759999999999998</v>
      </c>
      <c r="G187" s="134"/>
      <c r="H187" s="140">
        <v>-26.813333333333333</v>
      </c>
      <c r="I187" s="134"/>
      <c r="J187" s="149">
        <v>-25.0761111111111</v>
      </c>
      <c r="K187" s="140">
        <v>-23.871555555555563</v>
      </c>
      <c r="L187" s="140">
        <v>-20.867000000000001</v>
      </c>
      <c r="M187" s="150">
        <v>-16.046666666666667</v>
      </c>
      <c r="N187" s="135"/>
      <c r="Q187"/>
      <c r="R187"/>
      <c r="S187"/>
      <c r="T187"/>
      <c r="U187"/>
      <c r="V187"/>
      <c r="W187"/>
      <c r="X187"/>
      <c r="Y187"/>
      <c r="Z187"/>
      <c r="AA187"/>
      <c r="AB187"/>
    </row>
    <row r="188" spans="1:28" x14ac:dyDescent="0.35">
      <c r="A188" s="375" t="s">
        <v>28</v>
      </c>
      <c r="B188" s="46" t="s">
        <v>1</v>
      </c>
      <c r="C188" s="72">
        <v>-16.115833333333331</v>
      </c>
      <c r="D188" s="134">
        <v>-19.499666666666666</v>
      </c>
      <c r="E188" s="135">
        <v>-23.708666666666669</v>
      </c>
      <c r="F188" s="136">
        <v>-24.5625</v>
      </c>
      <c r="G188" s="134">
        <v>-24.239499999999996</v>
      </c>
      <c r="H188" s="140">
        <v>-25.549555555555571</v>
      </c>
      <c r="I188" s="134">
        <v>-23.834999999999997</v>
      </c>
      <c r="J188" s="143">
        <v>-23.170222222222232</v>
      </c>
      <c r="K188" s="140">
        <v>-22.173666666666666</v>
      </c>
      <c r="L188" s="140">
        <v>-20.447499999999998</v>
      </c>
      <c r="M188" s="144">
        <v>-15.559555555555567</v>
      </c>
      <c r="N188" s="145">
        <v>-13.584666666666665</v>
      </c>
      <c r="Q188"/>
      <c r="R188"/>
      <c r="S188"/>
      <c r="T188"/>
      <c r="U188"/>
      <c r="V188"/>
      <c r="W188"/>
      <c r="X188"/>
      <c r="Y188"/>
      <c r="Z188"/>
      <c r="AA188"/>
      <c r="AB188"/>
    </row>
    <row r="189" spans="1:28" x14ac:dyDescent="0.35">
      <c r="A189" s="375" t="s">
        <v>15</v>
      </c>
      <c r="B189" s="49" t="s">
        <v>1</v>
      </c>
      <c r="C189" s="74">
        <v>-17.2195</v>
      </c>
      <c r="D189" s="134">
        <v>-20.382666666666665</v>
      </c>
      <c r="E189" s="146">
        <v>-23.084666666666667</v>
      </c>
      <c r="F189" s="147">
        <v>-23.746666666666648</v>
      </c>
      <c r="G189" s="148">
        <v>-24.858333333333334</v>
      </c>
      <c r="H189" s="145">
        <v>-25.953333333333333</v>
      </c>
      <c r="I189" s="148">
        <v>-23.426666666666666</v>
      </c>
      <c r="J189" s="143">
        <v>-23.073611111111102</v>
      </c>
      <c r="K189" s="147">
        <v>-22.688666666666666</v>
      </c>
      <c r="L189" s="145">
        <v>-20.396666666666665</v>
      </c>
      <c r="M189" s="144">
        <v>-14.840000000000002</v>
      </c>
      <c r="N189" s="145">
        <v>-13.713111111111099</v>
      </c>
      <c r="Q189"/>
      <c r="R189"/>
      <c r="S189"/>
      <c r="T189"/>
      <c r="U189"/>
      <c r="V189"/>
      <c r="W189"/>
      <c r="X189"/>
      <c r="Y189"/>
      <c r="Z189"/>
      <c r="AA189"/>
      <c r="AB189"/>
    </row>
    <row r="190" spans="1:28" x14ac:dyDescent="0.35">
      <c r="A190" s="375" t="s">
        <v>26</v>
      </c>
      <c r="B190" s="49" t="s">
        <v>1</v>
      </c>
      <c r="C190" s="74">
        <v>-18.811333333333334</v>
      </c>
      <c r="D190" s="134">
        <v>-21.617500000000003</v>
      </c>
      <c r="E190" s="146">
        <v>-24.112000000000005</v>
      </c>
      <c r="F190" s="147">
        <v>-24.686944444444435</v>
      </c>
      <c r="G190" s="148">
        <v>-24.983166666666666</v>
      </c>
      <c r="H190" s="145">
        <v>-25.83666666666667</v>
      </c>
      <c r="I190" s="148">
        <v>-23.480333333333334</v>
      </c>
      <c r="J190" s="143">
        <v>-24.5228888888889</v>
      </c>
      <c r="K190" s="147">
        <v>-22.796000000000003</v>
      </c>
      <c r="L190" s="145">
        <v>-21.053666666666668</v>
      </c>
      <c r="M190" s="144">
        <v>-15.884</v>
      </c>
      <c r="N190" s="145">
        <v>-13.68</v>
      </c>
      <c r="Q190"/>
      <c r="R190"/>
      <c r="S190"/>
      <c r="T190"/>
      <c r="U190"/>
      <c r="V190"/>
      <c r="W190"/>
      <c r="X190"/>
      <c r="Y190"/>
      <c r="Z190"/>
      <c r="AA190"/>
      <c r="AB190"/>
    </row>
    <row r="191" spans="1:28" x14ac:dyDescent="0.35">
      <c r="A191" s="375" t="s">
        <v>12</v>
      </c>
      <c r="B191" s="46" t="s">
        <v>8</v>
      </c>
      <c r="C191" s="72">
        <v>-15.3</v>
      </c>
      <c r="D191" s="134">
        <v>-17.97</v>
      </c>
      <c r="E191" s="135">
        <v>-21.408333333333331</v>
      </c>
      <c r="F191" s="136">
        <v>-22.55</v>
      </c>
      <c r="G191" s="134">
        <v>-22.828333333333333</v>
      </c>
      <c r="H191" s="140">
        <v>-23.237500000000001</v>
      </c>
      <c r="I191" s="134">
        <v>-21.537222222222237</v>
      </c>
      <c r="J191" s="143">
        <v>-21.766249999999999</v>
      </c>
      <c r="K191" s="140">
        <v>-21.363611111111101</v>
      </c>
      <c r="L191" s="140">
        <v>-18.047611111111099</v>
      </c>
      <c r="M191" s="144">
        <v>-16.244666666666667</v>
      </c>
      <c r="N191" s="145">
        <v>-12.996666666666668</v>
      </c>
      <c r="P191" t="str">
        <f>(B191)</f>
        <v>Gewurztraminer</v>
      </c>
      <c r="Q191" s="98">
        <f>AVERAGE(C191:C193)</f>
        <v>-16.030555555555555</v>
      </c>
      <c r="R191" s="98">
        <f t="shared" ref="R191:AB191" si="52">AVERAGE(D191:D193)</f>
        <v>-20.002944444444449</v>
      </c>
      <c r="S191" s="98">
        <f t="shared" si="52"/>
        <v>-22.919111111111111</v>
      </c>
      <c r="T191" s="98">
        <f t="shared" si="52"/>
        <v>-23.126944444444444</v>
      </c>
      <c r="U191" s="98">
        <f t="shared" si="52"/>
        <v>-23.872870370370368</v>
      </c>
      <c r="V191" s="98">
        <f t="shared" si="52"/>
        <v>-24.263055555555553</v>
      </c>
      <c r="W191" s="98">
        <f t="shared" si="52"/>
        <v>-22.161796296296302</v>
      </c>
      <c r="X191" s="98">
        <f t="shared" si="52"/>
        <v>-21.657194444444446</v>
      </c>
      <c r="Y191" s="98">
        <f t="shared" si="52"/>
        <v>-21.123814814814811</v>
      </c>
      <c r="Z191" s="98">
        <f t="shared" si="52"/>
        <v>-19.046351851851846</v>
      </c>
      <c r="AA191" s="98">
        <f t="shared" si="52"/>
        <v>-16.219481481481481</v>
      </c>
      <c r="AB191" s="98">
        <f t="shared" si="52"/>
        <v>-13.771111111111113</v>
      </c>
    </row>
    <row r="192" spans="1:28" x14ac:dyDescent="0.35">
      <c r="A192" s="375" t="s">
        <v>14</v>
      </c>
      <c r="B192" s="49" t="s">
        <v>8</v>
      </c>
      <c r="C192" s="74">
        <v>-15.152166666666666</v>
      </c>
      <c r="D192" s="134">
        <v>-21.071666666666669</v>
      </c>
      <c r="E192" s="146">
        <v>-23.975111111111101</v>
      </c>
      <c r="F192" s="147">
        <v>-24.407499999999999</v>
      </c>
      <c r="G192" s="148">
        <v>-24.44027777777778</v>
      </c>
      <c r="H192" s="145">
        <v>-24.771666666666665</v>
      </c>
      <c r="I192" s="148">
        <v>-22.620833333333334</v>
      </c>
      <c r="J192" s="149">
        <v>-21.590000000000003</v>
      </c>
      <c r="K192" s="147">
        <v>-20.827999999999999</v>
      </c>
      <c r="L192" s="145">
        <v>-18.645111111111103</v>
      </c>
      <c r="M192" s="150">
        <v>-15.798666666666668</v>
      </c>
      <c r="N192" s="135">
        <v>-13.988833333333332</v>
      </c>
      <c r="Q192"/>
      <c r="R192"/>
      <c r="S192"/>
      <c r="T192"/>
      <c r="U192"/>
      <c r="V192"/>
      <c r="W192"/>
      <c r="X192"/>
      <c r="Y192"/>
      <c r="Z192"/>
      <c r="AA192"/>
      <c r="AB192"/>
    </row>
    <row r="193" spans="1:41" x14ac:dyDescent="0.35">
      <c r="A193" s="375" t="s">
        <v>26</v>
      </c>
      <c r="B193" s="49" t="s">
        <v>8</v>
      </c>
      <c r="C193" s="74">
        <v>-17.639500000000002</v>
      </c>
      <c r="D193" s="134">
        <v>-20.967166666666667</v>
      </c>
      <c r="E193" s="146">
        <v>-23.373888888888899</v>
      </c>
      <c r="F193" s="147">
        <v>-22.423333333333332</v>
      </c>
      <c r="G193" s="148">
        <v>-24.349999999999998</v>
      </c>
      <c r="H193" s="145">
        <v>-24.78</v>
      </c>
      <c r="I193" s="148">
        <v>-22.327333333333332</v>
      </c>
      <c r="J193" s="143">
        <v>-21.615333333333336</v>
      </c>
      <c r="K193" s="147">
        <v>-21.179833333333335</v>
      </c>
      <c r="L193" s="145">
        <v>-20.446333333333335</v>
      </c>
      <c r="M193" s="144">
        <v>-16.615111111111101</v>
      </c>
      <c r="N193" s="151">
        <v>-14.327833333333336</v>
      </c>
      <c r="Q193"/>
      <c r="R193"/>
      <c r="S193"/>
      <c r="T193"/>
      <c r="U193"/>
      <c r="V193"/>
      <c r="W193"/>
      <c r="X193"/>
      <c r="Y193"/>
      <c r="Z193"/>
      <c r="AA193"/>
      <c r="AB193"/>
    </row>
    <row r="194" spans="1:41" x14ac:dyDescent="0.35">
      <c r="A194" s="376" t="s">
        <v>29</v>
      </c>
      <c r="B194" s="46" t="s">
        <v>7</v>
      </c>
      <c r="C194" s="72">
        <v>-12.8225</v>
      </c>
      <c r="D194" s="134">
        <v>-18.321333333333335</v>
      </c>
      <c r="E194" s="135">
        <v>-20.692499999999999</v>
      </c>
      <c r="F194" s="136">
        <v>-23.685833333333349</v>
      </c>
      <c r="G194" s="134"/>
      <c r="H194" s="140">
        <v>-26.182499999999997</v>
      </c>
      <c r="I194" s="134"/>
      <c r="J194" s="143">
        <v>-22.613333333333333</v>
      </c>
      <c r="K194" s="140">
        <v>-21.832666666666668</v>
      </c>
      <c r="L194" s="140">
        <v>-19.739000000000001</v>
      </c>
      <c r="M194" s="144">
        <v>-15.430666666666667</v>
      </c>
      <c r="N194" s="151"/>
      <c r="P194" t="str">
        <f>(B194)</f>
        <v>Merlot</v>
      </c>
      <c r="Q194" s="98">
        <f>AVERAGE(C194:C197)</f>
        <v>-14.711500000000001</v>
      </c>
      <c r="R194" s="98">
        <f t="shared" ref="R194:AB194" si="53">AVERAGE(D194:D197)</f>
        <v>-19.294611111111109</v>
      </c>
      <c r="S194" s="98">
        <f t="shared" si="53"/>
        <v>-21.810555555555556</v>
      </c>
      <c r="T194" s="98">
        <f t="shared" si="53"/>
        <v>-22.987402777777778</v>
      </c>
      <c r="U194" s="98">
        <f t="shared" si="53"/>
        <v>-24.510592592592591</v>
      </c>
      <c r="V194" s="98">
        <f t="shared" si="53"/>
        <v>-25.126458333333332</v>
      </c>
      <c r="W194" s="98">
        <f t="shared" si="53"/>
        <v>-22.305499999999999</v>
      </c>
      <c r="X194" s="98">
        <f t="shared" si="53"/>
        <v>-23.195111111111117</v>
      </c>
      <c r="Y194" s="98">
        <f t="shared" si="53"/>
        <v>-21.818458333333332</v>
      </c>
      <c r="Z194" s="98">
        <f t="shared" si="53"/>
        <v>-19.644500000000001</v>
      </c>
      <c r="AA194" s="98">
        <f t="shared" si="53"/>
        <v>-15.595277777777779</v>
      </c>
      <c r="AB194" s="98">
        <f t="shared" si="53"/>
        <v>-12.956</v>
      </c>
      <c r="AD194">
        <v>-14.711500000000001</v>
      </c>
      <c r="AE194">
        <v>-19.294611111111109</v>
      </c>
      <c r="AF194">
        <v>-21.810555555555556</v>
      </c>
      <c r="AG194">
        <v>-22.987402777777778</v>
      </c>
      <c r="AH194">
        <v>-24.510592592592591</v>
      </c>
      <c r="AI194">
        <v>-25.126458333333332</v>
      </c>
      <c r="AJ194">
        <v>-22.305499999999999</v>
      </c>
      <c r="AK194">
        <v>-23.195111111111117</v>
      </c>
      <c r="AL194">
        <v>-21.818458333333332</v>
      </c>
      <c r="AM194">
        <v>-19.644500000000001</v>
      </c>
      <c r="AN194">
        <v>-15.595277777777779</v>
      </c>
      <c r="AO194">
        <v>-12.956</v>
      </c>
    </row>
    <row r="195" spans="1:41" x14ac:dyDescent="0.35">
      <c r="A195" s="375" t="s">
        <v>17</v>
      </c>
      <c r="B195" s="46" t="s">
        <v>7</v>
      </c>
      <c r="C195" s="72">
        <v>-14.013833333333332</v>
      </c>
      <c r="D195" s="134">
        <v>-19.188666666666666</v>
      </c>
      <c r="E195" s="135">
        <v>-22.342222222222233</v>
      </c>
      <c r="F195" s="136">
        <v>-21.123611111111099</v>
      </c>
      <c r="G195" s="134">
        <v>-23.809555555555558</v>
      </c>
      <c r="H195" s="140">
        <v>-22.558333333333337</v>
      </c>
      <c r="I195" s="134">
        <v>-21.057666666666666</v>
      </c>
      <c r="J195" s="149">
        <v>-23.007222222222236</v>
      </c>
      <c r="K195" s="140">
        <v>-21.1461111111111</v>
      </c>
      <c r="L195" s="140">
        <v>-18.158333333333331</v>
      </c>
      <c r="M195" s="150">
        <v>-15.701833333333333</v>
      </c>
      <c r="N195" s="135">
        <v>-12.770444444444431</v>
      </c>
      <c r="Q195"/>
      <c r="R195"/>
      <c r="S195"/>
      <c r="T195"/>
      <c r="U195"/>
      <c r="V195"/>
      <c r="W195"/>
      <c r="X195"/>
      <c r="Y195"/>
      <c r="Z195"/>
      <c r="AA195"/>
      <c r="AB195"/>
      <c r="AD195">
        <v>-14.711500000000001</v>
      </c>
    </row>
    <row r="196" spans="1:41" x14ac:dyDescent="0.35">
      <c r="A196" s="375" t="s">
        <v>27</v>
      </c>
      <c r="B196" s="49" t="s">
        <v>7</v>
      </c>
      <c r="C196" s="74">
        <v>-14.362666666666668</v>
      </c>
      <c r="D196" s="134">
        <v>-19.547333333333331</v>
      </c>
      <c r="E196" s="146">
        <v>-21.901166666666668</v>
      </c>
      <c r="F196" s="147">
        <v>-23.555722222222233</v>
      </c>
      <c r="G196" s="148">
        <v>-24.705555555555552</v>
      </c>
      <c r="H196" s="145">
        <v>-25.295000000000002</v>
      </c>
      <c r="I196" s="148">
        <v>-22.602999999999998</v>
      </c>
      <c r="J196" s="143">
        <v>-23.639333333333337</v>
      </c>
      <c r="K196" s="147">
        <v>-22.297000000000001</v>
      </c>
      <c r="L196" s="145">
        <v>-20.940444444444434</v>
      </c>
      <c r="M196" s="144">
        <v>-15.653333333333334</v>
      </c>
      <c r="N196" s="145">
        <v>-13.141555555555568</v>
      </c>
      <c r="Q196"/>
      <c r="R196"/>
      <c r="S196"/>
      <c r="T196"/>
      <c r="U196"/>
      <c r="V196"/>
      <c r="W196"/>
      <c r="X196"/>
      <c r="Y196"/>
      <c r="Z196"/>
      <c r="AA196"/>
      <c r="AB196"/>
      <c r="AD196">
        <v>-19.294611111111109</v>
      </c>
    </row>
    <row r="197" spans="1:41" x14ac:dyDescent="0.35">
      <c r="A197" s="375" t="s">
        <v>11</v>
      </c>
      <c r="B197" s="49" t="s">
        <v>7</v>
      </c>
      <c r="C197" s="74">
        <v>-17.647000000000002</v>
      </c>
      <c r="D197" s="134">
        <v>-20.121111111111102</v>
      </c>
      <c r="E197" s="146">
        <v>-22.306333333333331</v>
      </c>
      <c r="F197" s="147">
        <v>-23.584444444444433</v>
      </c>
      <c r="G197" s="148">
        <v>-25.016666666666666</v>
      </c>
      <c r="H197" s="145">
        <v>-26.47</v>
      </c>
      <c r="I197" s="148">
        <v>-23.255833333333332</v>
      </c>
      <c r="J197" s="149">
        <v>-23.520555555555564</v>
      </c>
      <c r="K197" s="147">
        <v>-21.998055555555567</v>
      </c>
      <c r="L197" s="145">
        <v>-19.740222222222233</v>
      </c>
      <c r="M197" s="150"/>
      <c r="N197" s="135"/>
      <c r="Q197"/>
      <c r="R197"/>
      <c r="S197"/>
      <c r="T197"/>
      <c r="U197"/>
      <c r="V197"/>
      <c r="W197"/>
      <c r="X197"/>
      <c r="Y197"/>
      <c r="Z197"/>
      <c r="AA197"/>
      <c r="AB197"/>
      <c r="AD197">
        <v>-21.810555555555556</v>
      </c>
    </row>
    <row r="198" spans="1:41" x14ac:dyDescent="0.35">
      <c r="A198" s="375" t="s">
        <v>11</v>
      </c>
      <c r="B198" s="46" t="s">
        <v>4</v>
      </c>
      <c r="C198" s="72">
        <v>-17.514500000000002</v>
      </c>
      <c r="D198" s="134">
        <v>-20.849444444444433</v>
      </c>
      <c r="E198" s="135">
        <v>-23.915666666666663</v>
      </c>
      <c r="F198" s="136">
        <v>-23.623611111111099</v>
      </c>
      <c r="G198" s="134">
        <v>-24.932833333333335</v>
      </c>
      <c r="H198" s="140">
        <v>-23.518333333333334</v>
      </c>
      <c r="I198" s="134">
        <v>-24.633333333333329</v>
      </c>
      <c r="J198" s="149">
        <v>-25.351944444444438</v>
      </c>
      <c r="K198" s="140">
        <v>-23.830000000000002</v>
      </c>
      <c r="L198" s="140">
        <v>-21.271333333333335</v>
      </c>
      <c r="M198" s="150">
        <v>-18.164666666666665</v>
      </c>
      <c r="N198" s="135">
        <v>-14.185333333333332</v>
      </c>
      <c r="P198" t="str">
        <f>(B198)</f>
        <v>Pinot blanc</v>
      </c>
      <c r="Q198" s="98">
        <f>AVERAGE(C198:C199)</f>
        <v>-18.068249999999999</v>
      </c>
      <c r="R198" s="98">
        <f t="shared" ref="R198:AB198" si="54">AVERAGE(D198:D199)</f>
        <v>-21.1205</v>
      </c>
      <c r="S198" s="98">
        <f t="shared" si="54"/>
        <v>-23.861166666666666</v>
      </c>
      <c r="T198" s="98">
        <f t="shared" si="54"/>
        <v>-24.023055555555551</v>
      </c>
      <c r="U198" s="98">
        <f t="shared" si="54"/>
        <v>-24.843777777777781</v>
      </c>
      <c r="V198" s="98">
        <f t="shared" si="54"/>
        <v>-24.692499999999999</v>
      </c>
      <c r="W198" s="98">
        <f t="shared" si="54"/>
        <v>-24.434166666666663</v>
      </c>
      <c r="X198" s="98">
        <f t="shared" si="54"/>
        <v>-24.940694444444436</v>
      </c>
      <c r="Y198" s="98">
        <f t="shared" si="54"/>
        <v>-23.806666666666668</v>
      </c>
      <c r="Z198" s="98">
        <f t="shared" si="54"/>
        <v>-20.46369444444445</v>
      </c>
      <c r="AA198" s="98">
        <f t="shared" si="54"/>
        <v>-17.959416666666666</v>
      </c>
      <c r="AB198" s="98">
        <f t="shared" si="54"/>
        <v>-14.892666666666667</v>
      </c>
      <c r="AD198">
        <v>-22.987402777777778</v>
      </c>
    </row>
    <row r="199" spans="1:41" x14ac:dyDescent="0.35">
      <c r="A199" s="375" t="s">
        <v>26</v>
      </c>
      <c r="B199" s="49" t="s">
        <v>4</v>
      </c>
      <c r="C199" s="74">
        <v>-18.622</v>
      </c>
      <c r="D199" s="134">
        <v>-21.391555555555566</v>
      </c>
      <c r="E199" s="146">
        <v>-23.806666666666668</v>
      </c>
      <c r="F199" s="147">
        <v>-24.422499999999999</v>
      </c>
      <c r="G199" s="148">
        <v>-24.754722222222224</v>
      </c>
      <c r="H199" s="145">
        <v>-25.866666666666664</v>
      </c>
      <c r="I199" s="148">
        <v>-24.234999999999999</v>
      </c>
      <c r="J199" s="149">
        <v>-24.529444444444433</v>
      </c>
      <c r="K199" s="147">
        <v>-23.783333333333335</v>
      </c>
      <c r="L199" s="145">
        <v>-19.656055555555564</v>
      </c>
      <c r="M199" s="150">
        <v>-17.754166666666666</v>
      </c>
      <c r="N199" s="135">
        <v>-15.6</v>
      </c>
      <c r="Q199"/>
      <c r="R199"/>
      <c r="S199"/>
      <c r="T199"/>
      <c r="U199"/>
      <c r="V199"/>
      <c r="W199"/>
      <c r="X199"/>
      <c r="Y199"/>
      <c r="Z199"/>
      <c r="AA199"/>
      <c r="AB199"/>
      <c r="AD199">
        <v>-24.510592592592591</v>
      </c>
    </row>
    <row r="200" spans="1:41" x14ac:dyDescent="0.35">
      <c r="A200" s="375" t="s">
        <v>26</v>
      </c>
      <c r="B200" s="46" t="s">
        <v>5</v>
      </c>
      <c r="C200" s="72">
        <v>-18.082444444444434</v>
      </c>
      <c r="D200" s="134">
        <v>-21.785944444444436</v>
      </c>
      <c r="E200" s="135">
        <v>-23.178666666666668</v>
      </c>
      <c r="F200" s="136">
        <v>-27.27</v>
      </c>
      <c r="G200" s="134"/>
      <c r="H200" s="140">
        <v>-25.592500000000001</v>
      </c>
      <c r="I200" s="134"/>
      <c r="J200" s="143">
        <v>-25.13</v>
      </c>
      <c r="K200" s="140">
        <v>-24.699388888888901</v>
      </c>
      <c r="L200" s="140">
        <v>-21.396888888888899</v>
      </c>
      <c r="M200" s="144">
        <v>-17.507333333333332</v>
      </c>
      <c r="N200" s="145"/>
      <c r="P200" t="str">
        <f>(B200)</f>
        <v>Pinot gris</v>
      </c>
      <c r="Q200" s="98">
        <f>AVERAGE(C200:C204)</f>
        <v>-17.785666666666664</v>
      </c>
      <c r="R200" s="98">
        <f t="shared" ref="R200:AB200" si="55">AVERAGE(D200:D204)</f>
        <v>-20.302722222222222</v>
      </c>
      <c r="S200" s="98">
        <f t="shared" si="55"/>
        <v>-23.528788888888887</v>
      </c>
      <c r="T200" s="98">
        <f t="shared" si="55"/>
        <v>-24.924166666666657</v>
      </c>
      <c r="U200" s="98">
        <f t="shared" si="55"/>
        <v>-26.102777777777781</v>
      </c>
      <c r="V200" s="98">
        <f t="shared" si="55"/>
        <v>-24.740333333333332</v>
      </c>
      <c r="W200" s="98">
        <f t="shared" si="55"/>
        <v>-24.711819444444441</v>
      </c>
      <c r="X200" s="98">
        <f t="shared" si="55"/>
        <v>-25.147833333333331</v>
      </c>
      <c r="Y200" s="98">
        <f t="shared" si="55"/>
        <v>-24.058377777777782</v>
      </c>
      <c r="Z200" s="98">
        <f t="shared" si="55"/>
        <v>-21.139499999999998</v>
      </c>
      <c r="AA200" s="98">
        <f t="shared" si="55"/>
        <v>-16.834800000000001</v>
      </c>
      <c r="AB200" s="98">
        <f t="shared" si="55"/>
        <v>-13.983611111111108</v>
      </c>
      <c r="AD200">
        <v>-25.126458333333332</v>
      </c>
    </row>
    <row r="201" spans="1:41" x14ac:dyDescent="0.35">
      <c r="A201" s="375" t="s">
        <v>11</v>
      </c>
      <c r="B201" s="46" t="s">
        <v>5</v>
      </c>
      <c r="C201" s="72">
        <v>-17.863499999999998</v>
      </c>
      <c r="D201" s="134">
        <v>-21.21166666666667</v>
      </c>
      <c r="E201" s="135">
        <v>-24.569444444444432</v>
      </c>
      <c r="F201" s="136"/>
      <c r="G201" s="134">
        <v>-26.613888888888891</v>
      </c>
      <c r="H201" s="140">
        <v>-24.9725</v>
      </c>
      <c r="I201" s="134">
        <v>-25.737777777777765</v>
      </c>
      <c r="J201" s="143">
        <v>-25.820055555555566</v>
      </c>
      <c r="K201" s="140">
        <v>-24.297499999999999</v>
      </c>
      <c r="L201" s="140">
        <v>-21.938166666666664</v>
      </c>
      <c r="M201" s="144">
        <v>-17.541666666666668</v>
      </c>
      <c r="N201" s="145">
        <v>-14.693111111111099</v>
      </c>
      <c r="Q201"/>
      <c r="R201"/>
      <c r="S201"/>
      <c r="T201"/>
      <c r="U201"/>
      <c r="V201"/>
      <c r="W201"/>
      <c r="X201"/>
      <c r="Y201"/>
      <c r="Z201"/>
      <c r="AA201"/>
      <c r="AB201"/>
      <c r="AD201">
        <v>-22.305499999999999</v>
      </c>
    </row>
    <row r="202" spans="1:41" x14ac:dyDescent="0.35">
      <c r="A202" s="375" t="s">
        <v>28</v>
      </c>
      <c r="B202" s="46" t="s">
        <v>5</v>
      </c>
      <c r="C202" s="72">
        <v>-15.961666666666666</v>
      </c>
      <c r="D202" s="134">
        <v>-15.693333333333333</v>
      </c>
      <c r="E202" s="135">
        <v>-21.938055555555565</v>
      </c>
      <c r="F202" s="136">
        <v>-23.86</v>
      </c>
      <c r="G202" s="134">
        <v>-25.317500000000006</v>
      </c>
      <c r="H202" s="140">
        <v>-23.849999999999998</v>
      </c>
      <c r="I202" s="134">
        <v>-23.670999999999996</v>
      </c>
      <c r="J202" s="149">
        <v>-23.848611111111101</v>
      </c>
      <c r="K202" s="140">
        <v>-22.99</v>
      </c>
      <c r="L202" s="140">
        <v>-17.763111111111101</v>
      </c>
      <c r="M202" s="150">
        <v>-14.190666666666667</v>
      </c>
      <c r="N202" s="135">
        <v>-11.947333333333333</v>
      </c>
      <c r="Q202"/>
      <c r="R202"/>
      <c r="S202"/>
      <c r="T202"/>
      <c r="U202"/>
      <c r="V202"/>
      <c r="W202"/>
      <c r="X202"/>
      <c r="Y202"/>
      <c r="Z202"/>
      <c r="AA202"/>
      <c r="AB202"/>
      <c r="AD202">
        <v>-23.195111111111117</v>
      </c>
    </row>
    <row r="203" spans="1:41" x14ac:dyDescent="0.35">
      <c r="A203" s="375" t="s">
        <v>15</v>
      </c>
      <c r="B203" s="49" t="s">
        <v>5</v>
      </c>
      <c r="C203" s="74">
        <v>-18.902222222222235</v>
      </c>
      <c r="D203" s="134">
        <v>-21.569555555555567</v>
      </c>
      <c r="E203" s="146">
        <v>-24.2161111111111</v>
      </c>
      <c r="F203" s="147">
        <v>-23.341666666666647</v>
      </c>
      <c r="G203" s="148">
        <v>-27.023333333333333</v>
      </c>
      <c r="H203" s="145">
        <v>-25.056666666666668</v>
      </c>
      <c r="I203" s="148">
        <v>-24.519166666666667</v>
      </c>
      <c r="J203" s="149">
        <v>-25.196666666666669</v>
      </c>
      <c r="K203" s="147">
        <v>-24.639666666666667</v>
      </c>
      <c r="L203" s="145">
        <v>-22.690999999999999</v>
      </c>
      <c r="M203" s="150">
        <v>-17.891333333333332</v>
      </c>
      <c r="N203" s="135">
        <v>-15.167333333333332</v>
      </c>
      <c r="Q203"/>
      <c r="R203"/>
      <c r="S203"/>
      <c r="T203"/>
      <c r="U203"/>
      <c r="V203"/>
      <c r="W203"/>
      <c r="X203"/>
      <c r="Y203"/>
      <c r="Z203"/>
      <c r="AA203"/>
      <c r="AB203"/>
      <c r="AD203">
        <v>-21.818458333333332</v>
      </c>
    </row>
    <row r="204" spans="1:41" x14ac:dyDescent="0.35">
      <c r="A204" s="375" t="s">
        <v>26</v>
      </c>
      <c r="B204" s="49" t="s">
        <v>5</v>
      </c>
      <c r="C204" s="74">
        <v>-18.118500000000001</v>
      </c>
      <c r="D204" s="152">
        <v>-21.2531111111111</v>
      </c>
      <c r="E204" s="153">
        <v>-23.741666666666664</v>
      </c>
      <c r="F204" s="147">
        <v>-25.225000000000001</v>
      </c>
      <c r="G204" s="154">
        <v>-25.456388888888892</v>
      </c>
      <c r="H204" s="145">
        <v>-24.229999999999997</v>
      </c>
      <c r="I204" s="148">
        <v>-24.919333333333338</v>
      </c>
      <c r="J204" s="143">
        <v>-25.743833333333331</v>
      </c>
      <c r="K204" s="147">
        <v>-23.665333333333336</v>
      </c>
      <c r="L204" s="145">
        <v>-21.908333333333331</v>
      </c>
      <c r="M204" s="144">
        <v>-17.042999999999999</v>
      </c>
      <c r="N204" s="151">
        <v>-14.126666666666665</v>
      </c>
      <c r="Q204"/>
      <c r="R204"/>
      <c r="S204"/>
      <c r="T204"/>
      <c r="U204"/>
      <c r="V204"/>
      <c r="W204"/>
      <c r="X204"/>
      <c r="Y204"/>
      <c r="Z204"/>
      <c r="AA204"/>
      <c r="AB204"/>
      <c r="AD204">
        <v>-19.644500000000001</v>
      </c>
    </row>
    <row r="205" spans="1:41" x14ac:dyDescent="0.35">
      <c r="A205" s="375" t="s">
        <v>28</v>
      </c>
      <c r="B205" s="46" t="s">
        <v>3</v>
      </c>
      <c r="C205" s="72">
        <v>-15.506666666666666</v>
      </c>
      <c r="D205" s="134">
        <v>-16.622333333333334</v>
      </c>
      <c r="E205" s="155">
        <v>-22.525166666666664</v>
      </c>
      <c r="F205" s="150">
        <v>-24.060833333333335</v>
      </c>
      <c r="G205" s="134">
        <v>-25.529555555555557</v>
      </c>
      <c r="H205" s="140">
        <v>-25.746666666666666</v>
      </c>
      <c r="I205" s="134">
        <v>-23.927166666666665</v>
      </c>
      <c r="J205" s="149">
        <v>-24.38133333333333</v>
      </c>
      <c r="K205" s="156">
        <v>-23.720333333333333</v>
      </c>
      <c r="L205" s="156">
        <v>-17.5245</v>
      </c>
      <c r="M205" s="150">
        <v>-14.867333333333335</v>
      </c>
      <c r="N205" s="135">
        <v>-12.342666666666666</v>
      </c>
      <c r="P205" t="str">
        <f>(B205)</f>
        <v>Pinot noir</v>
      </c>
      <c r="Q205" s="98">
        <f>AVERAGE(C205:C208)</f>
        <v>-16.861805555555556</v>
      </c>
      <c r="R205" s="98">
        <f t="shared" ref="R205:AB205" si="56">AVERAGE(D205:D208)</f>
        <v>-19.236416666666667</v>
      </c>
      <c r="S205" s="98">
        <f t="shared" si="56"/>
        <v>-22.987097222222218</v>
      </c>
      <c r="T205" s="98">
        <f t="shared" si="56"/>
        <v>-24.593333333333334</v>
      </c>
      <c r="U205" s="98">
        <f t="shared" si="56"/>
        <v>-26.096416666666666</v>
      </c>
      <c r="V205" s="98">
        <f t="shared" si="56"/>
        <v>-24.764722222222222</v>
      </c>
      <c r="W205" s="98">
        <f t="shared" si="56"/>
        <v>-24.254875000000002</v>
      </c>
      <c r="X205" s="98">
        <f t="shared" si="56"/>
        <v>-24.962805555555558</v>
      </c>
      <c r="Y205" s="98">
        <f t="shared" si="56"/>
        <v>-23.815083333333337</v>
      </c>
      <c r="Z205" s="98">
        <f t="shared" si="56"/>
        <v>-19.772055555555561</v>
      </c>
      <c r="AA205" s="98">
        <f t="shared" si="56"/>
        <v>-16.983888888888892</v>
      </c>
      <c r="AB205" s="98">
        <f t="shared" si="56"/>
        <v>-13.462395833333332</v>
      </c>
      <c r="AD205">
        <v>-15.595277777777779</v>
      </c>
    </row>
    <row r="206" spans="1:41" x14ac:dyDescent="0.35">
      <c r="A206" s="375" t="s">
        <v>11</v>
      </c>
      <c r="B206" s="46" t="s">
        <v>3</v>
      </c>
      <c r="C206" s="72">
        <v>-17.535166666666665</v>
      </c>
      <c r="D206" s="134">
        <v>-21.895833333333332</v>
      </c>
      <c r="E206" s="155">
        <v>-23.779444444444437</v>
      </c>
      <c r="F206" s="150">
        <v>-25.087500000000002</v>
      </c>
      <c r="G206" s="134">
        <v>-26.102222222222224</v>
      </c>
      <c r="H206" s="140">
        <v>-23.814999999999998</v>
      </c>
      <c r="I206" s="134">
        <v>-24.4728888888889</v>
      </c>
      <c r="J206" s="149">
        <v>-25.801000000000002</v>
      </c>
      <c r="K206" s="156">
        <v>-24.228000000000002</v>
      </c>
      <c r="L206" s="156">
        <v>-21.238</v>
      </c>
      <c r="M206" s="150">
        <v>-17.478666666666665</v>
      </c>
      <c r="N206" s="135">
        <v>-13.740333333333334</v>
      </c>
      <c r="Q206"/>
      <c r="R206"/>
      <c r="S206"/>
      <c r="T206"/>
      <c r="U206"/>
      <c r="V206"/>
      <c r="W206"/>
      <c r="X206"/>
      <c r="Y206"/>
      <c r="Z206"/>
      <c r="AA206"/>
      <c r="AB206"/>
      <c r="AD206">
        <v>-12.956</v>
      </c>
    </row>
    <row r="207" spans="1:41" x14ac:dyDescent="0.35">
      <c r="A207" s="375" t="s">
        <v>12</v>
      </c>
      <c r="B207" s="46" t="s">
        <v>3</v>
      </c>
      <c r="C207" s="72">
        <v>-16.153055555555568</v>
      </c>
      <c r="D207" s="134">
        <v>-17.225833333333338</v>
      </c>
      <c r="E207" s="155">
        <v>-22.045999999999999</v>
      </c>
      <c r="F207" s="150">
        <v>-24.782499999999999</v>
      </c>
      <c r="G207" s="134">
        <v>-25.783888888888885</v>
      </c>
      <c r="H207" s="140">
        <v>-24.732500000000002</v>
      </c>
      <c r="I207" s="134">
        <v>-24.294444444444434</v>
      </c>
      <c r="J207" s="143">
        <v>-24.812222222222232</v>
      </c>
      <c r="K207" s="156">
        <v>-23.242000000000001</v>
      </c>
      <c r="L207" s="156">
        <v>-18.904055555555566</v>
      </c>
      <c r="M207" s="144">
        <v>-16.1828888888889</v>
      </c>
      <c r="N207" s="145">
        <v>-12.915333333333331</v>
      </c>
      <c r="Q207"/>
      <c r="R207"/>
      <c r="S207"/>
      <c r="T207"/>
      <c r="U207"/>
      <c r="V207"/>
      <c r="W207"/>
      <c r="X207"/>
      <c r="Y207"/>
      <c r="Z207"/>
      <c r="AA207"/>
      <c r="AB207"/>
    </row>
    <row r="208" spans="1:41" x14ac:dyDescent="0.35">
      <c r="A208" s="375" t="s">
        <v>27</v>
      </c>
      <c r="B208" s="49" t="s">
        <v>3</v>
      </c>
      <c r="C208" s="74">
        <v>-18.252333333333329</v>
      </c>
      <c r="D208" s="134">
        <v>-21.201666666666664</v>
      </c>
      <c r="E208" s="134">
        <v>-23.597777777777765</v>
      </c>
      <c r="F208" s="157">
        <v>-24.442499999999999</v>
      </c>
      <c r="G208" s="148">
        <v>-26.97</v>
      </c>
      <c r="H208" s="145"/>
      <c r="I208" s="148">
        <v>-24.324999999999999</v>
      </c>
      <c r="J208" s="149">
        <v>-24.856666666666666</v>
      </c>
      <c r="K208" s="157">
        <v>-24.070000000000004</v>
      </c>
      <c r="L208" s="144">
        <v>-21.421666666666667</v>
      </c>
      <c r="M208" s="150">
        <v>-19.40666666666667</v>
      </c>
      <c r="N208" s="135">
        <v>-14.85125</v>
      </c>
      <c r="Q208"/>
      <c r="R208"/>
      <c r="S208"/>
      <c r="T208"/>
      <c r="U208"/>
      <c r="V208"/>
      <c r="W208"/>
      <c r="X208"/>
      <c r="Y208"/>
      <c r="Z208"/>
      <c r="AA208"/>
      <c r="AB208"/>
    </row>
    <row r="209" spans="1:28" x14ac:dyDescent="0.35">
      <c r="A209" s="375" t="s">
        <v>28</v>
      </c>
      <c r="B209" s="46" t="s">
        <v>6</v>
      </c>
      <c r="C209" s="72">
        <v>-15.55166666666665</v>
      </c>
      <c r="D209" s="134">
        <v>-17.552222222222234</v>
      </c>
      <c r="E209" s="155">
        <v>-23.155333333333335</v>
      </c>
      <c r="F209" s="150">
        <v>-24.958500000000001</v>
      </c>
      <c r="G209" s="134">
        <v>-26.527333333333335</v>
      </c>
      <c r="H209" s="140">
        <v>-25.756666666666664</v>
      </c>
      <c r="I209" s="134">
        <v>-24.613111111111099</v>
      </c>
      <c r="J209" s="143">
        <v>-24.557333333333332</v>
      </c>
      <c r="K209" s="156">
        <v>-24.017777777777766</v>
      </c>
      <c r="L209" s="156">
        <v>-19.973499999999998</v>
      </c>
      <c r="M209" s="144">
        <v>-15.395000000000001</v>
      </c>
      <c r="N209" s="145">
        <v>-12.856</v>
      </c>
      <c r="P209" t="str">
        <f>(B209)</f>
        <v>Riesling</v>
      </c>
      <c r="Q209" s="98">
        <f>AVERAGE(C209:C213)</f>
        <v>-17.449972222222215</v>
      </c>
      <c r="R209" s="98">
        <f t="shared" ref="R209:AB209" si="57">AVERAGE(D209:D213)</f>
        <v>-20.132544444444445</v>
      </c>
      <c r="S209" s="98">
        <f t="shared" si="57"/>
        <v>-24.055388888888892</v>
      </c>
      <c r="T209" s="98">
        <f t="shared" si="57"/>
        <v>-24.924711111111108</v>
      </c>
      <c r="U209" s="98">
        <f t="shared" si="57"/>
        <v>-25.805344444444444</v>
      </c>
      <c r="V209" s="98">
        <f t="shared" si="57"/>
        <v>-24.507777777777779</v>
      </c>
      <c r="W209" s="98">
        <f t="shared" si="57"/>
        <v>-24.567133333333334</v>
      </c>
      <c r="X209" s="98">
        <f t="shared" si="57"/>
        <v>-25.27277777777778</v>
      </c>
      <c r="Y209" s="98">
        <f t="shared" si="57"/>
        <v>-23.895566666666667</v>
      </c>
      <c r="Z209" s="98">
        <f t="shared" si="57"/>
        <v>-21.462288888888892</v>
      </c>
      <c r="AA209" s="98">
        <f t="shared" si="57"/>
        <v>-17.711411111111104</v>
      </c>
      <c r="AB209" s="98">
        <f t="shared" si="57"/>
        <v>-14.503</v>
      </c>
    </row>
    <row r="210" spans="1:28" x14ac:dyDescent="0.35">
      <c r="A210" s="375" t="s">
        <v>11</v>
      </c>
      <c r="B210" s="46" t="s">
        <v>6</v>
      </c>
      <c r="C210" s="72">
        <v>-18.326250000000002</v>
      </c>
      <c r="D210" s="134">
        <v>-22.2</v>
      </c>
      <c r="E210" s="134">
        <v>-24.320166666666665</v>
      </c>
      <c r="F210" s="156">
        <v>-24.440999999999999</v>
      </c>
      <c r="G210" s="134">
        <v>-23.895</v>
      </c>
      <c r="H210" s="140">
        <v>-23.423333333333332</v>
      </c>
      <c r="I210" s="134">
        <v>-24.618333333333329</v>
      </c>
      <c r="J210" s="143">
        <v>-26.065555555555566</v>
      </c>
      <c r="K210" s="156">
        <v>-24.335555555555569</v>
      </c>
      <c r="L210" s="156">
        <v>-22.122222222222234</v>
      </c>
      <c r="M210" s="144">
        <v>-18.382888888888868</v>
      </c>
      <c r="N210" s="145">
        <v>-14.487333333333332</v>
      </c>
      <c r="Q210"/>
      <c r="R210"/>
      <c r="S210"/>
      <c r="T210"/>
      <c r="U210"/>
      <c r="V210"/>
      <c r="W210"/>
      <c r="X210"/>
      <c r="Y210"/>
      <c r="Z210"/>
      <c r="AA210"/>
      <c r="AB210"/>
    </row>
    <row r="211" spans="1:28" x14ac:dyDescent="0.35">
      <c r="A211" s="375" t="s">
        <v>11</v>
      </c>
      <c r="B211" s="46" t="s">
        <v>6</v>
      </c>
      <c r="C211" s="72">
        <v>-19.094444444444434</v>
      </c>
      <c r="D211" s="134">
        <v>-23.4375</v>
      </c>
      <c r="E211" s="158">
        <v>-26.270833333333332</v>
      </c>
      <c r="F211" s="156">
        <v>-26.835166666666666</v>
      </c>
      <c r="G211" s="134">
        <v>-27.469055555555553</v>
      </c>
      <c r="H211" s="140">
        <v>-23.647222222222236</v>
      </c>
      <c r="I211" s="134">
        <v>-26.102666666666664</v>
      </c>
      <c r="J211" s="149">
        <v>-26.762666666666664</v>
      </c>
      <c r="K211" s="156">
        <v>-24.055166666666668</v>
      </c>
      <c r="L211" s="156">
        <v>-23.362166666666667</v>
      </c>
      <c r="M211" s="150">
        <v>-19.577333333333332</v>
      </c>
      <c r="N211" s="135">
        <v>-16.954888888888899</v>
      </c>
      <c r="Q211"/>
      <c r="R211"/>
      <c r="S211"/>
      <c r="T211"/>
      <c r="U211"/>
      <c r="V211"/>
      <c r="W211"/>
      <c r="X211"/>
      <c r="Y211"/>
      <c r="Z211"/>
      <c r="AA211"/>
      <c r="AB211"/>
    </row>
    <row r="212" spans="1:28" x14ac:dyDescent="0.35">
      <c r="A212" s="375" t="s">
        <v>13</v>
      </c>
      <c r="B212" s="46" t="s">
        <v>6</v>
      </c>
      <c r="C212" s="72">
        <v>-16.451499999999999</v>
      </c>
      <c r="D212" s="134">
        <v>-15.884333333333332</v>
      </c>
      <c r="E212" s="134">
        <v>-23.000888888888898</v>
      </c>
      <c r="F212" s="156">
        <v>-24.636666666666667</v>
      </c>
      <c r="G212" s="134">
        <v>-25.823555555555554</v>
      </c>
      <c r="H212" s="140">
        <v>-25.238333333333333</v>
      </c>
      <c r="I212" s="134">
        <v>-23.891555555555566</v>
      </c>
      <c r="J212" s="149">
        <v>-23.907499999999999</v>
      </c>
      <c r="K212" s="156">
        <v>-23.202666666666669</v>
      </c>
      <c r="L212" s="156">
        <v>-19.613555555555568</v>
      </c>
      <c r="M212" s="150">
        <v>-16.453999999999997</v>
      </c>
      <c r="N212" s="135">
        <v>-12.528333333333334</v>
      </c>
      <c r="Q212"/>
      <c r="R212"/>
      <c r="S212"/>
      <c r="T212"/>
      <c r="U212"/>
      <c r="V212"/>
      <c r="W212"/>
      <c r="X212"/>
      <c r="Y212"/>
      <c r="Z212"/>
      <c r="AA212"/>
      <c r="AB212"/>
    </row>
    <row r="213" spans="1:28" x14ac:dyDescent="0.35">
      <c r="A213" s="375" t="s">
        <v>26</v>
      </c>
      <c r="B213" s="49" t="s">
        <v>6</v>
      </c>
      <c r="C213" s="74">
        <v>-17.826000000000001</v>
      </c>
      <c r="D213" s="134">
        <v>-21.588666666666665</v>
      </c>
      <c r="E213" s="134">
        <v>-23.529722222222233</v>
      </c>
      <c r="F213" s="157">
        <v>-23.752222222222201</v>
      </c>
      <c r="G213" s="148">
        <v>-25.311777777777777</v>
      </c>
      <c r="H213" s="145">
        <v>-24.473333333333333</v>
      </c>
      <c r="I213" s="148">
        <v>-23.61</v>
      </c>
      <c r="J213" s="143">
        <v>-25.070833333333336</v>
      </c>
      <c r="K213" s="157">
        <v>-23.866666666666664</v>
      </c>
      <c r="L213" s="144">
        <v>-22.24</v>
      </c>
      <c r="M213" s="144">
        <v>-18.747833333333332</v>
      </c>
      <c r="N213" s="145">
        <v>-15.688444444444434</v>
      </c>
      <c r="Q213"/>
      <c r="R213"/>
      <c r="S213"/>
      <c r="T213"/>
      <c r="U213"/>
      <c r="V213"/>
      <c r="W213"/>
      <c r="X213"/>
      <c r="Y213"/>
      <c r="Z213"/>
      <c r="AA213"/>
      <c r="AB213"/>
    </row>
    <row r="214" spans="1:28" x14ac:dyDescent="0.35">
      <c r="A214" s="375" t="s">
        <v>26</v>
      </c>
      <c r="B214" s="49" t="s">
        <v>21</v>
      </c>
      <c r="C214" s="74">
        <v>-17.873999999999999</v>
      </c>
      <c r="D214" s="134">
        <v>-21.468888888888898</v>
      </c>
      <c r="E214" s="134">
        <v>-23.528333333333336</v>
      </c>
      <c r="F214" s="157">
        <v>-23.472499999999997</v>
      </c>
      <c r="G214" s="148">
        <v>-25.285555555555558</v>
      </c>
      <c r="H214" s="145">
        <v>-23.968333333333334</v>
      </c>
      <c r="I214" s="148">
        <v>-21.829777777777768</v>
      </c>
      <c r="J214" s="143">
        <v>-23.071666666666669</v>
      </c>
      <c r="K214" s="157">
        <v>-22.208222222222233</v>
      </c>
      <c r="L214" s="144">
        <v>-20.25</v>
      </c>
      <c r="M214" s="144">
        <v>-16.072666666666667</v>
      </c>
      <c r="N214" s="145">
        <v>-13.879333333333335</v>
      </c>
      <c r="P214" t="str">
        <f>(B214)</f>
        <v>Sauvignon blanc</v>
      </c>
      <c r="Q214" s="98">
        <f>AVERAGE(C214:C215)</f>
        <v>-17.684333333333335</v>
      </c>
      <c r="R214" s="98">
        <f t="shared" ref="R214:AB214" si="58">AVERAGE(D214:D215)</f>
        <v>-21.05777777777778</v>
      </c>
      <c r="S214" s="98">
        <f t="shared" si="58"/>
        <v>-23.283666666666669</v>
      </c>
      <c r="T214" s="98">
        <f t="shared" si="58"/>
        <v>-23.83958333333333</v>
      </c>
      <c r="U214" s="98">
        <f t="shared" si="58"/>
        <v>-25.972555555555559</v>
      </c>
      <c r="V214" s="98">
        <f t="shared" si="58"/>
        <v>-25.281666666666666</v>
      </c>
      <c r="W214" s="98">
        <f t="shared" si="58"/>
        <v>-22.354833333333332</v>
      </c>
      <c r="X214" s="98">
        <f t="shared" si="58"/>
        <v>-22.599916666666669</v>
      </c>
      <c r="Y214" s="98">
        <f t="shared" si="58"/>
        <v>-22.059777777777782</v>
      </c>
      <c r="Z214" s="98">
        <f t="shared" si="58"/>
        <v>-20.382249999999999</v>
      </c>
      <c r="AA214" s="98">
        <f t="shared" si="58"/>
        <v>-17.237333333333332</v>
      </c>
      <c r="AB214" s="98">
        <f t="shared" si="58"/>
        <v>-14.582583333333332</v>
      </c>
    </row>
    <row r="215" spans="1:28" x14ac:dyDescent="0.35">
      <c r="A215" s="375" t="s">
        <v>26</v>
      </c>
      <c r="B215" s="49" t="s">
        <v>21</v>
      </c>
      <c r="C215" s="74">
        <v>-17.494666666666671</v>
      </c>
      <c r="D215" s="134">
        <v>-20.646666666666665</v>
      </c>
      <c r="E215" s="134">
        <v>-23.038999999999998</v>
      </c>
      <c r="F215" s="157">
        <v>-24.206666666666667</v>
      </c>
      <c r="G215" s="148">
        <v>-26.659555555555556</v>
      </c>
      <c r="H215" s="145">
        <v>-26.594999999999999</v>
      </c>
      <c r="I215" s="148">
        <v>-22.8798888888889</v>
      </c>
      <c r="J215" s="143">
        <v>-22.128166666666669</v>
      </c>
      <c r="K215" s="157">
        <v>-21.911333333333335</v>
      </c>
      <c r="L215" s="144">
        <v>-20.514500000000002</v>
      </c>
      <c r="M215" s="144">
        <v>-18.402000000000001</v>
      </c>
      <c r="N215" s="145">
        <v>-15.285833333333331</v>
      </c>
      <c r="Q215"/>
      <c r="R215"/>
      <c r="S215"/>
      <c r="T215"/>
      <c r="U215"/>
      <c r="V215"/>
      <c r="W215"/>
      <c r="X215"/>
      <c r="Y215"/>
      <c r="Z215"/>
      <c r="AA215"/>
      <c r="AB215"/>
    </row>
    <row r="216" spans="1:28" x14ac:dyDescent="0.35">
      <c r="A216" s="375" t="s">
        <v>10</v>
      </c>
      <c r="B216" s="46" t="s">
        <v>2</v>
      </c>
      <c r="C216" s="72">
        <v>-13.765611111111101</v>
      </c>
      <c r="D216" s="134">
        <v>-18.020166666666665</v>
      </c>
      <c r="E216" s="156">
        <v>-20.408666666666665</v>
      </c>
      <c r="F216" s="156">
        <v>-22.588666666666668</v>
      </c>
      <c r="G216" s="134"/>
      <c r="H216" s="140">
        <v>-25.588333333333335</v>
      </c>
      <c r="I216" s="134"/>
      <c r="J216" s="143">
        <v>-23.379000000000001</v>
      </c>
      <c r="K216" s="156">
        <v>-22.660833333333333</v>
      </c>
      <c r="L216" s="156">
        <v>-19.868888888888865</v>
      </c>
      <c r="M216" s="144">
        <v>-16.398500000000002</v>
      </c>
      <c r="N216" s="145"/>
      <c r="P216" t="str">
        <f>(B216)</f>
        <v>Shiraz</v>
      </c>
      <c r="Q216" s="98">
        <f>AVERAGE(C216:C221)</f>
        <v>-15.19161111111111</v>
      </c>
      <c r="R216" s="98">
        <f t="shared" ref="R216:AB216" si="59">AVERAGE(D216:D221)</f>
        <v>-18.832194444444447</v>
      </c>
      <c r="S216" s="98">
        <f t="shared" si="59"/>
        <v>-21.72861111111111</v>
      </c>
      <c r="T216" s="98">
        <f t="shared" si="59"/>
        <v>-23.195861111111103</v>
      </c>
      <c r="U216" s="98">
        <f t="shared" si="59"/>
        <v>-24.800666666666665</v>
      </c>
      <c r="V216" s="98">
        <f t="shared" si="59"/>
        <v>-24.120777777777782</v>
      </c>
      <c r="W216" s="98">
        <f t="shared" si="59"/>
        <v>-23.128666666666668</v>
      </c>
      <c r="X216" s="98">
        <f t="shared" si="59"/>
        <v>-23.69476388888889</v>
      </c>
      <c r="Y216" s="98">
        <f t="shared" si="59"/>
        <v>-22.497675925925929</v>
      </c>
      <c r="Z216" s="98">
        <f t="shared" si="59"/>
        <v>-20.130851851851851</v>
      </c>
      <c r="AA216" s="98">
        <f t="shared" si="59"/>
        <v>-16.440888888888889</v>
      </c>
      <c r="AB216" s="98">
        <f t="shared" si="59"/>
        <v>-13.433333333333334</v>
      </c>
    </row>
    <row r="217" spans="1:28" x14ac:dyDescent="0.35">
      <c r="A217" s="375" t="s">
        <v>10</v>
      </c>
      <c r="B217" s="55" t="s">
        <v>2</v>
      </c>
      <c r="C217" s="72">
        <v>-14.018888888888901</v>
      </c>
      <c r="D217" s="134">
        <v>-16.606999999999999</v>
      </c>
      <c r="E217" s="156">
        <v>-20.254666666666669</v>
      </c>
      <c r="F217" s="156">
        <v>-22.286666666666665</v>
      </c>
      <c r="G217" s="134"/>
      <c r="H217" s="140"/>
      <c r="I217" s="134"/>
      <c r="J217" s="143">
        <v>-24.047499999999999</v>
      </c>
      <c r="K217" s="156">
        <v>-21.881388888888903</v>
      </c>
      <c r="L217" s="156">
        <v>-19.136666666666667</v>
      </c>
      <c r="M217" s="144">
        <v>-15.626666666666667</v>
      </c>
      <c r="N217" s="145"/>
      <c r="Q217"/>
      <c r="R217"/>
      <c r="S217"/>
      <c r="T217"/>
      <c r="U217"/>
      <c r="V217"/>
      <c r="W217"/>
      <c r="X217"/>
      <c r="Y217"/>
      <c r="Z217"/>
      <c r="AA217"/>
      <c r="AB217"/>
    </row>
    <row r="218" spans="1:28" x14ac:dyDescent="0.35">
      <c r="A218" s="375" t="s">
        <v>10</v>
      </c>
      <c r="B218" s="46" t="s">
        <v>2</v>
      </c>
      <c r="C218" s="72">
        <v>-16.745999999999999</v>
      </c>
      <c r="D218" s="134">
        <v>-20.499333333333336</v>
      </c>
      <c r="E218" s="134">
        <v>-23.2</v>
      </c>
      <c r="F218" s="156">
        <v>-24.252500000000001</v>
      </c>
      <c r="G218" s="134">
        <v>-26.025833333333335</v>
      </c>
      <c r="H218" s="140">
        <v>-23.094999999999999</v>
      </c>
      <c r="I218" s="134">
        <v>-23.911999999999995</v>
      </c>
      <c r="J218" s="143">
        <v>-24.358750000000001</v>
      </c>
      <c r="K218" s="156">
        <v>-23.581833333333332</v>
      </c>
      <c r="L218" s="156">
        <v>-20.35355555555557</v>
      </c>
      <c r="M218" s="144">
        <v>-16.316222222222233</v>
      </c>
      <c r="N218" s="145">
        <v>-13.126222222222234</v>
      </c>
      <c r="Q218"/>
      <c r="R218"/>
      <c r="S218"/>
      <c r="T218"/>
      <c r="U218"/>
      <c r="V218"/>
      <c r="W218"/>
      <c r="X218"/>
      <c r="Y218"/>
      <c r="Z218"/>
      <c r="AA218"/>
      <c r="AB218"/>
    </row>
    <row r="219" spans="1:28" x14ac:dyDescent="0.35">
      <c r="A219" s="375" t="s">
        <v>11</v>
      </c>
      <c r="B219" s="46" t="s">
        <v>2</v>
      </c>
      <c r="C219" s="72">
        <v>-16.05</v>
      </c>
      <c r="D219" s="134">
        <v>-20.377666666666666</v>
      </c>
      <c r="E219" s="134">
        <v>-23.749333333333336</v>
      </c>
      <c r="F219" s="156">
        <v>-24.561777777777767</v>
      </c>
      <c r="G219" s="134">
        <v>-24.969333333333328</v>
      </c>
      <c r="H219" s="140">
        <v>-23.598888888888904</v>
      </c>
      <c r="I219" s="134">
        <v>-23.790666666666667</v>
      </c>
      <c r="J219" s="143">
        <v>-24.328666666666667</v>
      </c>
      <c r="K219" s="156">
        <v>-22.922333333333331</v>
      </c>
      <c r="L219" s="156">
        <v>-21.511666666666667</v>
      </c>
      <c r="M219" s="144">
        <v>-18.205500000000001</v>
      </c>
      <c r="N219" s="145">
        <v>-14.67</v>
      </c>
      <c r="Q219"/>
      <c r="R219"/>
      <c r="S219"/>
      <c r="T219"/>
      <c r="U219"/>
      <c r="V219"/>
      <c r="W219"/>
      <c r="X219"/>
      <c r="Y219"/>
      <c r="Z219"/>
      <c r="AA219"/>
      <c r="AB219"/>
    </row>
    <row r="220" spans="1:28" x14ac:dyDescent="0.35">
      <c r="A220" s="375" t="s">
        <v>27</v>
      </c>
      <c r="B220" s="49" t="s">
        <v>2</v>
      </c>
      <c r="C220" s="74">
        <v>-14.545166666666667</v>
      </c>
      <c r="D220" s="134">
        <v>-18.150000000000002</v>
      </c>
      <c r="E220" s="134">
        <v>-21.122166666666669</v>
      </c>
      <c r="F220" s="157">
        <v>-23.104444444444436</v>
      </c>
      <c r="G220" s="148">
        <v>-23.959444444444443</v>
      </c>
      <c r="H220" s="145">
        <v>-24.261666666666667</v>
      </c>
      <c r="I220" s="148">
        <v>-22.342444444444435</v>
      </c>
      <c r="J220" s="143">
        <v>-22.885777777777765</v>
      </c>
      <c r="K220" s="157">
        <v>-22.104666666666663</v>
      </c>
      <c r="L220" s="144">
        <v>-20.053333333333331</v>
      </c>
      <c r="M220" s="144">
        <v>-15.202444444444433</v>
      </c>
      <c r="N220" s="145">
        <v>-12.302666666666667</v>
      </c>
      <c r="Q220"/>
      <c r="R220"/>
      <c r="S220"/>
      <c r="T220"/>
      <c r="U220"/>
      <c r="V220"/>
      <c r="W220"/>
      <c r="X220"/>
      <c r="Y220"/>
      <c r="Z220"/>
      <c r="AA220"/>
      <c r="AB220"/>
    </row>
    <row r="221" spans="1:28" x14ac:dyDescent="0.35">
      <c r="A221" s="375" t="s">
        <v>27</v>
      </c>
      <c r="B221" s="49" t="s">
        <v>2</v>
      </c>
      <c r="C221" s="74">
        <v>-16.024000000000001</v>
      </c>
      <c r="D221" s="134">
        <v>-19.338999999999999</v>
      </c>
      <c r="E221" s="134">
        <v>-21.636833333333332</v>
      </c>
      <c r="F221" s="157">
        <v>-22.381111111111096</v>
      </c>
      <c r="G221" s="148">
        <v>-24.248055555555556</v>
      </c>
      <c r="H221" s="145">
        <v>-24.060000000000002</v>
      </c>
      <c r="I221" s="148">
        <v>-22.469555555555569</v>
      </c>
      <c r="J221" s="143">
        <v>-23.168888888888901</v>
      </c>
      <c r="K221" s="157">
        <v>-21.834999999999997</v>
      </c>
      <c r="L221" s="144">
        <v>-19.861000000000001</v>
      </c>
      <c r="M221" s="144">
        <v>-16.896000000000001</v>
      </c>
      <c r="N221" s="145">
        <v>-13.634444444444433</v>
      </c>
      <c r="Q221"/>
      <c r="R221"/>
      <c r="S221"/>
      <c r="T221"/>
      <c r="U221"/>
      <c r="V221"/>
      <c r="W221"/>
      <c r="X221"/>
      <c r="Y221"/>
      <c r="Z221"/>
      <c r="AA221"/>
      <c r="AB221"/>
    </row>
    <row r="222" spans="1:28" ht="15" thickBot="1" x14ac:dyDescent="0.4">
      <c r="A222" s="377" t="s">
        <v>29</v>
      </c>
      <c r="B222" s="60" t="s">
        <v>25</v>
      </c>
      <c r="C222" s="72">
        <v>-13.704666666666666</v>
      </c>
      <c r="D222" s="134">
        <v>-20.0168888888889</v>
      </c>
      <c r="E222" s="134">
        <v>-22.508333333333336</v>
      </c>
      <c r="F222" s="156">
        <v>-27.05</v>
      </c>
      <c r="G222" s="134"/>
      <c r="H222" s="159"/>
      <c r="I222" s="134"/>
      <c r="J222" s="160">
        <v>-23.116666666666664</v>
      </c>
      <c r="K222" s="156">
        <v>-23.69083333333333</v>
      </c>
      <c r="L222" s="156">
        <v>-21.760166666666667</v>
      </c>
      <c r="M222" s="161">
        <v>-16.246666666666666</v>
      </c>
      <c r="N222" s="162"/>
      <c r="Q222"/>
      <c r="R222"/>
      <c r="S222"/>
      <c r="T222"/>
      <c r="U222"/>
      <c r="V222"/>
      <c r="W222"/>
      <c r="X222"/>
      <c r="Y222"/>
      <c r="Z222"/>
      <c r="AA222"/>
      <c r="AB222"/>
    </row>
    <row r="223" spans="1:28" ht="15" thickBot="1" x14ac:dyDescent="0.4">
      <c r="B223" s="67"/>
      <c r="C223" s="68">
        <v>-16.420341540404038</v>
      </c>
      <c r="D223" s="68">
        <f t="shared" ref="D223:N223" si="60">AVERAGE(D179:D222)</f>
        <v>-19.987608585858581</v>
      </c>
      <c r="E223" s="68">
        <f t="shared" si="60"/>
        <v>-23.007720959595968</v>
      </c>
      <c r="F223" s="68">
        <f t="shared" si="60"/>
        <v>-24.190901808785533</v>
      </c>
      <c r="G223" s="68">
        <f t="shared" si="60"/>
        <v>-25.199813271604942</v>
      </c>
      <c r="H223" s="68">
        <f t="shared" si="60"/>
        <v>-24.830036585365853</v>
      </c>
      <c r="I223" s="68">
        <f t="shared" si="60"/>
        <v>-23.592390432098767</v>
      </c>
      <c r="J223" s="68">
        <f t="shared" si="60"/>
        <v>-24.080387626262631</v>
      </c>
      <c r="K223" s="68">
        <f t="shared" si="60"/>
        <v>-22.946719696969698</v>
      </c>
      <c r="L223" s="68">
        <f t="shared" si="60"/>
        <v>-20.377405303030301</v>
      </c>
      <c r="M223" s="68">
        <f t="shared" si="60"/>
        <v>-16.501303617571057</v>
      </c>
      <c r="N223" s="68">
        <f t="shared" si="60"/>
        <v>-13.749556349206348</v>
      </c>
      <c r="Q223"/>
      <c r="R223"/>
      <c r="S223"/>
      <c r="T223"/>
      <c r="U223"/>
      <c r="V223"/>
      <c r="W223"/>
      <c r="X223"/>
      <c r="Y223"/>
      <c r="Z223"/>
      <c r="AA223"/>
      <c r="AB223"/>
    </row>
    <row r="224" spans="1:28" ht="15" thickBot="1" x14ac:dyDescent="0.4"/>
    <row r="225" spans="1:28" ht="52.5" customHeight="1" thickBot="1" x14ac:dyDescent="0.4">
      <c r="B225" s="231" t="s">
        <v>79</v>
      </c>
      <c r="C225" s="78" t="s">
        <v>80</v>
      </c>
      <c r="D225" s="232" t="s">
        <v>81</v>
      </c>
      <c r="E225" s="232" t="s">
        <v>82</v>
      </c>
      <c r="F225" s="232" t="s">
        <v>83</v>
      </c>
      <c r="G225" s="232" t="s">
        <v>84</v>
      </c>
      <c r="H225" s="232" t="s">
        <v>85</v>
      </c>
      <c r="I225" s="232" t="s">
        <v>86</v>
      </c>
      <c r="J225" s="232" t="s">
        <v>87</v>
      </c>
      <c r="K225" s="232" t="s">
        <v>88</v>
      </c>
      <c r="L225" s="232" t="s">
        <v>89</v>
      </c>
      <c r="M225" s="232" t="s">
        <v>90</v>
      </c>
      <c r="N225" s="233" t="s">
        <v>91</v>
      </c>
      <c r="O225" s="131"/>
      <c r="P225" s="131"/>
      <c r="Q225" s="78" t="s">
        <v>92</v>
      </c>
      <c r="R225" s="232" t="s">
        <v>93</v>
      </c>
      <c r="S225" s="232" t="s">
        <v>94</v>
      </c>
      <c r="T225" s="232" t="s">
        <v>95</v>
      </c>
      <c r="U225" s="232" t="s">
        <v>96</v>
      </c>
      <c r="V225" s="232" t="s">
        <v>97</v>
      </c>
      <c r="W225" s="232" t="s">
        <v>98</v>
      </c>
      <c r="X225" s="232" t="s">
        <v>99</v>
      </c>
      <c r="Y225" s="232" t="s">
        <v>100</v>
      </c>
      <c r="Z225" s="232" t="s">
        <v>101</v>
      </c>
      <c r="AA225" s="232" t="s">
        <v>102</v>
      </c>
      <c r="AB225" s="233" t="s">
        <v>103</v>
      </c>
    </row>
    <row r="226" spans="1:28" x14ac:dyDescent="0.35">
      <c r="A226" s="372" t="s">
        <v>26</v>
      </c>
      <c r="B226" s="234" t="s">
        <v>9</v>
      </c>
      <c r="C226" s="235">
        <v>-20.949333333333332</v>
      </c>
      <c r="D226" s="72">
        <v>-20.568000000000001</v>
      </c>
      <c r="E226" s="72">
        <v>-23.415833333333335</v>
      </c>
      <c r="F226" s="74">
        <v>-23.314444444444433</v>
      </c>
      <c r="G226" s="74">
        <v>-25.81</v>
      </c>
      <c r="H226" s="74">
        <v>-23.196888888888896</v>
      </c>
      <c r="I226" s="236">
        <v>-23.49</v>
      </c>
      <c r="J226" s="74">
        <v>-23.721999999999998</v>
      </c>
      <c r="K226" s="74">
        <v>-23.303333333333331</v>
      </c>
      <c r="L226" s="57">
        <v>-21.631777777777767</v>
      </c>
      <c r="M226" s="57">
        <v>-16.787333333333333</v>
      </c>
      <c r="N226" s="72">
        <v>-11.177833333333332</v>
      </c>
      <c r="O226" s="131"/>
      <c r="P226" s="131" t="str">
        <f>(B226)</f>
        <v>Cabernet Franc</v>
      </c>
      <c r="Q226" s="179">
        <f>AVERAGE(C226:C230)</f>
        <v>-20.349011111111114</v>
      </c>
      <c r="R226" s="179">
        <f t="shared" ref="R226:AB226" si="61">AVERAGE(D226:D230)</f>
        <v>-20.656555555555563</v>
      </c>
      <c r="S226" s="179">
        <f t="shared" si="61"/>
        <v>-22.665744444444449</v>
      </c>
      <c r="T226" s="179">
        <f t="shared" si="61"/>
        <v>-22.649537037037035</v>
      </c>
      <c r="U226" s="179">
        <f t="shared" si="61"/>
        <v>-25.390316666666667</v>
      </c>
      <c r="V226" s="179">
        <f t="shared" si="61"/>
        <v>-22.643055555555552</v>
      </c>
      <c r="W226" s="179">
        <f t="shared" si="61"/>
        <v>-22.997644444444447</v>
      </c>
      <c r="X226" s="179">
        <f t="shared" si="61"/>
        <v>-23.228966666666668</v>
      </c>
      <c r="Y226" s="179">
        <f t="shared" si="61"/>
        <v>-22.940688888888886</v>
      </c>
      <c r="Z226" s="179">
        <f t="shared" si="61"/>
        <v>-20.442788888888888</v>
      </c>
      <c r="AA226" s="179">
        <f t="shared" si="61"/>
        <v>-15.1812</v>
      </c>
      <c r="AB226" s="179">
        <f t="shared" si="61"/>
        <v>-10.204511111111106</v>
      </c>
    </row>
    <row r="227" spans="1:28" x14ac:dyDescent="0.35">
      <c r="A227" s="373" t="s">
        <v>11</v>
      </c>
      <c r="B227" s="237" t="s">
        <v>9</v>
      </c>
      <c r="C227" s="238">
        <v>-21.071555555555566</v>
      </c>
      <c r="D227" s="72">
        <v>-20.481666666666666</v>
      </c>
      <c r="E227" s="239">
        <v>-23.408333333333331</v>
      </c>
      <c r="F227" s="72">
        <v>-22.192000000000004</v>
      </c>
      <c r="G227" s="72">
        <v>-25.746666666666666</v>
      </c>
      <c r="H227" s="72">
        <v>-21.621111111111102</v>
      </c>
      <c r="I227" s="240">
        <v>-22.842222222222233</v>
      </c>
      <c r="J227" s="239">
        <v>-24.044999999999998</v>
      </c>
      <c r="K227" s="72">
        <v>-23.157222222222231</v>
      </c>
      <c r="L227" s="52">
        <v>-21.62</v>
      </c>
      <c r="M227" s="52">
        <v>-16.009333333333334</v>
      </c>
      <c r="N227" s="72">
        <v>-10.136833333333334</v>
      </c>
      <c r="O227" s="131"/>
      <c r="P227" s="131"/>
      <c r="Q227" s="131"/>
      <c r="R227" s="131"/>
      <c r="S227" s="131"/>
      <c r="T227" s="131"/>
      <c r="U227" s="131"/>
      <c r="V227" s="131"/>
      <c r="W227" s="131"/>
      <c r="X227" s="131"/>
      <c r="Y227" s="131"/>
      <c r="Z227" s="131"/>
      <c r="AA227" s="131"/>
      <c r="AB227" s="131"/>
    </row>
    <row r="228" spans="1:28" x14ac:dyDescent="0.35">
      <c r="A228" s="373" t="s">
        <v>11</v>
      </c>
      <c r="B228" s="237" t="s">
        <v>9</v>
      </c>
      <c r="C228" s="238">
        <v>-20.1235</v>
      </c>
      <c r="D228" s="72">
        <v>-19.427833333333332</v>
      </c>
      <c r="E228" s="239">
        <v>-22.317333333333334</v>
      </c>
      <c r="F228" s="72">
        <v>-22.442166666666669</v>
      </c>
      <c r="G228" s="72">
        <v>-25.058666666666667</v>
      </c>
      <c r="H228" s="72">
        <v>-23.111166666666666</v>
      </c>
      <c r="I228" s="240">
        <v>-22.2685</v>
      </c>
      <c r="J228" s="239">
        <v>-22.568666666666669</v>
      </c>
      <c r="K228" s="72">
        <v>-22.504666666666665</v>
      </c>
      <c r="L228" s="52">
        <v>-19.194666666666667</v>
      </c>
      <c r="M228" s="52">
        <v>-11.780666666666667</v>
      </c>
      <c r="N228" s="72">
        <v>-9.9333333333333353</v>
      </c>
      <c r="O228" s="131"/>
      <c r="P228" s="131"/>
      <c r="Q228" s="131"/>
      <c r="R228" s="131"/>
      <c r="S228" s="131"/>
      <c r="T228" s="131"/>
      <c r="U228" s="131"/>
      <c r="V228" s="131"/>
      <c r="W228" s="131"/>
      <c r="X228" s="131"/>
      <c r="Y228" s="131"/>
      <c r="Z228" s="131"/>
      <c r="AA228" s="131"/>
      <c r="AB228" s="131"/>
    </row>
    <row r="229" spans="1:28" x14ac:dyDescent="0.35">
      <c r="A229" s="373" t="s">
        <v>10</v>
      </c>
      <c r="B229" s="241" t="s">
        <v>9</v>
      </c>
      <c r="C229" s="238">
        <v>-19.928666666666668</v>
      </c>
      <c r="D229" s="72">
        <v>-21.749722222222236</v>
      </c>
      <c r="E229" s="239">
        <v>-22.581666666666667</v>
      </c>
      <c r="F229" s="72"/>
      <c r="G229" s="72">
        <v>-26.771250000000002</v>
      </c>
      <c r="H229" s="72"/>
      <c r="I229" s="240">
        <v>-23.110833333333336</v>
      </c>
      <c r="J229" s="239">
        <v>-23.409166666666668</v>
      </c>
      <c r="K229" s="72">
        <v>-23.177111111111103</v>
      </c>
      <c r="L229" s="52">
        <v>-20.200833333333335</v>
      </c>
      <c r="M229" s="52">
        <v>-14.898666666666665</v>
      </c>
      <c r="N229" s="72">
        <v>-10.699444444444433</v>
      </c>
      <c r="O229" s="131"/>
      <c r="P229" s="131"/>
      <c r="Q229" s="131"/>
      <c r="R229" s="131"/>
      <c r="S229" s="131"/>
      <c r="T229" s="131"/>
      <c r="U229" s="131"/>
      <c r="V229" s="131"/>
      <c r="W229" s="131"/>
      <c r="X229" s="131"/>
      <c r="Y229" s="131"/>
      <c r="Z229" s="131"/>
      <c r="AA229" s="131"/>
      <c r="AB229" s="131"/>
    </row>
    <row r="230" spans="1:28" x14ac:dyDescent="0.35">
      <c r="A230" s="373" t="s">
        <v>185</v>
      </c>
      <c r="B230" s="237" t="s">
        <v>9</v>
      </c>
      <c r="C230" s="238">
        <v>-19.672000000000001</v>
      </c>
      <c r="D230" s="72">
        <v>-21.055555555555568</v>
      </c>
      <c r="E230" s="239">
        <v>-21.605555555555565</v>
      </c>
      <c r="F230" s="72"/>
      <c r="G230" s="72">
        <v>-23.565000000000001</v>
      </c>
      <c r="H230" s="72"/>
      <c r="I230" s="240">
        <v>-23.276666666666667</v>
      </c>
      <c r="J230" s="239">
        <v>-22.400000000000002</v>
      </c>
      <c r="K230" s="72">
        <v>-22.561111111111099</v>
      </c>
      <c r="L230" s="52">
        <v>-19.566666666666666</v>
      </c>
      <c r="M230" s="52">
        <v>-16.43</v>
      </c>
      <c r="N230" s="72">
        <v>-9.0751111111110987</v>
      </c>
      <c r="O230" s="131"/>
      <c r="P230" s="131"/>
      <c r="Q230" s="131"/>
      <c r="R230" s="131"/>
      <c r="S230" s="131"/>
      <c r="T230" s="131"/>
      <c r="U230" s="131"/>
      <c r="V230" s="131"/>
      <c r="W230" s="131"/>
      <c r="X230" s="131"/>
      <c r="Y230" s="131"/>
      <c r="Z230" s="131"/>
      <c r="AA230" s="131"/>
      <c r="AB230" s="131"/>
    </row>
    <row r="231" spans="1:28" x14ac:dyDescent="0.35">
      <c r="A231" s="373" t="s">
        <v>27</v>
      </c>
      <c r="B231" s="242" t="s">
        <v>20</v>
      </c>
      <c r="C231" s="238">
        <v>-19.822222222222234</v>
      </c>
      <c r="D231" s="72">
        <v>-20.533333333333331</v>
      </c>
      <c r="E231" s="72">
        <v>-22.612222222222233</v>
      </c>
      <c r="F231" s="74">
        <v>-22.901777777777767</v>
      </c>
      <c r="G231" s="74"/>
      <c r="H231" s="74">
        <v>-23.242222222222235</v>
      </c>
      <c r="I231" s="240">
        <v>-22.761666666666667</v>
      </c>
      <c r="J231" s="74">
        <v>-23.115333333333336</v>
      </c>
      <c r="K231" s="74">
        <v>-23.359333333333336</v>
      </c>
      <c r="L231" s="57">
        <v>-22.515000000000001</v>
      </c>
      <c r="M231" s="57">
        <v>-17.838888888888899</v>
      </c>
      <c r="N231" s="72">
        <v>-11.738055555555567</v>
      </c>
      <c r="O231" s="131"/>
      <c r="P231" s="131" t="str">
        <f>(B231)</f>
        <v>Cabernet Sauvignon</v>
      </c>
      <c r="Q231" s="179">
        <f>AVERAGE(C231:C234)</f>
        <v>-19.209944444444449</v>
      </c>
      <c r="R231" s="179">
        <f t="shared" ref="R231:AB231" si="62">AVERAGE(D231:D234)</f>
        <v>-19.678944444444443</v>
      </c>
      <c r="S231" s="179">
        <f t="shared" si="62"/>
        <v>-21.687638888888891</v>
      </c>
      <c r="T231" s="179">
        <f t="shared" si="62"/>
        <v>-22.299703703703702</v>
      </c>
      <c r="U231" s="179">
        <f t="shared" si="62"/>
        <v>-24.816249999999989</v>
      </c>
      <c r="V231" s="179">
        <f t="shared" si="62"/>
        <v>-22.377962962962968</v>
      </c>
      <c r="W231" s="179">
        <f t="shared" si="62"/>
        <v>-22.334680555555561</v>
      </c>
      <c r="X231" s="179">
        <f t="shared" si="62"/>
        <v>-22.341722222222216</v>
      </c>
      <c r="Y231" s="179">
        <f t="shared" si="62"/>
        <v>-22.688277777777785</v>
      </c>
      <c r="Z231" s="179">
        <f t="shared" si="62"/>
        <v>-20.955500000000001</v>
      </c>
      <c r="AA231" s="179">
        <f t="shared" si="62"/>
        <v>-17.490694444444451</v>
      </c>
      <c r="AB231" s="179">
        <f t="shared" si="62"/>
        <v>-11.977930555555558</v>
      </c>
    </row>
    <row r="232" spans="1:28" x14ac:dyDescent="0.35">
      <c r="A232" s="373" t="s">
        <v>27</v>
      </c>
      <c r="B232" s="242" t="s">
        <v>20</v>
      </c>
      <c r="C232" s="238">
        <v>-17.732888888888898</v>
      </c>
      <c r="D232" s="72">
        <v>-18.767166666666668</v>
      </c>
      <c r="E232" s="72">
        <v>-21.148333333333333</v>
      </c>
      <c r="F232" s="74">
        <v>-22.133333333333336</v>
      </c>
      <c r="G232" s="74"/>
      <c r="H232" s="74">
        <v>-21.542777777777768</v>
      </c>
      <c r="I232" s="240">
        <v>-22.282222222222231</v>
      </c>
      <c r="J232" s="74">
        <v>-21.439999999999998</v>
      </c>
      <c r="K232" s="74">
        <v>-22.305555555555568</v>
      </c>
      <c r="L232" s="57">
        <v>-20.733000000000001</v>
      </c>
      <c r="M232" s="57">
        <v>-17.669722222222234</v>
      </c>
      <c r="N232" s="72">
        <v>-12.463333333333333</v>
      </c>
      <c r="O232" s="131"/>
      <c r="P232" s="131"/>
      <c r="Q232" s="131"/>
      <c r="R232" s="131"/>
      <c r="S232" s="131"/>
      <c r="T232" s="131"/>
      <c r="U232" s="131"/>
      <c r="V232" s="131"/>
      <c r="W232" s="131"/>
      <c r="X232" s="131"/>
      <c r="Y232" s="131"/>
      <c r="Z232" s="131"/>
      <c r="AA232" s="131"/>
      <c r="AB232" s="131"/>
    </row>
    <row r="233" spans="1:28" x14ac:dyDescent="0.35">
      <c r="A233" s="373" t="s">
        <v>11</v>
      </c>
      <c r="B233" s="242" t="s">
        <v>20</v>
      </c>
      <c r="C233" s="238">
        <v>-19.325333333333337</v>
      </c>
      <c r="D233" s="72">
        <v>-19.120833333333334</v>
      </c>
      <c r="E233" s="239">
        <v>-21.453333333333333</v>
      </c>
      <c r="F233" s="72">
        <v>-21.864000000000004</v>
      </c>
      <c r="G233" s="72">
        <v>-23.615833333333331</v>
      </c>
      <c r="H233" s="72">
        <v>-22.348888888888897</v>
      </c>
      <c r="I233" s="240">
        <v>-21.4145</v>
      </c>
      <c r="J233" s="239">
        <v>-22.308888888888863</v>
      </c>
      <c r="K233" s="72">
        <v>-22.383333333333336</v>
      </c>
      <c r="L233" s="52">
        <v>-20.182888888888897</v>
      </c>
      <c r="M233" s="52">
        <v>-17.299166666666665</v>
      </c>
      <c r="N233" s="72">
        <v>-12.546666666666667</v>
      </c>
      <c r="O233" s="131"/>
      <c r="P233" s="131"/>
      <c r="Q233" s="131"/>
      <c r="R233" s="131"/>
      <c r="S233" s="131"/>
      <c r="T233" s="131"/>
      <c r="U233" s="131"/>
      <c r="V233" s="131"/>
      <c r="W233" s="131"/>
      <c r="X233" s="131"/>
      <c r="Y233" s="131"/>
      <c r="Z233" s="131"/>
      <c r="AA233" s="131"/>
      <c r="AB233" s="131"/>
    </row>
    <row r="234" spans="1:28" x14ac:dyDescent="0.35">
      <c r="A234" s="373" t="s">
        <v>10</v>
      </c>
      <c r="B234" s="242" t="s">
        <v>20</v>
      </c>
      <c r="C234" s="238">
        <v>-19.959333333333333</v>
      </c>
      <c r="D234" s="72">
        <v>-20.294444444444434</v>
      </c>
      <c r="E234" s="239">
        <v>-21.536666666666665</v>
      </c>
      <c r="F234" s="72"/>
      <c r="G234" s="72">
        <v>-26.016666666666652</v>
      </c>
      <c r="H234" s="72"/>
      <c r="I234" s="240">
        <v>-22.880333333333336</v>
      </c>
      <c r="J234" s="239">
        <v>-22.502666666666666</v>
      </c>
      <c r="K234" s="72">
        <v>-22.704888888888899</v>
      </c>
      <c r="L234" s="52">
        <v>-20.391111111111098</v>
      </c>
      <c r="M234" s="52">
        <v>-17.154999999999998</v>
      </c>
      <c r="N234" s="72">
        <v>-11.163666666666666</v>
      </c>
      <c r="O234" s="131"/>
      <c r="P234" s="131"/>
      <c r="Q234" s="131"/>
      <c r="R234" s="131"/>
      <c r="S234" s="131"/>
      <c r="T234" s="131"/>
      <c r="U234" s="131"/>
      <c r="V234" s="131"/>
      <c r="W234" s="131"/>
      <c r="X234" s="131"/>
      <c r="Y234" s="131"/>
      <c r="Z234" s="131"/>
      <c r="AA234" s="131"/>
      <c r="AB234" s="131"/>
    </row>
    <row r="235" spans="1:28" x14ac:dyDescent="0.35">
      <c r="A235" s="373" t="s">
        <v>15</v>
      </c>
      <c r="B235" s="243" t="s">
        <v>1</v>
      </c>
      <c r="C235" s="238">
        <v>-21.479555555555567</v>
      </c>
      <c r="D235" s="72">
        <v>-22.038499999999999</v>
      </c>
      <c r="E235" s="72">
        <v>-23.974166666666665</v>
      </c>
      <c r="F235" s="74">
        <v>-23.045333333333332</v>
      </c>
      <c r="G235" s="74"/>
      <c r="H235" s="74">
        <v>-24.014722222222233</v>
      </c>
      <c r="I235" s="240">
        <v>-22.439333333333334</v>
      </c>
      <c r="J235" s="74">
        <v>-23.564444444444433</v>
      </c>
      <c r="K235" s="74">
        <v>-23.324444444444435</v>
      </c>
      <c r="L235" s="57">
        <v>-21.759499999999999</v>
      </c>
      <c r="M235" s="57">
        <v>-15.699999999999998</v>
      </c>
      <c r="N235" s="72">
        <v>-9.8453333333333344</v>
      </c>
      <c r="O235" s="131"/>
      <c r="P235" s="131" t="str">
        <f>(B235)</f>
        <v>Chardonnay</v>
      </c>
      <c r="Q235" s="179">
        <f>AVERAGE(C235:C240)</f>
        <v>-21.945425925925928</v>
      </c>
      <c r="R235" s="179">
        <f t="shared" ref="R235:AB235" si="63">AVERAGE(D235:D240)</f>
        <v>-22.176916666666667</v>
      </c>
      <c r="S235" s="179">
        <f t="shared" si="63"/>
        <v>-23.796055555555554</v>
      </c>
      <c r="T235" s="179">
        <f t="shared" si="63"/>
        <v>-23.592688888888887</v>
      </c>
      <c r="U235" s="179">
        <f t="shared" si="63"/>
        <v>-25.419699999999999</v>
      </c>
      <c r="V235" s="179">
        <f t="shared" si="63"/>
        <v>-23.63025</v>
      </c>
      <c r="W235" s="179">
        <f t="shared" si="63"/>
        <v>-22.853287037037035</v>
      </c>
      <c r="X235" s="179">
        <f t="shared" si="63"/>
        <v>-23.585574074074071</v>
      </c>
      <c r="Y235" s="179">
        <f t="shared" si="63"/>
        <v>-23.484314814814812</v>
      </c>
      <c r="Z235" s="179">
        <f t="shared" si="63"/>
        <v>-20.800194444444443</v>
      </c>
      <c r="AA235" s="179">
        <f t="shared" si="63"/>
        <v>-15.851083333333335</v>
      </c>
      <c r="AB235" s="179">
        <f t="shared" si="63"/>
        <v>-11.010977777777782</v>
      </c>
    </row>
    <row r="236" spans="1:28" x14ac:dyDescent="0.35">
      <c r="A236" s="373" t="s">
        <v>26</v>
      </c>
      <c r="B236" s="243" t="s">
        <v>1</v>
      </c>
      <c r="C236" s="238">
        <v>-22.151999999999997</v>
      </c>
      <c r="D236" s="72">
        <v>-22.25</v>
      </c>
      <c r="E236" s="72">
        <v>-24.304333333333332</v>
      </c>
      <c r="F236" s="74">
        <v>-23.912166666666668</v>
      </c>
      <c r="G236" s="74">
        <v>-25.685333333333332</v>
      </c>
      <c r="H236" s="74">
        <v>-23.881111111111096</v>
      </c>
      <c r="I236" s="240">
        <v>-22.387166666666662</v>
      </c>
      <c r="J236" s="74">
        <v>-23.694666666666667</v>
      </c>
      <c r="K236" s="74">
        <v>-23.378833333333333</v>
      </c>
      <c r="L236" s="57">
        <v>-21.152333333333331</v>
      </c>
      <c r="M236" s="57">
        <v>-14.950500000000002</v>
      </c>
      <c r="N236" s="72">
        <v>-10.992888888888899</v>
      </c>
      <c r="O236" s="131"/>
      <c r="P236" s="131"/>
      <c r="Q236" s="131"/>
      <c r="R236" s="131"/>
      <c r="S236" s="131"/>
      <c r="T236" s="131"/>
      <c r="U236" s="131"/>
      <c r="V236" s="131"/>
      <c r="W236" s="131"/>
      <c r="X236" s="131"/>
      <c r="Y236" s="131"/>
      <c r="Z236" s="131"/>
      <c r="AA236" s="131"/>
      <c r="AB236" s="131"/>
    </row>
    <row r="237" spans="1:28" x14ac:dyDescent="0.35">
      <c r="A237" s="373" t="s">
        <v>11</v>
      </c>
      <c r="B237" s="242" t="s">
        <v>1</v>
      </c>
      <c r="C237" s="238">
        <v>-21.910666666666668</v>
      </c>
      <c r="D237" s="72">
        <v>-22.018611111111099</v>
      </c>
      <c r="E237" s="239">
        <v>-23.868666666666666</v>
      </c>
      <c r="F237" s="72">
        <v>-23.978166666666667</v>
      </c>
      <c r="G237" s="72">
        <v>-25.318333333333332</v>
      </c>
      <c r="H237" s="72">
        <v>-23.362666666666669</v>
      </c>
      <c r="I237" s="240">
        <v>-23.1171111111111</v>
      </c>
      <c r="J237" s="239">
        <v>-24.314499999999999</v>
      </c>
      <c r="K237" s="72">
        <v>-23.891444444444431</v>
      </c>
      <c r="L237" s="52">
        <v>-21.441999999999997</v>
      </c>
      <c r="M237" s="52">
        <v>-16.978000000000002</v>
      </c>
      <c r="N237" s="72">
        <v>-11.827611111111102</v>
      </c>
      <c r="O237" s="131"/>
      <c r="P237" s="131"/>
      <c r="Q237" s="131"/>
      <c r="R237" s="131"/>
      <c r="S237" s="131"/>
      <c r="T237" s="131"/>
      <c r="U237" s="131"/>
      <c r="V237" s="131"/>
      <c r="W237" s="131"/>
      <c r="X237" s="131"/>
      <c r="Y237" s="131"/>
      <c r="Z237" s="131"/>
      <c r="AA237" s="131"/>
      <c r="AB237" s="131"/>
    </row>
    <row r="238" spans="1:28" x14ac:dyDescent="0.35">
      <c r="A238" s="373" t="s">
        <v>28</v>
      </c>
      <c r="B238" s="242" t="s">
        <v>1</v>
      </c>
      <c r="C238" s="238">
        <v>-22.111999999999998</v>
      </c>
      <c r="D238" s="72">
        <v>-22.099999999999998</v>
      </c>
      <c r="E238" s="239">
        <v>-23.342500000000001</v>
      </c>
      <c r="F238" s="72">
        <v>-22.475111111111101</v>
      </c>
      <c r="G238" s="72">
        <v>-25.235666666666663</v>
      </c>
      <c r="H238" s="72"/>
      <c r="I238" s="240">
        <v>-23.039777777777768</v>
      </c>
      <c r="J238" s="239">
        <v>-23.76733333333333</v>
      </c>
      <c r="K238" s="72">
        <v>-23.896500000000003</v>
      </c>
      <c r="L238" s="52">
        <v>-21.84</v>
      </c>
      <c r="M238" s="52">
        <v>-17.508666666666667</v>
      </c>
      <c r="N238" s="72"/>
      <c r="O238" s="131"/>
      <c r="P238" s="131"/>
      <c r="Q238" s="131"/>
      <c r="R238" s="131"/>
      <c r="S238" s="131"/>
      <c r="T238" s="131"/>
      <c r="U238" s="131"/>
      <c r="V238" s="131"/>
      <c r="W238" s="131"/>
      <c r="X238" s="131"/>
      <c r="Y238" s="131"/>
      <c r="Z238" s="131"/>
      <c r="AA238" s="131"/>
      <c r="AB238" s="131"/>
    </row>
    <row r="239" spans="1:28" x14ac:dyDescent="0.35">
      <c r="A239" s="373" t="s">
        <v>10</v>
      </c>
      <c r="B239" s="242" t="s">
        <v>1</v>
      </c>
      <c r="C239" s="238">
        <v>-22.072000000000003</v>
      </c>
      <c r="D239" s="72">
        <v>-22.787666666666667</v>
      </c>
      <c r="E239" s="239">
        <v>-24.327999999999999</v>
      </c>
      <c r="F239" s="72"/>
      <c r="G239" s="72">
        <v>-25.783333333333331</v>
      </c>
      <c r="H239" s="72"/>
      <c r="I239" s="240">
        <v>-23.431333333333338</v>
      </c>
      <c r="J239" s="239">
        <v>-23.638166666666667</v>
      </c>
      <c r="K239" s="72">
        <v>-24.123333333333331</v>
      </c>
      <c r="L239" s="52">
        <v>-19.957999999999998</v>
      </c>
      <c r="M239" s="52">
        <v>-15.324666666666667</v>
      </c>
      <c r="N239" s="72">
        <v>-11.489166666666668</v>
      </c>
      <c r="O239" s="131"/>
      <c r="P239" s="131"/>
      <c r="Q239" s="131"/>
      <c r="R239" s="131"/>
      <c r="S239" s="131"/>
      <c r="T239" s="131"/>
      <c r="U239" s="131"/>
      <c r="V239" s="131"/>
      <c r="W239" s="131"/>
      <c r="X239" s="131"/>
      <c r="Y239" s="131"/>
      <c r="Z239" s="131"/>
      <c r="AA239" s="131"/>
      <c r="AB239" s="131"/>
    </row>
    <row r="240" spans="1:28" x14ac:dyDescent="0.35">
      <c r="A240" s="73" t="s">
        <v>186</v>
      </c>
      <c r="B240" s="237" t="s">
        <v>1</v>
      </c>
      <c r="C240" s="238">
        <v>-21.946333333333332</v>
      </c>
      <c r="D240" s="72">
        <v>-21.866722222222233</v>
      </c>
      <c r="E240" s="239">
        <v>-22.958666666666669</v>
      </c>
      <c r="F240" s="72">
        <v>-24.552666666666667</v>
      </c>
      <c r="G240" s="72">
        <v>-25.07583333333335</v>
      </c>
      <c r="H240" s="72">
        <v>-23.262499999999999</v>
      </c>
      <c r="I240" s="240">
        <v>-22.704999999999998</v>
      </c>
      <c r="J240" s="239">
        <v>-22.534333333333336</v>
      </c>
      <c r="K240" s="72">
        <v>-22.291333333333338</v>
      </c>
      <c r="L240" s="52">
        <v>-18.649333333333335</v>
      </c>
      <c r="M240" s="52">
        <v>-14.644666666666666</v>
      </c>
      <c r="N240" s="72">
        <v>-10.899888888888901</v>
      </c>
      <c r="O240" s="131"/>
      <c r="P240" s="131"/>
      <c r="Q240" s="131"/>
      <c r="R240" s="131"/>
      <c r="S240" s="131"/>
      <c r="T240" s="131"/>
      <c r="U240" s="131"/>
      <c r="V240" s="131"/>
      <c r="W240" s="131"/>
      <c r="X240" s="131"/>
      <c r="Y240" s="131"/>
      <c r="Z240" s="131"/>
      <c r="AA240" s="131"/>
      <c r="AB240" s="131"/>
    </row>
    <row r="241" spans="1:41" x14ac:dyDescent="0.35">
      <c r="A241" s="373" t="s">
        <v>14</v>
      </c>
      <c r="B241" s="243" t="s">
        <v>8</v>
      </c>
      <c r="C241" s="238">
        <v>-19.702000000000002</v>
      </c>
      <c r="D241" s="72">
        <v>-20.528499999999998</v>
      </c>
      <c r="E241" s="72">
        <v>-22.915833333333335</v>
      </c>
      <c r="F241" s="74">
        <v>-22.497999999999998</v>
      </c>
      <c r="G241" s="74">
        <v>-23.231000000000002</v>
      </c>
      <c r="H241" s="74">
        <v>-21.593611111111098</v>
      </c>
      <c r="I241" s="240">
        <v>-21.721166666666665</v>
      </c>
      <c r="J241" s="74">
        <v>-21.401444444444433</v>
      </c>
      <c r="K241" s="74">
        <v>-21.785277777777768</v>
      </c>
      <c r="L241" s="57">
        <v>-20.218</v>
      </c>
      <c r="M241" s="57">
        <v>-17.695666666666668</v>
      </c>
      <c r="N241" s="72">
        <v>-11.896833333333333</v>
      </c>
      <c r="O241" s="131"/>
      <c r="P241" s="131" t="str">
        <f>(B241)</f>
        <v>Gewurztraminer</v>
      </c>
      <c r="Q241" s="179">
        <f>AVERAGE(C241:C243)</f>
        <v>-19.399000000000001</v>
      </c>
      <c r="R241" s="179">
        <f t="shared" ref="R241:AB241" si="64">AVERAGE(D241:D243)</f>
        <v>-20.015666666666664</v>
      </c>
      <c r="S241" s="179">
        <f t="shared" si="64"/>
        <v>-22.377444444444446</v>
      </c>
      <c r="T241" s="179">
        <f t="shared" si="64"/>
        <v>-21.982111111111113</v>
      </c>
      <c r="U241" s="179">
        <f t="shared" si="64"/>
        <v>-22.911500000000004</v>
      </c>
      <c r="V241" s="179">
        <f t="shared" si="64"/>
        <v>-21.964314814814813</v>
      </c>
      <c r="W241" s="179">
        <f t="shared" si="64"/>
        <v>-21.848240740740746</v>
      </c>
      <c r="X241" s="179">
        <f t="shared" si="64"/>
        <v>-21.761370370370368</v>
      </c>
      <c r="Y241" s="179">
        <f t="shared" si="64"/>
        <v>-21.809925925925924</v>
      </c>
      <c r="Z241" s="179">
        <f t="shared" si="64"/>
        <v>-20.241611111111112</v>
      </c>
      <c r="AA241" s="179">
        <f t="shared" si="64"/>
        <v>-17.208555555555559</v>
      </c>
      <c r="AB241" s="179">
        <f t="shared" si="64"/>
        <v>-12.216541666666666</v>
      </c>
    </row>
    <row r="242" spans="1:41" x14ac:dyDescent="0.35">
      <c r="A242" s="373" t="s">
        <v>26</v>
      </c>
      <c r="B242" s="243" t="s">
        <v>8</v>
      </c>
      <c r="C242" s="238">
        <v>-19.724999999999998</v>
      </c>
      <c r="D242" s="72">
        <v>-20.424333333333333</v>
      </c>
      <c r="E242" s="72">
        <v>-23.096999999999998</v>
      </c>
      <c r="F242" s="74">
        <v>-22.016666666666669</v>
      </c>
      <c r="G242" s="74"/>
      <c r="H242" s="74">
        <v>-21.885333333333335</v>
      </c>
      <c r="I242" s="240">
        <v>-21.995555555555569</v>
      </c>
      <c r="J242" s="74">
        <v>-22.22</v>
      </c>
      <c r="K242" s="74">
        <v>-22.370333333333335</v>
      </c>
      <c r="L242" s="57">
        <v>-20.7105</v>
      </c>
      <c r="M242" s="57">
        <v>-17.774000000000001</v>
      </c>
      <c r="N242" s="72">
        <v>-12.536249999999999</v>
      </c>
      <c r="O242" s="131"/>
      <c r="P242" s="131"/>
      <c r="Q242" s="131"/>
      <c r="R242" s="131"/>
      <c r="S242" s="131"/>
      <c r="T242" s="131"/>
      <c r="U242" s="131"/>
      <c r="V242" s="131"/>
      <c r="W242" s="131"/>
      <c r="X242" s="131"/>
      <c r="Y242" s="131"/>
      <c r="Z242" s="131"/>
      <c r="AA242" s="131"/>
      <c r="AB242" s="131"/>
    </row>
    <row r="243" spans="1:41" x14ac:dyDescent="0.35">
      <c r="A243" s="373" t="s">
        <v>12</v>
      </c>
      <c r="B243" s="242" t="s">
        <v>8</v>
      </c>
      <c r="C243" s="238">
        <v>-18.77</v>
      </c>
      <c r="D243" s="88">
        <v>-19.094166666666666</v>
      </c>
      <c r="E243" s="244">
        <v>-21.119499999999999</v>
      </c>
      <c r="F243" s="88">
        <v>-21.431666666666668</v>
      </c>
      <c r="G243" s="88">
        <v>-22.592000000000002</v>
      </c>
      <c r="H243" s="88">
        <v>-22.413999999999998</v>
      </c>
      <c r="I243" s="240">
        <v>-21.828000000000003</v>
      </c>
      <c r="J243" s="244">
        <v>-21.662666666666667</v>
      </c>
      <c r="K243" s="88">
        <v>-21.27416666666667</v>
      </c>
      <c r="L243" s="245">
        <v>-19.796333333333333</v>
      </c>
      <c r="M243" s="245">
        <v>-16.156000000000002</v>
      </c>
      <c r="N243" s="72"/>
      <c r="O243" s="131"/>
      <c r="P243" s="131"/>
      <c r="Q243" s="131"/>
      <c r="R243" s="131"/>
      <c r="S243" s="131"/>
      <c r="T243" s="131"/>
      <c r="U243" s="131"/>
      <c r="V243" s="131"/>
      <c r="W243" s="131"/>
      <c r="X243" s="131"/>
      <c r="Y243" s="131"/>
      <c r="Z243" s="131"/>
      <c r="AA243" s="131"/>
      <c r="AB243" s="131"/>
    </row>
    <row r="244" spans="1:41" x14ac:dyDescent="0.35">
      <c r="A244" s="373" t="s">
        <v>185</v>
      </c>
      <c r="B244" s="237" t="s">
        <v>104</v>
      </c>
      <c r="C244" s="238">
        <v>-21.29</v>
      </c>
      <c r="D244" s="72">
        <v>-19.981999999999999</v>
      </c>
      <c r="E244" s="239">
        <v>-21.255666666666666</v>
      </c>
      <c r="F244" s="72"/>
      <c r="G244" s="72">
        <v>-25.779444444444465</v>
      </c>
      <c r="H244" s="72"/>
      <c r="I244" s="240">
        <v>-20.608000000000001</v>
      </c>
      <c r="J244" s="239">
        <v>-22.288111111111103</v>
      </c>
      <c r="K244" s="72">
        <v>-22.245000000000001</v>
      </c>
      <c r="L244" s="52">
        <v>-20.193333333333332</v>
      </c>
      <c r="M244" s="52">
        <v>-16.876333333333331</v>
      </c>
      <c r="N244" s="72">
        <v>-11.546166666666666</v>
      </c>
      <c r="O244" s="131"/>
      <c r="P244" s="131" t="str">
        <f>(B244)</f>
        <v>Malbec</v>
      </c>
      <c r="Q244" s="179">
        <f>AVERAGE(C244)</f>
        <v>-21.29</v>
      </c>
      <c r="R244" s="179">
        <f t="shared" ref="R244:AB244" si="65">AVERAGE(D244)</f>
        <v>-19.981999999999999</v>
      </c>
      <c r="S244" s="179">
        <f t="shared" si="65"/>
        <v>-21.255666666666666</v>
      </c>
      <c r="T244" s="179" t="e">
        <f t="shared" si="65"/>
        <v>#DIV/0!</v>
      </c>
      <c r="U244" s="179">
        <f t="shared" si="65"/>
        <v>-25.779444444444465</v>
      </c>
      <c r="V244" s="179" t="e">
        <f t="shared" si="65"/>
        <v>#DIV/0!</v>
      </c>
      <c r="W244" s="179">
        <f t="shared" si="65"/>
        <v>-20.608000000000001</v>
      </c>
      <c r="X244" s="179">
        <f t="shared" si="65"/>
        <v>-22.288111111111103</v>
      </c>
      <c r="Y244" s="179">
        <f t="shared" si="65"/>
        <v>-22.245000000000001</v>
      </c>
      <c r="Z244" s="179">
        <f t="shared" si="65"/>
        <v>-20.193333333333332</v>
      </c>
      <c r="AA244" s="179">
        <f t="shared" si="65"/>
        <v>-16.876333333333331</v>
      </c>
      <c r="AB244" s="179">
        <f t="shared" si="65"/>
        <v>-11.546166666666666</v>
      </c>
    </row>
    <row r="245" spans="1:41" x14ac:dyDescent="0.35">
      <c r="A245" s="373" t="s">
        <v>27</v>
      </c>
      <c r="B245" s="243" t="s">
        <v>7</v>
      </c>
      <c r="C245" s="238">
        <v>-19.756666666666664</v>
      </c>
      <c r="D245" s="72">
        <v>-20.318999999999999</v>
      </c>
      <c r="E245" s="72">
        <v>-22.370999999999999</v>
      </c>
      <c r="F245" s="74">
        <v>-22.299333333333333</v>
      </c>
      <c r="G245" s="74">
        <v>-24.201000000000001</v>
      </c>
      <c r="H245" s="74">
        <v>-21.892499999999998</v>
      </c>
      <c r="I245" s="240">
        <v>-22.346833333333333</v>
      </c>
      <c r="J245" s="74">
        <v>-23.010333333333335</v>
      </c>
      <c r="K245" s="74">
        <v>-22.519166666666667</v>
      </c>
      <c r="L245" s="57">
        <v>-21.411333333333335</v>
      </c>
      <c r="M245" s="57">
        <v>-17.115666666666666</v>
      </c>
      <c r="N245" s="72">
        <v>-10.99</v>
      </c>
      <c r="O245" s="131"/>
      <c r="P245" s="131" t="str">
        <f>(B245)</f>
        <v>Merlot</v>
      </c>
      <c r="Q245" s="179">
        <f>AVERAGE(C245:C256)</f>
        <v>-20.341842592592595</v>
      </c>
      <c r="R245" s="179">
        <f t="shared" ref="R245:AB245" si="66">AVERAGE(D245:D256)</f>
        <v>-20.803907407407408</v>
      </c>
      <c r="S245" s="179">
        <f t="shared" si="66"/>
        <v>-22.346555555555554</v>
      </c>
      <c r="T245" s="179">
        <f t="shared" si="66"/>
        <v>-22.432720000000003</v>
      </c>
      <c r="U245" s="179">
        <f t="shared" si="66"/>
        <v>-24.796685185185186</v>
      </c>
      <c r="V245" s="179">
        <f t="shared" si="66"/>
        <v>-22.031066666666668</v>
      </c>
      <c r="W245" s="179">
        <f t="shared" si="66"/>
        <v>-22.417224537037033</v>
      </c>
      <c r="X245" s="179">
        <f t="shared" si="66"/>
        <v>-22.563041666666667</v>
      </c>
      <c r="Y245" s="179">
        <f t="shared" si="66"/>
        <v>-22.321981481481483</v>
      </c>
      <c r="Z245" s="179">
        <f t="shared" si="66"/>
        <v>-20.066858796296298</v>
      </c>
      <c r="AA245" s="179">
        <f t="shared" si="66"/>
        <v>-16.205307870370369</v>
      </c>
      <c r="AB245" s="179">
        <f t="shared" si="66"/>
        <v>-11.447822222222223</v>
      </c>
      <c r="AD245">
        <v>-20.341842592592595</v>
      </c>
      <c r="AE245">
        <v>-20.803907407407408</v>
      </c>
      <c r="AF245">
        <v>-22.346555555555554</v>
      </c>
      <c r="AG245">
        <v>-22.432720000000003</v>
      </c>
      <c r="AH245">
        <v>-24.796685185185186</v>
      </c>
      <c r="AI245">
        <v>-22.031066666666668</v>
      </c>
      <c r="AJ245">
        <v>-22.417224537037033</v>
      </c>
      <c r="AK245">
        <v>-22.563041666666667</v>
      </c>
      <c r="AL245">
        <v>-22.321981481481483</v>
      </c>
      <c r="AM245">
        <v>-20.066858796296298</v>
      </c>
      <c r="AN245">
        <v>-16.205307870370369</v>
      </c>
      <c r="AO245">
        <v>-11.447822222222223</v>
      </c>
    </row>
    <row r="246" spans="1:41" x14ac:dyDescent="0.35">
      <c r="A246" s="373" t="s">
        <v>11</v>
      </c>
      <c r="B246" s="243" t="s">
        <v>7</v>
      </c>
      <c r="C246" s="238">
        <v>-20.258444444444436</v>
      </c>
      <c r="D246" s="72">
        <v>-20.878888888888866</v>
      </c>
      <c r="E246" s="72">
        <v>-22.054333333333332</v>
      </c>
      <c r="F246" s="74">
        <v>-21.438333333333333</v>
      </c>
      <c r="G246" s="74">
        <v>-23.56</v>
      </c>
      <c r="H246" s="74">
        <v>-20.14833333333333</v>
      </c>
      <c r="I246" s="240">
        <v>-21.731666666666666</v>
      </c>
      <c r="J246" s="74">
        <v>-21.617500000000003</v>
      </c>
      <c r="K246" s="74">
        <v>-22.153666666666666</v>
      </c>
      <c r="L246" s="57">
        <v>-21.030555555555566</v>
      </c>
      <c r="M246" s="57">
        <v>-16.403888888888901</v>
      </c>
      <c r="N246" s="72">
        <v>-11.237666666666668</v>
      </c>
      <c r="O246" s="131"/>
      <c r="P246" s="131"/>
      <c r="Q246" s="131"/>
      <c r="R246" s="131"/>
      <c r="S246" s="131"/>
      <c r="T246" s="131"/>
      <c r="U246" s="131"/>
      <c r="V246" s="131"/>
      <c r="W246" s="131"/>
      <c r="X246" s="131"/>
      <c r="Y246" s="131"/>
      <c r="Z246" s="131"/>
      <c r="AA246" s="131"/>
      <c r="AB246" s="131"/>
      <c r="AD246">
        <v>-20.341842592592595</v>
      </c>
    </row>
    <row r="247" spans="1:41" x14ac:dyDescent="0.35">
      <c r="A247" s="373" t="s">
        <v>27</v>
      </c>
      <c r="B247" s="243" t="s">
        <v>7</v>
      </c>
      <c r="C247" s="246">
        <v>-21.078666666666667</v>
      </c>
      <c r="D247" s="72">
        <v>-22.172000000000001</v>
      </c>
      <c r="E247" s="72">
        <v>-23.925555555555565</v>
      </c>
      <c r="F247" s="74">
        <v>-23.734666666666669</v>
      </c>
      <c r="G247" s="74">
        <v>-24.923500000000001</v>
      </c>
      <c r="H247" s="74">
        <v>-23.991</v>
      </c>
      <c r="I247" s="240">
        <v>-23.854666666666663</v>
      </c>
      <c r="J247" s="74">
        <v>-23.469000000000005</v>
      </c>
      <c r="K247" s="74">
        <v>-23.116666666666664</v>
      </c>
      <c r="L247" s="57">
        <v>-20.604333333333333</v>
      </c>
      <c r="M247" s="57">
        <v>-16.800666666666668</v>
      </c>
      <c r="N247" s="74"/>
      <c r="O247" s="131"/>
      <c r="P247" s="131"/>
      <c r="Q247" s="131"/>
      <c r="R247" s="131"/>
      <c r="S247" s="131"/>
      <c r="T247" s="131"/>
      <c r="U247" s="131"/>
      <c r="V247" s="131"/>
      <c r="W247" s="131"/>
      <c r="X247" s="131"/>
      <c r="Y247" s="131"/>
      <c r="Z247" s="131"/>
      <c r="AA247" s="131"/>
      <c r="AB247" s="131"/>
      <c r="AD247">
        <v>-20.803907407407408</v>
      </c>
    </row>
    <row r="248" spans="1:41" x14ac:dyDescent="0.35">
      <c r="A248" s="373" t="s">
        <v>27</v>
      </c>
      <c r="B248" s="243" t="s">
        <v>7</v>
      </c>
      <c r="C248" s="246">
        <v>-20.346833333333333</v>
      </c>
      <c r="D248" s="72">
        <v>-21.429000000000002</v>
      </c>
      <c r="E248" s="72">
        <v>-22.842666666666663</v>
      </c>
      <c r="F248" s="74">
        <v>-23.027555555555566</v>
      </c>
      <c r="G248" s="74">
        <v>-25.037500000000005</v>
      </c>
      <c r="H248" s="74">
        <v>-22.366500000000002</v>
      </c>
      <c r="I248" s="240">
        <v>-22.268055555555566</v>
      </c>
      <c r="J248" s="74">
        <v>-22.963999999999999</v>
      </c>
      <c r="K248" s="74">
        <v>-23.239444444444434</v>
      </c>
      <c r="L248" s="57">
        <v>-20.614666666666668</v>
      </c>
      <c r="M248" s="57">
        <v>-16.150833333333335</v>
      </c>
      <c r="N248" s="74"/>
      <c r="O248" s="131"/>
      <c r="P248" s="131"/>
      <c r="Q248" s="131"/>
      <c r="R248" s="131"/>
      <c r="S248" s="131"/>
      <c r="T248" s="131"/>
      <c r="U248" s="131"/>
      <c r="V248" s="131"/>
      <c r="W248" s="131"/>
      <c r="X248" s="131"/>
      <c r="Y248" s="131"/>
      <c r="Z248" s="131"/>
      <c r="AA248" s="131"/>
      <c r="AB248" s="131"/>
      <c r="AD248">
        <v>-22.346555555555554</v>
      </c>
    </row>
    <row r="249" spans="1:41" x14ac:dyDescent="0.35">
      <c r="A249" s="373" t="s">
        <v>27</v>
      </c>
      <c r="B249" s="243" t="s">
        <v>7</v>
      </c>
      <c r="C249" s="246">
        <v>-21.088999999999999</v>
      </c>
      <c r="D249" s="72">
        <v>-21.450000000000003</v>
      </c>
      <c r="E249" s="72">
        <v>-22.454388888888886</v>
      </c>
      <c r="F249" s="74">
        <v>-22.874722222222218</v>
      </c>
      <c r="G249" s="74">
        <v>-24.508555555555557</v>
      </c>
      <c r="H249" s="74">
        <v>-22.836111111111119</v>
      </c>
      <c r="I249" s="240">
        <v>-23.409499999999998</v>
      </c>
      <c r="J249" s="74">
        <v>-23.032250000000001</v>
      </c>
      <c r="K249" s="74">
        <v>-22.804500000000001</v>
      </c>
      <c r="L249" s="57">
        <v>-21.004333333333332</v>
      </c>
      <c r="M249" s="57">
        <v>-16.709805555555551</v>
      </c>
      <c r="N249" s="74">
        <v>-12.364333333333333</v>
      </c>
      <c r="O249" s="131"/>
      <c r="P249" s="131"/>
      <c r="Q249" s="131"/>
      <c r="R249" s="131"/>
      <c r="S249" s="131"/>
      <c r="T249" s="131"/>
      <c r="U249" s="131"/>
      <c r="V249" s="131"/>
      <c r="W249" s="131"/>
      <c r="X249" s="131"/>
      <c r="Y249" s="131"/>
      <c r="Z249" s="131"/>
      <c r="AA249" s="131"/>
      <c r="AB249" s="131"/>
      <c r="AD249">
        <v>-22.432720000000003</v>
      </c>
    </row>
    <row r="250" spans="1:41" x14ac:dyDescent="0.35">
      <c r="A250" s="373" t="s">
        <v>27</v>
      </c>
      <c r="B250" s="243" t="s">
        <v>7</v>
      </c>
      <c r="C250" s="246">
        <v>-20.638444444444453</v>
      </c>
      <c r="D250" s="72">
        <v>-21.132833333333334</v>
      </c>
      <c r="E250" s="72">
        <v>-23.102166666666665</v>
      </c>
      <c r="F250" s="74">
        <v>-23.511199999999999</v>
      </c>
      <c r="G250" s="74">
        <v>-25.186</v>
      </c>
      <c r="H250" s="74">
        <v>-22.790999999999997</v>
      </c>
      <c r="I250" s="240">
        <v>-23.439249999999998</v>
      </c>
      <c r="J250" s="74">
        <v>-22.95675</v>
      </c>
      <c r="K250" s="74">
        <v>-22.974166666666665</v>
      </c>
      <c r="L250" s="57">
        <v>-20.280583333333333</v>
      </c>
      <c r="M250" s="57">
        <v>-16.416833333333333</v>
      </c>
      <c r="N250" s="74">
        <v>-11.670250000000001</v>
      </c>
      <c r="O250" s="131"/>
      <c r="P250" s="131"/>
      <c r="Q250" s="131"/>
      <c r="R250" s="131"/>
      <c r="S250" s="131"/>
      <c r="T250" s="131"/>
      <c r="U250" s="131"/>
      <c r="V250" s="131"/>
      <c r="W250" s="131"/>
      <c r="X250" s="131"/>
      <c r="Y250" s="131"/>
      <c r="Z250" s="131"/>
      <c r="AA250" s="131"/>
      <c r="AB250" s="131"/>
      <c r="AD250">
        <v>-24.796685185185186</v>
      </c>
    </row>
    <row r="251" spans="1:41" x14ac:dyDescent="0.35">
      <c r="A251" s="373" t="s">
        <v>26</v>
      </c>
      <c r="B251" s="243" t="s">
        <v>7</v>
      </c>
      <c r="C251" s="246">
        <v>-20.848666666666666</v>
      </c>
      <c r="D251" s="72">
        <v>-20.540833333333335</v>
      </c>
      <c r="E251" s="72">
        <v>-22.626333333333335</v>
      </c>
      <c r="F251" s="74">
        <v>-22.314444444444433</v>
      </c>
      <c r="G251" s="74">
        <v>-24.752499999999998</v>
      </c>
      <c r="H251" s="74">
        <v>-22.108000000000001</v>
      </c>
      <c r="I251" s="240">
        <v>-22.152888888888899</v>
      </c>
      <c r="J251" s="74">
        <v>-22.643333333333334</v>
      </c>
      <c r="K251" s="74">
        <v>-21.504000000000001</v>
      </c>
      <c r="L251" s="57">
        <v>-20.3901111111111</v>
      </c>
      <c r="M251" s="57">
        <v>-16.560333333333332</v>
      </c>
      <c r="N251" s="74">
        <v>-12.274000000000001</v>
      </c>
      <c r="O251" s="131"/>
      <c r="P251" s="131"/>
      <c r="Q251" s="131"/>
      <c r="R251" s="131"/>
      <c r="S251" s="131"/>
      <c r="T251" s="131"/>
      <c r="U251" s="131"/>
      <c r="V251" s="131"/>
      <c r="W251" s="131"/>
      <c r="X251" s="131"/>
      <c r="Y251" s="131"/>
      <c r="Z251" s="131"/>
      <c r="AA251" s="131"/>
      <c r="AB251" s="131"/>
      <c r="AD251">
        <v>-22.031066666666668</v>
      </c>
    </row>
    <row r="252" spans="1:41" x14ac:dyDescent="0.35">
      <c r="A252" s="373" t="s">
        <v>17</v>
      </c>
      <c r="B252" s="242" t="s">
        <v>7</v>
      </c>
      <c r="C252" s="238">
        <v>-19.542666666666666</v>
      </c>
      <c r="D252" s="72">
        <v>-19.382000000000001</v>
      </c>
      <c r="E252" s="239">
        <v>-19.305555555555568</v>
      </c>
      <c r="F252" s="72">
        <v>-20.463611111111103</v>
      </c>
      <c r="G252" s="72">
        <v>-23.829777777777768</v>
      </c>
      <c r="H252" s="72">
        <v>-19.482277777777764</v>
      </c>
      <c r="I252" s="240">
        <v>-20.165000000000003</v>
      </c>
      <c r="J252" s="239">
        <v>-20.404666666666667</v>
      </c>
      <c r="K252" s="72">
        <v>-19.748000000000001</v>
      </c>
      <c r="L252" s="52">
        <v>-16.096666666666664</v>
      </c>
      <c r="M252" s="52">
        <v>-15.656333333333331</v>
      </c>
      <c r="N252" s="72">
        <v>-11.053666666666667</v>
      </c>
      <c r="O252" s="131"/>
      <c r="P252" s="131"/>
      <c r="Q252" s="131"/>
      <c r="R252" s="131"/>
      <c r="S252" s="131"/>
      <c r="T252" s="131"/>
      <c r="U252" s="131"/>
      <c r="V252" s="131"/>
      <c r="W252" s="131"/>
      <c r="X252" s="131"/>
      <c r="Y252" s="131"/>
      <c r="Z252" s="131"/>
      <c r="AA252" s="131"/>
      <c r="AB252" s="131"/>
      <c r="AD252">
        <v>-22.417224537037033</v>
      </c>
    </row>
    <row r="253" spans="1:41" x14ac:dyDescent="0.35">
      <c r="A253" s="75" t="s">
        <v>29</v>
      </c>
      <c r="B253" s="247" t="s">
        <v>7</v>
      </c>
      <c r="C253" s="238">
        <v>-20.518222222222231</v>
      </c>
      <c r="D253" s="72">
        <v>-21.858166666666666</v>
      </c>
      <c r="E253" s="239">
        <v>-22.27</v>
      </c>
      <c r="F253" s="72"/>
      <c r="G253" s="72">
        <v>-24.994500000000002</v>
      </c>
      <c r="H253" s="72"/>
      <c r="I253" s="240">
        <v>-22.268666666666672</v>
      </c>
      <c r="J253" s="239">
        <v>-22.27933333333333</v>
      </c>
      <c r="K253" s="88">
        <v>-22.150333333333336</v>
      </c>
      <c r="L253" s="245">
        <v>-20.234222222222233</v>
      </c>
      <c r="M253" s="245">
        <v>-16.452500000000001</v>
      </c>
      <c r="N253" s="72">
        <v>-12.508888888888899</v>
      </c>
      <c r="O253" s="131"/>
      <c r="P253" s="131"/>
      <c r="Q253" s="131"/>
      <c r="R253" s="131"/>
      <c r="S253" s="131"/>
      <c r="T253" s="131"/>
      <c r="U253" s="131"/>
      <c r="V253" s="131"/>
      <c r="W253" s="131"/>
      <c r="X253" s="131"/>
      <c r="Y253" s="131"/>
      <c r="Z253" s="131"/>
      <c r="AA253" s="131"/>
      <c r="AB253" s="131"/>
      <c r="AD253">
        <v>-22.563041666666667</v>
      </c>
    </row>
    <row r="254" spans="1:41" x14ac:dyDescent="0.35">
      <c r="A254" s="373" t="s">
        <v>10</v>
      </c>
      <c r="B254" s="237" t="s">
        <v>7</v>
      </c>
      <c r="C254" s="238">
        <v>-19.206</v>
      </c>
      <c r="D254" s="72">
        <v>-20.829666666666668</v>
      </c>
      <c r="E254" s="239">
        <v>-21.999333333333329</v>
      </c>
      <c r="F254" s="72"/>
      <c r="G254" s="72">
        <v>-25.679333333333332</v>
      </c>
      <c r="H254" s="72"/>
      <c r="I254" s="240">
        <v>-22.332833333333337</v>
      </c>
      <c r="J254" s="239">
        <v>-22.706444444444433</v>
      </c>
      <c r="K254" s="72">
        <v>-22.425777777777768</v>
      </c>
      <c r="L254" s="52">
        <v>-20.127333333333333</v>
      </c>
      <c r="M254" s="52">
        <v>-15.385999999999999</v>
      </c>
      <c r="N254" s="72">
        <v>-10.233750000000001</v>
      </c>
      <c r="O254" s="131"/>
      <c r="P254" s="131"/>
      <c r="Q254" s="131"/>
      <c r="R254" s="131"/>
      <c r="S254" s="131"/>
      <c r="T254" s="131"/>
      <c r="U254" s="131"/>
      <c r="V254" s="131"/>
      <c r="W254" s="131"/>
      <c r="X254" s="131"/>
      <c r="Y254" s="131"/>
      <c r="Z254" s="131"/>
      <c r="AA254" s="131"/>
      <c r="AB254" s="131"/>
      <c r="AD254">
        <v>-22.321981481481483</v>
      </c>
    </row>
    <row r="255" spans="1:41" x14ac:dyDescent="0.35">
      <c r="A255" s="373" t="s">
        <v>11</v>
      </c>
      <c r="B255" s="237" t="s">
        <v>7</v>
      </c>
      <c r="C255" s="238">
        <v>-19.991833333333336</v>
      </c>
      <c r="D255" s="72">
        <v>-18.205833333333334</v>
      </c>
      <c r="E255" s="239">
        <v>-22.462</v>
      </c>
      <c r="F255" s="72">
        <v>-21.734444444444463</v>
      </c>
      <c r="G255" s="72">
        <v>-25.340555555555568</v>
      </c>
      <c r="H255" s="72">
        <v>-22.590277777777768</v>
      </c>
      <c r="I255" s="240">
        <v>-22.61</v>
      </c>
      <c r="J255" s="239">
        <v>-22.670888888888896</v>
      </c>
      <c r="K255" s="72">
        <v>-22.668722222222232</v>
      </c>
      <c r="L255" s="72">
        <v>-19.018166666666666</v>
      </c>
      <c r="M255" s="72">
        <v>-14.594833333333334</v>
      </c>
      <c r="N255" s="72">
        <v>-10.704000000000001</v>
      </c>
      <c r="O255" s="131"/>
      <c r="P255" s="131"/>
      <c r="Q255" s="131"/>
      <c r="R255" s="131"/>
      <c r="S255" s="131"/>
      <c r="T255" s="131"/>
      <c r="U255" s="131"/>
      <c r="V255" s="131"/>
      <c r="W255" s="131"/>
      <c r="X255" s="131"/>
      <c r="Y255" s="131"/>
      <c r="Z255" s="131"/>
      <c r="AA255" s="131"/>
      <c r="AB255" s="131"/>
      <c r="AD255">
        <v>-20.066858796296298</v>
      </c>
    </row>
    <row r="256" spans="1:41" x14ac:dyDescent="0.35">
      <c r="A256" s="373" t="s">
        <v>11</v>
      </c>
      <c r="B256" s="237" t="s">
        <v>7</v>
      </c>
      <c r="C256" s="238">
        <v>-20.826666666666668</v>
      </c>
      <c r="D256" s="72">
        <v>-21.448666666666668</v>
      </c>
      <c r="E256" s="239">
        <v>-22.745333333333335</v>
      </c>
      <c r="F256" s="72">
        <v>-22.928888888888903</v>
      </c>
      <c r="G256" s="72">
        <v>-25.546999999999997</v>
      </c>
      <c r="H256" s="72">
        <v>-22.104666666666663</v>
      </c>
      <c r="I256" s="240">
        <v>-22.427333333333337</v>
      </c>
      <c r="J256" s="72">
        <v>-23.001999999999999</v>
      </c>
      <c r="K256" s="72">
        <v>-22.559333333333331</v>
      </c>
      <c r="L256" s="72">
        <v>-19.990000000000002</v>
      </c>
      <c r="M256" s="72">
        <v>-16.215999999999998</v>
      </c>
      <c r="N256" s="72">
        <v>-11.441666666666665</v>
      </c>
      <c r="O256" s="131"/>
      <c r="P256" s="131"/>
      <c r="Q256" s="131"/>
      <c r="R256" s="131"/>
      <c r="S256" s="131"/>
      <c r="T256" s="131"/>
      <c r="U256" s="131"/>
      <c r="V256" s="131"/>
      <c r="W256" s="131"/>
      <c r="X256" s="131"/>
      <c r="Y256" s="131"/>
      <c r="Z256" s="131"/>
      <c r="AA256" s="131"/>
      <c r="AB256" s="131"/>
      <c r="AD256">
        <v>-16.205307870370369</v>
      </c>
    </row>
    <row r="257" spans="1:30" x14ac:dyDescent="0.35">
      <c r="A257" s="373" t="s">
        <v>26</v>
      </c>
      <c r="B257" s="243" t="s">
        <v>4</v>
      </c>
      <c r="C257" s="238">
        <v>-21.084833333333332</v>
      </c>
      <c r="D257" s="72">
        <v>-21.772666666666666</v>
      </c>
      <c r="E257" s="72">
        <v>-23.442833333333336</v>
      </c>
      <c r="F257" s="74">
        <v>-22.429333333333336</v>
      </c>
      <c r="G257" s="74"/>
      <c r="H257" s="74">
        <v>-23.155833333333334</v>
      </c>
      <c r="I257" s="240">
        <v>-24.138000000000002</v>
      </c>
      <c r="J257" s="74">
        <v>-23.530833333333334</v>
      </c>
      <c r="K257" s="74">
        <v>-24.734666666666666</v>
      </c>
      <c r="L257" s="57">
        <v>-23.177999999999997</v>
      </c>
      <c r="M257" s="57">
        <v>-17.865500000000001</v>
      </c>
      <c r="N257" s="72">
        <v>-11.539333333333332</v>
      </c>
      <c r="O257" s="131"/>
      <c r="P257" s="131" t="str">
        <f>(B257)</f>
        <v>Pinot blanc</v>
      </c>
      <c r="Q257" s="179">
        <f>AVERAGE(C257:C258)</f>
        <v>-21.347999999999999</v>
      </c>
      <c r="R257" s="179">
        <f t="shared" ref="R257:AB257" si="67">AVERAGE(D257:D258)</f>
        <v>-21.667833333333334</v>
      </c>
      <c r="S257" s="179">
        <f t="shared" si="67"/>
        <v>-23.464416666666668</v>
      </c>
      <c r="T257" s="179">
        <f t="shared" si="67"/>
        <v>-21.972166666666666</v>
      </c>
      <c r="U257" s="179">
        <f t="shared" si="67"/>
        <v>-22.818333333333332</v>
      </c>
      <c r="V257" s="179">
        <f t="shared" si="67"/>
        <v>-22.622</v>
      </c>
      <c r="W257" s="179">
        <f t="shared" si="67"/>
        <v>-23.568583333333336</v>
      </c>
      <c r="X257" s="179">
        <f t="shared" si="67"/>
        <v>-23.374861111111116</v>
      </c>
      <c r="Y257" s="179">
        <f t="shared" si="67"/>
        <v>-24.259666666666668</v>
      </c>
      <c r="Z257" s="179">
        <f t="shared" si="67"/>
        <v>-22.312666666666665</v>
      </c>
      <c r="AA257" s="179">
        <f t="shared" si="67"/>
        <v>-16.994583333333331</v>
      </c>
      <c r="AB257" s="179">
        <f t="shared" si="67"/>
        <v>-11.171083333333332</v>
      </c>
      <c r="AD257">
        <v>-11.447822222222223</v>
      </c>
    </row>
    <row r="258" spans="1:30" x14ac:dyDescent="0.35">
      <c r="A258" s="373" t="s">
        <v>11</v>
      </c>
      <c r="B258" s="242" t="s">
        <v>4</v>
      </c>
      <c r="C258" s="238">
        <v>-21.611166666666666</v>
      </c>
      <c r="D258" s="72">
        <v>-21.562999999999999</v>
      </c>
      <c r="E258" s="239">
        <v>-23.486000000000001</v>
      </c>
      <c r="F258" s="72">
        <v>-21.515000000000001</v>
      </c>
      <c r="G258" s="72">
        <v>-22.818333333333332</v>
      </c>
      <c r="H258" s="72">
        <v>-22.088166666666666</v>
      </c>
      <c r="I258" s="240">
        <v>-22.999166666666667</v>
      </c>
      <c r="J258" s="72">
        <v>-23.218888888888898</v>
      </c>
      <c r="K258" s="72">
        <v>-23.784666666666666</v>
      </c>
      <c r="L258" s="72">
        <v>-21.447333333333333</v>
      </c>
      <c r="M258" s="72">
        <v>-16.123666666666665</v>
      </c>
      <c r="N258" s="72">
        <v>-10.802833333333332</v>
      </c>
      <c r="O258" s="131"/>
      <c r="P258" s="131"/>
      <c r="Q258" s="131"/>
      <c r="R258" s="131"/>
      <c r="S258" s="131"/>
      <c r="T258" s="131"/>
      <c r="U258" s="131"/>
      <c r="V258" s="131"/>
      <c r="W258" s="131"/>
      <c r="X258" s="131"/>
      <c r="Y258" s="131"/>
      <c r="Z258" s="131"/>
      <c r="AA258" s="131"/>
      <c r="AB258" s="131"/>
    </row>
    <row r="259" spans="1:30" x14ac:dyDescent="0.35">
      <c r="A259" s="373" t="s">
        <v>15</v>
      </c>
      <c r="B259" s="243" t="s">
        <v>5</v>
      </c>
      <c r="C259" s="238">
        <v>-22.653000000000002</v>
      </c>
      <c r="D259" s="72">
        <v>-22.271666666666665</v>
      </c>
      <c r="E259" s="72">
        <v>-23.715333333333334</v>
      </c>
      <c r="F259" s="74">
        <v>-23.320999999999998</v>
      </c>
      <c r="G259" s="74"/>
      <c r="H259" s="74">
        <v>-22.682111111111102</v>
      </c>
      <c r="I259" s="240">
        <v>-23.484444444444435</v>
      </c>
      <c r="J259" s="74">
        <v>-23.924888888888901</v>
      </c>
      <c r="K259" s="74">
        <v>-23.884333333333334</v>
      </c>
      <c r="L259" s="74">
        <v>-22.580666666666669</v>
      </c>
      <c r="M259" s="74">
        <v>-18.409499999999998</v>
      </c>
      <c r="N259" s="72">
        <v>-12.042166666666668</v>
      </c>
      <c r="O259" s="131"/>
      <c r="P259" s="131" t="str">
        <f>(B259)</f>
        <v>Pinot gris</v>
      </c>
      <c r="Q259" s="179">
        <f>AVERAGE(C259:C263)</f>
        <v>-21.843766666666667</v>
      </c>
      <c r="R259" s="179">
        <f t="shared" ref="R259:AB259" si="68">AVERAGE(D259:D263)</f>
        <v>-22.004366666666662</v>
      </c>
      <c r="S259" s="179">
        <f t="shared" si="68"/>
        <v>-23.619400000000002</v>
      </c>
      <c r="T259" s="179">
        <f t="shared" si="68"/>
        <v>-22.913488888888892</v>
      </c>
      <c r="U259" s="179">
        <f t="shared" si="68"/>
        <v>-26.107208333333325</v>
      </c>
      <c r="V259" s="179">
        <f t="shared" si="68"/>
        <v>-23.662194444444442</v>
      </c>
      <c r="W259" s="179">
        <f t="shared" si="68"/>
        <v>-23.420266666666667</v>
      </c>
      <c r="X259" s="179">
        <f t="shared" si="68"/>
        <v>-23.813388888888895</v>
      </c>
      <c r="Y259" s="179">
        <f t="shared" si="68"/>
        <v>-23.739311111111114</v>
      </c>
      <c r="Z259" s="179">
        <f t="shared" si="68"/>
        <v>-21.694411111111116</v>
      </c>
      <c r="AA259" s="179">
        <f t="shared" si="68"/>
        <v>-17.412244444444447</v>
      </c>
      <c r="AB259" s="179">
        <f t="shared" si="68"/>
        <v>-12.074444444444442</v>
      </c>
    </row>
    <row r="260" spans="1:30" x14ac:dyDescent="0.35">
      <c r="A260" s="373" t="s">
        <v>26</v>
      </c>
      <c r="B260" s="243" t="s">
        <v>5</v>
      </c>
      <c r="C260" s="238">
        <v>-21.271166666666669</v>
      </c>
      <c r="D260" s="72">
        <v>-22.179333333333332</v>
      </c>
      <c r="E260" s="72">
        <v>-23.215833333333332</v>
      </c>
      <c r="F260" s="74">
        <v>-22.706888888888901</v>
      </c>
      <c r="G260" s="74">
        <v>-27.084166666666651</v>
      </c>
      <c r="H260" s="74">
        <v>-24.284666666666666</v>
      </c>
      <c r="I260" s="240">
        <v>-23.683166666666665</v>
      </c>
      <c r="J260" s="74">
        <v>-24.7925</v>
      </c>
      <c r="K260" s="74">
        <v>-24.318000000000001</v>
      </c>
      <c r="L260" s="74">
        <v>-22.233999999999998</v>
      </c>
      <c r="M260" s="74">
        <v>-18.509555555555565</v>
      </c>
      <c r="N260" s="72">
        <v>-12.905166666666666</v>
      </c>
      <c r="O260" s="131"/>
      <c r="P260" s="131"/>
      <c r="Q260" s="131"/>
      <c r="R260" s="131"/>
      <c r="S260" s="131"/>
      <c r="T260" s="131"/>
      <c r="U260" s="131"/>
      <c r="V260" s="131"/>
      <c r="W260" s="131"/>
      <c r="X260" s="131"/>
      <c r="Y260" s="131"/>
      <c r="Z260" s="131"/>
      <c r="AA260" s="131"/>
      <c r="AB260" s="131"/>
    </row>
    <row r="261" spans="1:30" x14ac:dyDescent="0.35">
      <c r="A261" s="373" t="s">
        <v>11</v>
      </c>
      <c r="B261" s="242" t="s">
        <v>5</v>
      </c>
      <c r="C261" s="238">
        <v>-22.280666666666665</v>
      </c>
      <c r="D261" s="72">
        <v>-22.341166666666666</v>
      </c>
      <c r="E261" s="72">
        <v>-23.546666666666667</v>
      </c>
      <c r="F261" s="72">
        <v>-22.885555555555566</v>
      </c>
      <c r="G261" s="72">
        <v>-25.23</v>
      </c>
      <c r="H261" s="72">
        <v>-22.986666666666668</v>
      </c>
      <c r="I261" s="240">
        <v>-23.597722222222231</v>
      </c>
      <c r="J261" s="72">
        <v>-24.257555555555566</v>
      </c>
      <c r="K261" s="72">
        <v>-24.004000000000001</v>
      </c>
      <c r="L261" s="72">
        <v>-21.693999999999999</v>
      </c>
      <c r="M261" s="72">
        <v>-16.14</v>
      </c>
      <c r="N261" s="72">
        <v>-12.0486111111111</v>
      </c>
      <c r="O261" s="131"/>
      <c r="P261" s="131"/>
      <c r="Q261" s="131"/>
      <c r="R261" s="131"/>
      <c r="S261" s="131"/>
      <c r="T261" s="131"/>
      <c r="U261" s="131"/>
      <c r="V261" s="131"/>
      <c r="W261" s="131"/>
      <c r="X261" s="131"/>
      <c r="Y261" s="131"/>
      <c r="Z261" s="131"/>
      <c r="AA261" s="131"/>
      <c r="AB261" s="131"/>
    </row>
    <row r="262" spans="1:30" x14ac:dyDescent="0.35">
      <c r="A262" s="373" t="s">
        <v>28</v>
      </c>
      <c r="B262" s="242" t="s">
        <v>5</v>
      </c>
      <c r="C262" s="238">
        <v>-20.678666666666665</v>
      </c>
      <c r="D262" s="72">
        <v>-20.062666666666665</v>
      </c>
      <c r="E262" s="59">
        <v>-22.897666666666666</v>
      </c>
      <c r="F262" s="72">
        <v>-21.937999999999999</v>
      </c>
      <c r="G262" s="72">
        <v>-25.312666666666651</v>
      </c>
      <c r="H262" s="72"/>
      <c r="I262" s="240">
        <v>-22.042222222222236</v>
      </c>
      <c r="J262" s="52">
        <v>-22.073666666666668</v>
      </c>
      <c r="K262" s="52">
        <v>-22.138000000000002</v>
      </c>
      <c r="L262" s="72">
        <v>-20.184222222222232</v>
      </c>
      <c r="M262" s="72">
        <v>-15.401499999999999</v>
      </c>
      <c r="N262" s="72"/>
      <c r="O262" s="131"/>
      <c r="P262" s="131"/>
      <c r="Q262" s="131"/>
      <c r="R262" s="131"/>
      <c r="S262" s="131"/>
      <c r="T262" s="131"/>
      <c r="U262" s="131"/>
      <c r="V262" s="131"/>
      <c r="W262" s="131"/>
      <c r="X262" s="131"/>
      <c r="Y262" s="131"/>
      <c r="Z262" s="131"/>
      <c r="AA262" s="131"/>
      <c r="AB262" s="131"/>
    </row>
    <row r="263" spans="1:30" x14ac:dyDescent="0.35">
      <c r="A263" s="373" t="s">
        <v>26</v>
      </c>
      <c r="B263" s="242" t="s">
        <v>5</v>
      </c>
      <c r="C263" s="238">
        <v>-22.335333333333335</v>
      </c>
      <c r="D263" s="72">
        <v>-23.167000000000002</v>
      </c>
      <c r="E263" s="72">
        <v>-24.721500000000002</v>
      </c>
      <c r="F263" s="72">
        <v>-23.715999999999998</v>
      </c>
      <c r="G263" s="72">
        <v>-26.802</v>
      </c>
      <c r="H263" s="72">
        <v>-24.695333333333334</v>
      </c>
      <c r="I263" s="240">
        <v>-24.293777777777766</v>
      </c>
      <c r="J263" s="72">
        <v>-24.018333333333334</v>
      </c>
      <c r="K263" s="72">
        <v>-24.352222222222235</v>
      </c>
      <c r="L263" s="72">
        <v>-21.779166666666669</v>
      </c>
      <c r="M263" s="72">
        <v>-18.600666666666665</v>
      </c>
      <c r="N263" s="72">
        <v>-11.301833333333335</v>
      </c>
      <c r="O263" s="131"/>
      <c r="P263" s="131"/>
      <c r="Q263" s="131"/>
      <c r="R263" s="131"/>
      <c r="S263" s="131"/>
      <c r="T263" s="131"/>
      <c r="U263" s="131"/>
      <c r="V263" s="131"/>
      <c r="W263" s="131"/>
      <c r="X263" s="131"/>
      <c r="Y263" s="131"/>
      <c r="Z263" s="131"/>
      <c r="AA263" s="131"/>
      <c r="AB263" s="131"/>
    </row>
    <row r="264" spans="1:30" x14ac:dyDescent="0.35">
      <c r="A264" s="373" t="s">
        <v>27</v>
      </c>
      <c r="B264" s="243" t="s">
        <v>3</v>
      </c>
      <c r="C264" s="238">
        <v>-22.107500000000002</v>
      </c>
      <c r="D264" s="72">
        <v>-22.623333333333335</v>
      </c>
      <c r="E264" s="72">
        <v>-23.663833333333333</v>
      </c>
      <c r="F264" s="74">
        <v>-23.208666666666669</v>
      </c>
      <c r="G264" s="74"/>
      <c r="H264" s="74">
        <v>-23.454999999999998</v>
      </c>
      <c r="I264" s="240">
        <v>-23.375</v>
      </c>
      <c r="J264" s="74">
        <v>-24.340833333333336</v>
      </c>
      <c r="K264" s="74">
        <v>-23.652333333333331</v>
      </c>
      <c r="L264" s="74">
        <v>-22.299166666666668</v>
      </c>
      <c r="M264" s="74">
        <v>-18.416666666666668</v>
      </c>
      <c r="N264" s="72">
        <v>-12.434388888888899</v>
      </c>
      <c r="O264" s="131"/>
      <c r="P264" s="131" t="str">
        <f>(B264)</f>
        <v>Pinot noir</v>
      </c>
      <c r="Q264" s="179">
        <f>AVERAGE(C264:C267)</f>
        <v>-21.349902777777775</v>
      </c>
      <c r="R264" s="179">
        <f t="shared" ref="R264:AB264" si="69">AVERAGE(D264:D267)</f>
        <v>-21.444166666666668</v>
      </c>
      <c r="S264" s="179">
        <f t="shared" si="69"/>
        <v>-22.787055555555561</v>
      </c>
      <c r="T264" s="179">
        <f t="shared" si="69"/>
        <v>-22.918847222222222</v>
      </c>
      <c r="U264" s="179">
        <f t="shared" si="69"/>
        <v>-24.854574074074083</v>
      </c>
      <c r="V264" s="179">
        <f t="shared" si="69"/>
        <v>-23.751111111111111</v>
      </c>
      <c r="W264" s="179">
        <f t="shared" si="69"/>
        <v>-23.304333333333332</v>
      </c>
      <c r="X264" s="179">
        <f t="shared" si="69"/>
        <v>-23.472958333333334</v>
      </c>
      <c r="Y264" s="179">
        <f t="shared" si="69"/>
        <v>-23.438958333333336</v>
      </c>
      <c r="Z264" s="179">
        <f t="shared" si="69"/>
        <v>-21.320083333333336</v>
      </c>
      <c r="AA264" s="179">
        <f t="shared" si="69"/>
        <v>-17.004986111111108</v>
      </c>
      <c r="AB264" s="179">
        <f t="shared" si="69"/>
        <v>-11.819194444444449</v>
      </c>
    </row>
    <row r="265" spans="1:30" x14ac:dyDescent="0.35">
      <c r="A265" s="373" t="s">
        <v>12</v>
      </c>
      <c r="B265" s="242" t="s">
        <v>3</v>
      </c>
      <c r="C265" s="238">
        <v>-20.35466666666667</v>
      </c>
      <c r="D265" s="72">
        <v>-21.290000000000003</v>
      </c>
      <c r="E265" s="52">
        <v>-22.316500000000001</v>
      </c>
      <c r="F265" s="72">
        <v>-22.718</v>
      </c>
      <c r="G265" s="72">
        <v>-23.561388888888899</v>
      </c>
      <c r="H265" s="72">
        <v>-23.310999999999996</v>
      </c>
      <c r="I265" s="240">
        <v>-23.703999999999997</v>
      </c>
      <c r="J265" s="72">
        <v>-23.674666666666667</v>
      </c>
      <c r="K265" s="72">
        <v>-23.359333333333336</v>
      </c>
      <c r="L265" s="72">
        <v>-21.173999999999999</v>
      </c>
      <c r="M265" s="72">
        <v>-16.886611111111097</v>
      </c>
      <c r="N265" s="72"/>
      <c r="O265" s="131"/>
      <c r="P265" s="131"/>
      <c r="Q265" s="131"/>
      <c r="R265" s="131"/>
      <c r="S265" s="131"/>
      <c r="T265" s="131"/>
      <c r="U265" s="131"/>
      <c r="V265" s="131"/>
      <c r="W265" s="131"/>
      <c r="X265" s="131"/>
      <c r="Y265" s="131"/>
      <c r="Z265" s="131"/>
      <c r="AA265" s="131"/>
      <c r="AB265" s="131"/>
    </row>
    <row r="266" spans="1:30" x14ac:dyDescent="0.35">
      <c r="A266" s="373" t="s">
        <v>28</v>
      </c>
      <c r="B266" s="242" t="s">
        <v>3</v>
      </c>
      <c r="C266" s="238">
        <v>-20.956444444444433</v>
      </c>
      <c r="D266" s="72">
        <v>-20.206333333333333</v>
      </c>
      <c r="E266" s="52">
        <v>-21.627888888888901</v>
      </c>
      <c r="F266" s="72">
        <v>-21.822888888888897</v>
      </c>
      <c r="G266" s="72">
        <v>-24.808999999999997</v>
      </c>
      <c r="H266" s="72"/>
      <c r="I266" s="240">
        <v>-22.337333333333333</v>
      </c>
      <c r="J266" s="72">
        <v>-22.567666666666668</v>
      </c>
      <c r="K266" s="72">
        <v>-22.918000000000003</v>
      </c>
      <c r="L266" s="72">
        <v>-20.972666666666669</v>
      </c>
      <c r="M266" s="72">
        <v>-16.908666666666665</v>
      </c>
      <c r="N266" s="72"/>
      <c r="O266" s="131"/>
      <c r="P266" s="131"/>
      <c r="Q266" s="131"/>
      <c r="R266" s="131"/>
      <c r="S266" s="131"/>
      <c r="T266" s="131"/>
      <c r="U266" s="131"/>
      <c r="V266" s="131"/>
      <c r="W266" s="131"/>
      <c r="X266" s="131"/>
      <c r="Y266" s="131"/>
      <c r="Z266" s="131"/>
      <c r="AA266" s="131"/>
      <c r="AB266" s="131"/>
    </row>
    <row r="267" spans="1:30" x14ac:dyDescent="0.35">
      <c r="A267" s="373" t="s">
        <v>11</v>
      </c>
      <c r="B267" s="242" t="s">
        <v>3</v>
      </c>
      <c r="C267" s="238">
        <v>-21.980999999999998</v>
      </c>
      <c r="D267" s="72">
        <v>-21.657</v>
      </c>
      <c r="E267" s="72">
        <v>-23.540000000000003</v>
      </c>
      <c r="F267" s="72">
        <v>-23.925833333333333</v>
      </c>
      <c r="G267" s="72">
        <v>-26.193333333333349</v>
      </c>
      <c r="H267" s="72">
        <v>-24.487333333333336</v>
      </c>
      <c r="I267" s="240">
        <v>-23.800999999999998</v>
      </c>
      <c r="J267" s="72">
        <v>-23.308666666666667</v>
      </c>
      <c r="K267" s="72">
        <v>-23.826166666666666</v>
      </c>
      <c r="L267" s="72">
        <v>-20.834500000000002</v>
      </c>
      <c r="M267" s="72">
        <v>-15.808</v>
      </c>
      <c r="N267" s="72">
        <v>-11.203999999999999</v>
      </c>
      <c r="O267" s="131"/>
      <c r="P267" s="131"/>
      <c r="Q267" s="131"/>
      <c r="R267" s="131"/>
      <c r="S267" s="131"/>
      <c r="T267" s="131"/>
      <c r="U267" s="131"/>
      <c r="V267" s="131"/>
      <c r="W267" s="131"/>
      <c r="X267" s="131"/>
      <c r="Y267" s="131"/>
      <c r="Z267" s="131"/>
      <c r="AA267" s="131"/>
      <c r="AB267" s="131"/>
    </row>
    <row r="268" spans="1:30" x14ac:dyDescent="0.35">
      <c r="A268" s="373" t="s">
        <v>26</v>
      </c>
      <c r="B268" s="243" t="s">
        <v>6</v>
      </c>
      <c r="C268" s="238">
        <v>-20.670666666666666</v>
      </c>
      <c r="D268" s="74">
        <v>-21.357833333333332</v>
      </c>
      <c r="E268" s="74">
        <v>-23.21083333333333</v>
      </c>
      <c r="F268" s="74">
        <v>-22.640833333333333</v>
      </c>
      <c r="G268" s="74"/>
      <c r="H268" s="74">
        <v>-23.020666666666667</v>
      </c>
      <c r="I268" s="248">
        <v>-23.314999999999998</v>
      </c>
      <c r="J268" s="249">
        <v>-24.047333333333331</v>
      </c>
      <c r="K268" s="74">
        <v>-24.395333333333337</v>
      </c>
      <c r="L268" s="74">
        <v>-22.648666666666667</v>
      </c>
      <c r="M268" s="74">
        <v>-21.152000000000001</v>
      </c>
      <c r="N268" s="72">
        <v>-15.973277777777767</v>
      </c>
      <c r="O268" s="131"/>
      <c r="P268" s="131" t="str">
        <f>(B268)</f>
        <v>Riesling</v>
      </c>
      <c r="Q268" s="179">
        <f>AVERAGE(C268:C272)</f>
        <v>-21.278177777777781</v>
      </c>
      <c r="R268" s="179">
        <f t="shared" ref="R268:AB268" si="70">AVERAGE(D268:D272)</f>
        <v>-21.269455555555556</v>
      </c>
      <c r="S268" s="179">
        <f t="shared" si="70"/>
        <v>-23.324866666666665</v>
      </c>
      <c r="T268" s="179">
        <f t="shared" si="70"/>
        <v>-22.838466666666665</v>
      </c>
      <c r="U268" s="179">
        <f t="shared" si="70"/>
        <v>-24.070020833333331</v>
      </c>
      <c r="V268" s="179">
        <f t="shared" si="70"/>
        <v>-22.799972222222227</v>
      </c>
      <c r="W268" s="179">
        <f t="shared" si="70"/>
        <v>-23.279766666666667</v>
      </c>
      <c r="X268" s="179">
        <f t="shared" si="70"/>
        <v>-23.924900000000001</v>
      </c>
      <c r="Y268" s="179">
        <f t="shared" si="70"/>
        <v>-23.666122222222221</v>
      </c>
      <c r="Z268" s="179">
        <f t="shared" si="70"/>
        <v>-22.305933333333332</v>
      </c>
      <c r="AA268" s="179">
        <f t="shared" si="70"/>
        <v>-19.589199999999998</v>
      </c>
      <c r="AB268" s="179">
        <f t="shared" si="70"/>
        <v>-13.923685185185178</v>
      </c>
    </row>
    <row r="269" spans="1:30" x14ac:dyDescent="0.35">
      <c r="A269" s="373" t="s">
        <v>11</v>
      </c>
      <c r="B269" s="242" t="s">
        <v>6</v>
      </c>
      <c r="C269" s="238">
        <v>-23.195333333333334</v>
      </c>
      <c r="D269" s="72">
        <v>-21.468666666666667</v>
      </c>
      <c r="E269" s="72">
        <v>-24.450166666666664</v>
      </c>
      <c r="F269" s="72">
        <v>-23.314999999999998</v>
      </c>
      <c r="G269" s="72">
        <v>-23.840666666666664</v>
      </c>
      <c r="H269" s="72">
        <v>-23.250833333333333</v>
      </c>
      <c r="I269" s="240">
        <v>-23.067499999999999</v>
      </c>
      <c r="J269" s="72">
        <v>-23.955555555555566</v>
      </c>
      <c r="K269" s="72">
        <v>-23.3886111111111</v>
      </c>
      <c r="L269" s="72">
        <v>-22.337833333333332</v>
      </c>
      <c r="M269" s="72">
        <v>-21.423333333333336</v>
      </c>
      <c r="N269" s="72">
        <v>-14.053611111111101</v>
      </c>
      <c r="O269" s="131"/>
      <c r="P269" s="131"/>
      <c r="Q269" s="131"/>
      <c r="R269" s="131"/>
      <c r="S269" s="131"/>
      <c r="T269" s="131"/>
      <c r="U269" s="131"/>
      <c r="V269" s="131"/>
      <c r="W269" s="131"/>
      <c r="X269" s="131"/>
      <c r="Y269" s="131"/>
      <c r="Z269" s="131"/>
      <c r="AA269" s="131"/>
      <c r="AB269" s="131"/>
    </row>
    <row r="270" spans="1:30" x14ac:dyDescent="0.35">
      <c r="A270" s="373" t="s">
        <v>13</v>
      </c>
      <c r="B270" s="242" t="s">
        <v>6</v>
      </c>
      <c r="C270" s="238">
        <v>-20.347999999999999</v>
      </c>
      <c r="D270" s="72">
        <v>-20.324666666666669</v>
      </c>
      <c r="E270" s="72">
        <v>-22.550333333333331</v>
      </c>
      <c r="F270" s="72">
        <v>-23.235500000000002</v>
      </c>
      <c r="G270" s="72">
        <v>-23.803333333333331</v>
      </c>
      <c r="H270" s="72">
        <v>-23.681999999999999</v>
      </c>
      <c r="I270" s="240">
        <v>-23.744</v>
      </c>
      <c r="J270" s="72">
        <v>-25.299111111111102</v>
      </c>
      <c r="K270" s="72">
        <v>-24.334000000000003</v>
      </c>
      <c r="L270" s="72">
        <v>-23.435333333333332</v>
      </c>
      <c r="M270" s="72">
        <v>-20.336833333333335</v>
      </c>
      <c r="N270" s="72"/>
      <c r="O270" s="131"/>
      <c r="P270" s="131"/>
      <c r="Q270" s="131"/>
      <c r="R270" s="131"/>
      <c r="S270" s="131"/>
      <c r="T270" s="131"/>
      <c r="U270" s="131"/>
      <c r="V270" s="131"/>
      <c r="W270" s="131"/>
      <c r="X270" s="131"/>
      <c r="Y270" s="131"/>
      <c r="Z270" s="131"/>
      <c r="AA270" s="131"/>
      <c r="AB270" s="131"/>
    </row>
    <row r="271" spans="1:30" x14ac:dyDescent="0.35">
      <c r="A271" s="373" t="s">
        <v>28</v>
      </c>
      <c r="B271" s="242" t="s">
        <v>6</v>
      </c>
      <c r="C271" s="238">
        <v>-20.934666666666669</v>
      </c>
      <c r="D271" s="72">
        <v>-21.310833333333331</v>
      </c>
      <c r="E271" s="72">
        <v>-22.881333333333334</v>
      </c>
      <c r="F271" s="72">
        <v>-22.009333333333331</v>
      </c>
      <c r="G271" s="72">
        <v>-25.255833333333332</v>
      </c>
      <c r="H271" s="72"/>
      <c r="I271" s="240">
        <v>-22.969333333333335</v>
      </c>
      <c r="J271" s="72">
        <v>-23.9375</v>
      </c>
      <c r="K271" s="72">
        <v>-23.776</v>
      </c>
      <c r="L271" s="72">
        <v>-21.477833333333333</v>
      </c>
      <c r="M271" s="72">
        <v>-16.666666666666668</v>
      </c>
      <c r="N271" s="72"/>
      <c r="O271" s="131"/>
      <c r="P271" s="131"/>
      <c r="Q271" s="131"/>
      <c r="R271" s="131"/>
      <c r="S271" s="131"/>
      <c r="T271" s="131"/>
      <c r="U271" s="131"/>
      <c r="V271" s="131"/>
      <c r="W271" s="131"/>
      <c r="X271" s="131"/>
      <c r="Y271" s="131"/>
      <c r="Z271" s="131"/>
      <c r="AA271" s="131"/>
      <c r="AB271" s="131"/>
    </row>
    <row r="272" spans="1:30" x14ac:dyDescent="0.35">
      <c r="A272" s="373" t="s">
        <v>11</v>
      </c>
      <c r="B272" s="242" t="s">
        <v>6</v>
      </c>
      <c r="C272" s="238">
        <v>-21.242222222222235</v>
      </c>
      <c r="D272" s="72">
        <v>-21.88527777777777</v>
      </c>
      <c r="E272" s="72">
        <v>-23.531666666666666</v>
      </c>
      <c r="F272" s="72">
        <v>-22.991666666666664</v>
      </c>
      <c r="G272" s="72">
        <v>-23.38025</v>
      </c>
      <c r="H272" s="72">
        <v>-21.246388888888902</v>
      </c>
      <c r="I272" s="240">
        <v>-23.302999999999997</v>
      </c>
      <c r="J272" s="72">
        <v>-22.385000000000002</v>
      </c>
      <c r="K272" s="72">
        <v>-22.436666666666667</v>
      </c>
      <c r="L272" s="72">
        <v>-21.63</v>
      </c>
      <c r="M272" s="72">
        <v>-18.367166666666666</v>
      </c>
      <c r="N272" s="72">
        <v>-11.744166666666667</v>
      </c>
      <c r="O272" s="131"/>
      <c r="P272" s="131"/>
      <c r="Q272" s="131"/>
      <c r="R272" s="131"/>
      <c r="S272" s="131"/>
      <c r="T272" s="131"/>
      <c r="U272" s="131"/>
      <c r="V272" s="131"/>
      <c r="W272" s="131"/>
      <c r="X272" s="131"/>
      <c r="Y272" s="131"/>
      <c r="Z272" s="131"/>
      <c r="AA272" s="131"/>
      <c r="AB272" s="131"/>
    </row>
    <row r="273" spans="1:28" x14ac:dyDescent="0.35">
      <c r="A273" s="373" t="s">
        <v>11</v>
      </c>
      <c r="B273" s="237" t="s">
        <v>105</v>
      </c>
      <c r="C273" s="238">
        <v>-20.684666666666669</v>
      </c>
      <c r="D273" s="72">
        <v>-20.087333333333333</v>
      </c>
      <c r="E273" s="72">
        <v>-21.702833333333331</v>
      </c>
      <c r="F273" s="72">
        <v>-22.417000000000002</v>
      </c>
      <c r="G273" s="72">
        <v>-23.980499999999996</v>
      </c>
      <c r="H273" s="72">
        <v>-22.059333333333331</v>
      </c>
      <c r="I273" s="240">
        <v>-21.498333333333335</v>
      </c>
      <c r="J273" s="72">
        <v>-22.776666666666667</v>
      </c>
      <c r="K273" s="72">
        <v>-21.756666666666671</v>
      </c>
      <c r="L273" s="72">
        <v>-20.226444444444432</v>
      </c>
      <c r="M273" s="72">
        <v>-17.376666666666669</v>
      </c>
      <c r="N273" s="72">
        <v>-11.699777777777767</v>
      </c>
      <c r="O273" s="131"/>
      <c r="P273" s="131" t="str">
        <f>(B273)</f>
        <v>Sauv blanc</v>
      </c>
      <c r="Q273" s="179">
        <f>AVERAGE(C273:C283)</f>
        <v>-20.04353787878788</v>
      </c>
      <c r="R273" s="179">
        <f t="shared" ref="R273:AB273" si="71">AVERAGE(D273:D283)</f>
        <v>-20.648371212121212</v>
      </c>
      <c r="S273" s="179">
        <f t="shared" si="71"/>
        <v>-22.45769191919192</v>
      </c>
      <c r="T273" s="179">
        <f t="shared" si="71"/>
        <v>-22.383949494949494</v>
      </c>
      <c r="U273" s="179">
        <f t="shared" si="71"/>
        <v>-24.321883333333332</v>
      </c>
      <c r="V273" s="179">
        <f t="shared" si="71"/>
        <v>-22.261790404040404</v>
      </c>
      <c r="W273" s="179">
        <f t="shared" si="71"/>
        <v>-21.904252525252527</v>
      </c>
      <c r="X273" s="179">
        <f t="shared" si="71"/>
        <v>-22.760818181818181</v>
      </c>
      <c r="Y273" s="179">
        <f t="shared" si="71"/>
        <v>-22.433280303030301</v>
      </c>
      <c r="Z273" s="179">
        <f t="shared" si="71"/>
        <v>-20.596871212121211</v>
      </c>
      <c r="AA273" s="179">
        <f t="shared" si="71"/>
        <v>-16.874419444444445</v>
      </c>
      <c r="AB273" s="179">
        <f t="shared" si="71"/>
        <v>-11.362888888888886</v>
      </c>
    </row>
    <row r="274" spans="1:28" x14ac:dyDescent="0.35">
      <c r="A274" s="373" t="s">
        <v>11</v>
      </c>
      <c r="B274" s="237" t="s">
        <v>105</v>
      </c>
      <c r="C274" s="238">
        <v>-19.066000000000003</v>
      </c>
      <c r="D274" s="72">
        <v>-20.697555555555567</v>
      </c>
      <c r="E274" s="72">
        <v>-21.528888888888901</v>
      </c>
      <c r="F274" s="72">
        <v>-21.116111111111099</v>
      </c>
      <c r="G274" s="72">
        <v>-26.016666666666666</v>
      </c>
      <c r="H274" s="72">
        <v>-21.675666666666668</v>
      </c>
      <c r="I274" s="240">
        <v>-21.86</v>
      </c>
      <c r="J274" s="72">
        <v>-22.644666666666666</v>
      </c>
      <c r="K274" s="72">
        <v>-22.402666666666665</v>
      </c>
      <c r="L274" s="72">
        <v>-21.345333333333333</v>
      </c>
      <c r="M274" s="72">
        <v>-17.716666666666669</v>
      </c>
      <c r="N274" s="72">
        <v>-11.646666666666667</v>
      </c>
      <c r="O274" s="131"/>
      <c r="P274" s="131"/>
      <c r="Q274" s="131"/>
      <c r="R274" s="131"/>
      <c r="S274" s="131"/>
      <c r="T274" s="131"/>
      <c r="U274" s="131"/>
      <c r="V274" s="131"/>
      <c r="W274" s="131"/>
      <c r="X274" s="131"/>
      <c r="Y274" s="131"/>
      <c r="Z274" s="131"/>
      <c r="AA274" s="131"/>
      <c r="AB274" s="131"/>
    </row>
    <row r="275" spans="1:28" x14ac:dyDescent="0.35">
      <c r="A275" s="373" t="s">
        <v>11</v>
      </c>
      <c r="B275" s="237" t="s">
        <v>105</v>
      </c>
      <c r="C275" s="238">
        <v>-20.620999999999999</v>
      </c>
      <c r="D275" s="72">
        <v>-20.717111111111098</v>
      </c>
      <c r="E275" s="72">
        <v>-23.283333333333299</v>
      </c>
      <c r="F275" s="72">
        <v>-21.89833333333333</v>
      </c>
      <c r="G275" s="72">
        <v>-25.35</v>
      </c>
      <c r="H275" s="72">
        <v>-21.716666666666669</v>
      </c>
      <c r="I275" s="240">
        <v>-21.547499999999999</v>
      </c>
      <c r="J275" s="72">
        <v>-23.079166666666666</v>
      </c>
      <c r="K275" s="72">
        <v>-23.464444444444435</v>
      </c>
      <c r="L275" s="72">
        <v>-21.606111111111101</v>
      </c>
      <c r="M275" s="72"/>
      <c r="N275" s="72"/>
      <c r="O275" s="131"/>
      <c r="P275" s="131"/>
      <c r="Q275" s="131"/>
      <c r="R275" s="131"/>
      <c r="S275" s="131"/>
      <c r="T275" s="131"/>
      <c r="U275" s="131"/>
      <c r="V275" s="131"/>
      <c r="W275" s="131"/>
      <c r="X275" s="131"/>
      <c r="Y275" s="131"/>
      <c r="Z275" s="131"/>
      <c r="AA275" s="131"/>
      <c r="AB275" s="131"/>
    </row>
    <row r="276" spans="1:28" x14ac:dyDescent="0.35">
      <c r="A276" s="373" t="s">
        <v>11</v>
      </c>
      <c r="B276" s="237" t="s">
        <v>105</v>
      </c>
      <c r="C276" s="238">
        <v>-18.990666666666666</v>
      </c>
      <c r="D276" s="72">
        <v>-19.734000000000002</v>
      </c>
      <c r="E276" s="72">
        <v>-22.066722222222236</v>
      </c>
      <c r="F276" s="72">
        <v>-22.080000000000002</v>
      </c>
      <c r="G276" s="72">
        <v>-23.675833333333333</v>
      </c>
      <c r="H276" s="72">
        <v>-21.597333333333335</v>
      </c>
      <c r="I276" s="240">
        <v>-21.03</v>
      </c>
      <c r="J276" s="72">
        <v>-22.425999999999998</v>
      </c>
      <c r="K276" s="72">
        <v>-21.623666666666665</v>
      </c>
      <c r="L276" s="72">
        <v>-19.837777777777763</v>
      </c>
      <c r="M276" s="72">
        <v>-14.568</v>
      </c>
      <c r="N276" s="72">
        <v>-10.773333333333332</v>
      </c>
      <c r="O276" s="131"/>
      <c r="P276" s="131"/>
      <c r="Q276" s="131"/>
      <c r="R276" s="131"/>
      <c r="S276" s="131"/>
      <c r="T276" s="131"/>
      <c r="U276" s="131"/>
      <c r="V276" s="131"/>
      <c r="W276" s="131"/>
      <c r="X276" s="131"/>
      <c r="Y276" s="131"/>
      <c r="Z276" s="131"/>
      <c r="AA276" s="131"/>
      <c r="AB276" s="131"/>
    </row>
    <row r="277" spans="1:28" x14ac:dyDescent="0.35">
      <c r="A277" s="373" t="s">
        <v>26</v>
      </c>
      <c r="B277" s="243" t="s">
        <v>21</v>
      </c>
      <c r="C277" s="238">
        <v>-20.490666666666666</v>
      </c>
      <c r="D277" s="74">
        <v>-20.593333333333334</v>
      </c>
      <c r="E277" s="74">
        <v>-22.491833333333336</v>
      </c>
      <c r="F277" s="74">
        <v>-22.688555555555567</v>
      </c>
      <c r="G277" s="74"/>
      <c r="H277" s="74">
        <v>-22.3185</v>
      </c>
      <c r="I277" s="248">
        <v>-21.73533333333333</v>
      </c>
      <c r="J277" s="249">
        <v>-22.563333333333333</v>
      </c>
      <c r="K277" s="74">
        <v>-22.654</v>
      </c>
      <c r="L277" s="74">
        <v>-20.882666666666665</v>
      </c>
      <c r="M277" s="74">
        <v>-17.623666666666669</v>
      </c>
      <c r="N277" s="72">
        <v>-11.938666666666668</v>
      </c>
      <c r="O277" s="131"/>
      <c r="P277" s="131"/>
      <c r="Q277" s="131"/>
      <c r="R277" s="131"/>
      <c r="S277" s="131"/>
      <c r="T277" s="131"/>
      <c r="U277" s="131"/>
      <c r="V277" s="131"/>
      <c r="W277" s="131"/>
      <c r="X277" s="131"/>
      <c r="Y277" s="131"/>
      <c r="Z277" s="131"/>
      <c r="AA277" s="131"/>
      <c r="AB277" s="131"/>
    </row>
    <row r="278" spans="1:28" x14ac:dyDescent="0.35">
      <c r="A278" s="373" t="s">
        <v>26</v>
      </c>
      <c r="B278" s="243" t="s">
        <v>21</v>
      </c>
      <c r="C278" s="238">
        <v>-20.927833333333332</v>
      </c>
      <c r="D278" s="74">
        <v>-20.976666666666667</v>
      </c>
      <c r="E278" s="74">
        <v>-23.391777777777765</v>
      </c>
      <c r="F278" s="74">
        <v>-22.380777777777769</v>
      </c>
      <c r="G278" s="74">
        <v>-26.285</v>
      </c>
      <c r="H278" s="74">
        <v>-23.189999999999998</v>
      </c>
      <c r="I278" s="248">
        <v>-22.859500000000001</v>
      </c>
      <c r="J278" s="249">
        <v>-23.725333333333335</v>
      </c>
      <c r="K278" s="74">
        <v>-23.221999999999998</v>
      </c>
      <c r="L278" s="74">
        <v>-21.794499999999999</v>
      </c>
      <c r="M278" s="74">
        <v>-18.194444444444432</v>
      </c>
      <c r="N278" s="72"/>
      <c r="O278" s="131"/>
      <c r="P278" s="131"/>
      <c r="Q278" s="131"/>
      <c r="R278" s="131"/>
      <c r="S278" s="131"/>
      <c r="T278" s="131"/>
      <c r="U278" s="131"/>
      <c r="V278" s="131"/>
      <c r="W278" s="131"/>
      <c r="X278" s="131"/>
      <c r="Y278" s="131"/>
      <c r="Z278" s="131"/>
      <c r="AA278" s="131"/>
      <c r="AB278" s="131"/>
    </row>
    <row r="279" spans="1:28" x14ac:dyDescent="0.35">
      <c r="A279" s="373" t="s">
        <v>27</v>
      </c>
      <c r="B279" s="243" t="s">
        <v>21</v>
      </c>
      <c r="C279" s="246">
        <v>-18.834</v>
      </c>
      <c r="D279" s="57">
        <v>-19.95</v>
      </c>
      <c r="E279" s="57">
        <v>-22.004138888888885</v>
      </c>
      <c r="F279" s="57">
        <v>-22.416777777777781</v>
      </c>
      <c r="G279" s="57">
        <v>-23.233416666666667</v>
      </c>
      <c r="H279" s="74">
        <v>-22.197333333333333</v>
      </c>
      <c r="I279" s="248">
        <v>-21.801916666666667</v>
      </c>
      <c r="J279" s="249">
        <v>-22.232666666666663</v>
      </c>
      <c r="K279" s="74">
        <v>-22.14425</v>
      </c>
      <c r="L279" s="74">
        <v>-19.914555555555552</v>
      </c>
      <c r="M279" s="74">
        <v>-14.782666666666669</v>
      </c>
      <c r="N279" s="74">
        <v>-10.065722222222222</v>
      </c>
      <c r="O279" s="131"/>
      <c r="P279" s="131"/>
      <c r="Q279" s="131"/>
      <c r="R279" s="131"/>
      <c r="S279" s="131"/>
      <c r="T279" s="131"/>
      <c r="U279" s="131"/>
      <c r="V279" s="131"/>
      <c r="W279" s="131"/>
      <c r="X279" s="131"/>
      <c r="Y279" s="131"/>
      <c r="Z279" s="131"/>
      <c r="AA279" s="131"/>
      <c r="AB279" s="131"/>
    </row>
    <row r="280" spans="1:28" x14ac:dyDescent="0.35">
      <c r="A280" s="373" t="s">
        <v>27</v>
      </c>
      <c r="B280" s="243" t="s">
        <v>21</v>
      </c>
      <c r="C280" s="246">
        <v>-19.419416666666667</v>
      </c>
      <c r="D280" s="74">
        <v>-20.823416666666667</v>
      </c>
      <c r="E280" s="74">
        <v>-21.689527777777784</v>
      </c>
      <c r="F280" s="74">
        <v>-22.337777777777784</v>
      </c>
      <c r="G280" s="74">
        <v>-24.045888888888882</v>
      </c>
      <c r="H280" s="74">
        <v>-21.776527777777783</v>
      </c>
      <c r="I280" s="248">
        <v>-21.421555555555553</v>
      </c>
      <c r="J280" s="249">
        <v>-22.078916666666668</v>
      </c>
      <c r="K280" s="74">
        <v>-21.883666666666667</v>
      </c>
      <c r="L280" s="74">
        <v>-19.600333333333335</v>
      </c>
      <c r="M280" s="74">
        <v>-16.963666666666665</v>
      </c>
      <c r="N280" s="74">
        <v>-10.482000000000001</v>
      </c>
      <c r="O280" s="131"/>
      <c r="P280" s="131"/>
      <c r="Q280" s="131"/>
      <c r="R280" s="131"/>
      <c r="S280" s="131"/>
      <c r="T280" s="131"/>
      <c r="U280" s="131"/>
      <c r="V280" s="131"/>
      <c r="W280" s="131"/>
      <c r="X280" s="131"/>
      <c r="Y280" s="131"/>
      <c r="Z280" s="131"/>
      <c r="AA280" s="131"/>
      <c r="AB280" s="131"/>
    </row>
    <row r="281" spans="1:28" x14ac:dyDescent="0.35">
      <c r="A281" s="373" t="s">
        <v>27</v>
      </c>
      <c r="B281" s="243" t="s">
        <v>21</v>
      </c>
      <c r="C281" s="246">
        <v>-19.498333333333331</v>
      </c>
      <c r="D281" s="74">
        <v>-20.644333333333332</v>
      </c>
      <c r="E281" s="74">
        <v>-22.596000000000004</v>
      </c>
      <c r="F281" s="74">
        <v>-23.048111111111115</v>
      </c>
      <c r="G281" s="74">
        <v>-22.716444444444448</v>
      </c>
      <c r="H281" s="74">
        <v>-22.813333333333333</v>
      </c>
      <c r="I281" s="248">
        <v>-22.496055555555547</v>
      </c>
      <c r="J281" s="249">
        <v>-22.891555555555545</v>
      </c>
      <c r="K281" s="74">
        <v>-22.15347222222222</v>
      </c>
      <c r="L281" s="74">
        <v>-20.727444444444451</v>
      </c>
      <c r="M281" s="74">
        <v>-15.323333333333336</v>
      </c>
      <c r="N281" s="74">
        <v>-10.672277777777785</v>
      </c>
      <c r="O281" s="131"/>
      <c r="P281" s="131"/>
      <c r="Q281" s="131"/>
      <c r="R281" s="131"/>
      <c r="S281" s="131"/>
      <c r="T281" s="131"/>
      <c r="U281" s="131"/>
      <c r="V281" s="131"/>
      <c r="W281" s="131"/>
      <c r="X281" s="131"/>
      <c r="Y281" s="131"/>
      <c r="Z281" s="131"/>
      <c r="AA281" s="131"/>
      <c r="AB281" s="131"/>
    </row>
    <row r="282" spans="1:28" x14ac:dyDescent="0.35">
      <c r="A282" s="373" t="s">
        <v>26</v>
      </c>
      <c r="B282" s="243" t="s">
        <v>21</v>
      </c>
      <c r="C282" s="246">
        <v>-20.8</v>
      </c>
      <c r="D282" s="74">
        <v>-21.878</v>
      </c>
      <c r="E282" s="74">
        <v>-23.905555555555551</v>
      </c>
      <c r="F282" s="74">
        <v>-23.589666666666663</v>
      </c>
      <c r="G282" s="74">
        <v>-24.954666666666661</v>
      </c>
      <c r="H282" s="74">
        <v>-23.210999999999999</v>
      </c>
      <c r="I282" s="248">
        <v>-22.782</v>
      </c>
      <c r="J282" s="249">
        <v>-23.599916666666669</v>
      </c>
      <c r="K282" s="74">
        <v>-22.843638888888886</v>
      </c>
      <c r="L282" s="74">
        <v>-20.55575</v>
      </c>
      <c r="M282" s="74">
        <v>-18.227666666666668</v>
      </c>
      <c r="N282" s="74">
        <v>-12.762888888888881</v>
      </c>
      <c r="O282" s="131"/>
      <c r="P282" s="131"/>
      <c r="Q282" s="131"/>
      <c r="R282" s="131"/>
      <c r="S282" s="131"/>
      <c r="T282" s="131"/>
      <c r="U282" s="131"/>
      <c r="V282" s="131"/>
      <c r="W282" s="131"/>
      <c r="X282" s="131"/>
      <c r="Y282" s="131"/>
      <c r="Z282" s="131"/>
      <c r="AA282" s="131"/>
      <c r="AB282" s="131"/>
    </row>
    <row r="283" spans="1:28" x14ac:dyDescent="0.35">
      <c r="A283" s="373" t="s">
        <v>26</v>
      </c>
      <c r="B283" s="243" t="s">
        <v>21</v>
      </c>
      <c r="C283" s="246">
        <v>-21.146333333333335</v>
      </c>
      <c r="D283" s="74">
        <v>-21.030333333333335</v>
      </c>
      <c r="E283" s="74">
        <v>-22.373999999999999</v>
      </c>
      <c r="F283" s="74">
        <v>-22.250333333333334</v>
      </c>
      <c r="G283" s="74">
        <v>-22.960416666666674</v>
      </c>
      <c r="H283" s="74">
        <v>-22.323999999999998</v>
      </c>
      <c r="I283" s="248">
        <v>-21.914583333333336</v>
      </c>
      <c r="J283" s="249">
        <v>-22.350777777777783</v>
      </c>
      <c r="K283" s="74">
        <v>-22.617611111111117</v>
      </c>
      <c r="L283" s="74">
        <v>-20.074666666666669</v>
      </c>
      <c r="M283" s="74">
        <v>-17.967416666666669</v>
      </c>
      <c r="N283" s="74">
        <v>-12.224666666666666</v>
      </c>
      <c r="O283" s="131"/>
      <c r="P283" s="131"/>
      <c r="Q283" s="131"/>
      <c r="R283" s="131"/>
      <c r="S283" s="131"/>
      <c r="T283" s="131"/>
      <c r="U283" s="131"/>
      <c r="V283" s="131"/>
      <c r="W283" s="131"/>
      <c r="X283" s="131"/>
      <c r="Y283" s="131"/>
      <c r="Z283" s="131"/>
      <c r="AA283" s="131"/>
      <c r="AB283" s="131"/>
    </row>
    <row r="284" spans="1:28" x14ac:dyDescent="0.35">
      <c r="A284" s="373" t="s">
        <v>27</v>
      </c>
      <c r="B284" s="243" t="s">
        <v>2</v>
      </c>
      <c r="C284" s="238">
        <v>-17.675555555555565</v>
      </c>
      <c r="D284" s="74">
        <v>-18.001111111111101</v>
      </c>
      <c r="E284" s="74">
        <v>-20.558666666666667</v>
      </c>
      <c r="F284" s="74">
        <v>-20.803888888888903</v>
      </c>
      <c r="G284" s="74">
        <v>-23.46125</v>
      </c>
      <c r="H284" s="74">
        <v>-20.9315</v>
      </c>
      <c r="I284" s="240">
        <v>-21.891944444444434</v>
      </c>
      <c r="J284" s="249">
        <v>-22.711944444444431</v>
      </c>
      <c r="K284" s="74">
        <v>-21.99</v>
      </c>
      <c r="L284" s="74">
        <v>-20.679666666666666</v>
      </c>
      <c r="M284" s="74">
        <v>-16.627000000000002</v>
      </c>
      <c r="N284" s="72">
        <v>-11.835000000000001</v>
      </c>
      <c r="O284" s="131"/>
      <c r="P284" s="131" t="str">
        <f>(B284)</f>
        <v>Shiraz</v>
      </c>
      <c r="Q284" s="179">
        <f>AVERAGE(C284:C289)</f>
        <v>-18.832249999999995</v>
      </c>
      <c r="R284" s="179">
        <f t="shared" ref="R284:AB284" si="72">AVERAGE(D284:D289)</f>
        <v>-18.986990740740744</v>
      </c>
      <c r="S284" s="179">
        <f t="shared" si="72"/>
        <v>-21.271027777777778</v>
      </c>
      <c r="T284" s="179">
        <f t="shared" si="72"/>
        <v>-21.050740740740746</v>
      </c>
      <c r="U284" s="179">
        <f t="shared" si="72"/>
        <v>-22.245069444444443</v>
      </c>
      <c r="V284" s="179">
        <f t="shared" si="72"/>
        <v>-20.861018518518517</v>
      </c>
      <c r="W284" s="179">
        <f t="shared" si="72"/>
        <v>-22.002259259259262</v>
      </c>
      <c r="X284" s="179">
        <f t="shared" si="72"/>
        <v>-22.914324074074074</v>
      </c>
      <c r="Y284" s="179">
        <f t="shared" si="72"/>
        <v>-22.393388888888889</v>
      </c>
      <c r="Z284" s="179">
        <f t="shared" si="72"/>
        <v>-20.75462962962963</v>
      </c>
      <c r="AA284" s="179">
        <f t="shared" si="72"/>
        <v>-16.765657407407407</v>
      </c>
      <c r="AB284" s="179">
        <f t="shared" si="72"/>
        <v>-11.879296296296294</v>
      </c>
    </row>
    <row r="285" spans="1:28" x14ac:dyDescent="0.35">
      <c r="A285" s="373" t="s">
        <v>27</v>
      </c>
      <c r="B285" s="243" t="s">
        <v>2</v>
      </c>
      <c r="C285" s="238">
        <v>-18.359777777777769</v>
      </c>
      <c r="D285" s="74">
        <v>-18.668388888888899</v>
      </c>
      <c r="E285" s="74">
        <v>-20.231666666666666</v>
      </c>
      <c r="F285" s="74">
        <v>-21.592777777777766</v>
      </c>
      <c r="G285" s="74">
        <v>-20.925000000000001</v>
      </c>
      <c r="H285" s="74">
        <v>-21.288888888888902</v>
      </c>
      <c r="I285" s="240">
        <v>-21.898888888888902</v>
      </c>
      <c r="J285" s="249">
        <v>-22.997777777777767</v>
      </c>
      <c r="K285" s="74">
        <v>-22.540833333333335</v>
      </c>
      <c r="L285" s="74">
        <v>-21.215</v>
      </c>
      <c r="M285" s="74">
        <v>-16.629166666666666</v>
      </c>
      <c r="N285" s="72">
        <v>-11.476666666666633</v>
      </c>
      <c r="O285" s="131"/>
      <c r="P285" s="131"/>
      <c r="Q285" s="131"/>
      <c r="R285" s="131"/>
      <c r="S285" s="131"/>
      <c r="T285" s="131"/>
      <c r="U285" s="131"/>
      <c r="V285" s="131"/>
      <c r="W285" s="131"/>
      <c r="X285" s="131"/>
      <c r="Y285" s="131"/>
      <c r="Z285" s="131"/>
      <c r="AA285" s="131"/>
      <c r="AB285" s="131"/>
    </row>
    <row r="286" spans="1:28" x14ac:dyDescent="0.35">
      <c r="A286" s="373" t="s">
        <v>11</v>
      </c>
      <c r="B286" s="242" t="s">
        <v>2</v>
      </c>
      <c r="C286" s="238">
        <v>-19.6172222222222</v>
      </c>
      <c r="D286" s="72">
        <v>-19.505555555555564</v>
      </c>
      <c r="E286" s="72">
        <v>-21.575000000000003</v>
      </c>
      <c r="F286" s="72">
        <v>-20.755555555555564</v>
      </c>
      <c r="G286" s="72">
        <v>-21.192</v>
      </c>
      <c r="H286" s="72">
        <v>-20.362666666666648</v>
      </c>
      <c r="I286" s="240">
        <v>-22.184166666666666</v>
      </c>
      <c r="J286" s="72">
        <v>-23.875666666666664</v>
      </c>
      <c r="K286" s="72">
        <v>-23.360833333333332</v>
      </c>
      <c r="L286" s="72">
        <v>-22.233333333333334</v>
      </c>
      <c r="M286" s="72">
        <v>-18.203611111111101</v>
      </c>
      <c r="N286" s="72">
        <v>-12.6373888888889</v>
      </c>
      <c r="O286" s="131"/>
      <c r="P286" s="131"/>
      <c r="Q286" s="131"/>
      <c r="R286" s="131"/>
      <c r="S286" s="131"/>
      <c r="T286" s="131"/>
      <c r="U286" s="131"/>
      <c r="V286" s="131"/>
      <c r="W286" s="131"/>
      <c r="X286" s="131"/>
      <c r="Y286" s="131"/>
      <c r="Z286" s="131"/>
      <c r="AA286" s="131"/>
      <c r="AB286" s="131"/>
    </row>
    <row r="287" spans="1:28" x14ac:dyDescent="0.35">
      <c r="A287" s="373" t="s">
        <v>10</v>
      </c>
      <c r="B287" s="242" t="s">
        <v>2</v>
      </c>
      <c r="C287" s="238">
        <v>-21.271333333333335</v>
      </c>
      <c r="D287" s="72">
        <v>-20.896222222222235</v>
      </c>
      <c r="E287" s="72">
        <v>-21.930833333333336</v>
      </c>
      <c r="F287" s="72"/>
      <c r="G287" s="72">
        <v>-25.439111111111099</v>
      </c>
      <c r="H287" s="72"/>
      <c r="I287" s="240">
        <v>-23.092555555555567</v>
      </c>
      <c r="J287" s="72">
        <v>-23.765555555555565</v>
      </c>
      <c r="K287" s="72">
        <v>-22.885833333333334</v>
      </c>
      <c r="L287" s="72">
        <v>-20.845777777777766</v>
      </c>
      <c r="M287" s="72">
        <v>-17.140833333333333</v>
      </c>
      <c r="N287" s="72">
        <v>-11.979666666666667</v>
      </c>
      <c r="O287" s="131"/>
      <c r="P287" s="131"/>
      <c r="Q287" s="131"/>
      <c r="R287" s="131"/>
      <c r="S287" s="131"/>
      <c r="T287" s="131"/>
      <c r="U287" s="131"/>
      <c r="V287" s="131"/>
      <c r="W287" s="131"/>
      <c r="X287" s="131"/>
      <c r="Y287" s="131"/>
      <c r="Z287" s="131"/>
      <c r="AA287" s="131"/>
      <c r="AB287" s="131"/>
    </row>
    <row r="288" spans="1:28" x14ac:dyDescent="0.35">
      <c r="A288" s="373" t="s">
        <v>10</v>
      </c>
      <c r="B288" s="241" t="s">
        <v>2</v>
      </c>
      <c r="C288" s="238">
        <v>-17.767499999999998</v>
      </c>
      <c r="D288" s="72">
        <v>-18.117333333333335</v>
      </c>
      <c r="E288" s="72">
        <v>-21.193333333333332</v>
      </c>
      <c r="F288" s="72"/>
      <c r="G288" s="72">
        <v>-23.355555555555565</v>
      </c>
      <c r="H288" s="72"/>
      <c r="I288" s="240">
        <v>-21.511333333333329</v>
      </c>
      <c r="J288" s="72">
        <v>-22.370555555555569</v>
      </c>
      <c r="K288" s="72">
        <v>-21.832666666666668</v>
      </c>
      <c r="L288" s="72">
        <v>-20.293333333333333</v>
      </c>
      <c r="M288" s="72">
        <v>-15.683333333333332</v>
      </c>
      <c r="N288" s="72">
        <v>-11.499166666666667</v>
      </c>
      <c r="O288" s="131"/>
      <c r="P288" s="131"/>
      <c r="Q288" s="131"/>
      <c r="R288" s="131"/>
      <c r="S288" s="131"/>
      <c r="T288" s="131"/>
      <c r="U288" s="131"/>
      <c r="V288" s="131"/>
      <c r="W288" s="131"/>
      <c r="X288" s="131"/>
      <c r="Y288" s="131"/>
      <c r="Z288" s="131"/>
      <c r="AA288" s="131"/>
      <c r="AB288" s="131"/>
    </row>
    <row r="289" spans="1:41" x14ac:dyDescent="0.35">
      <c r="A289" s="373" t="s">
        <v>10</v>
      </c>
      <c r="B289" s="241" t="s">
        <v>2</v>
      </c>
      <c r="C289" s="238">
        <v>-18.302111111111099</v>
      </c>
      <c r="D289" s="72">
        <v>-18.733333333333334</v>
      </c>
      <c r="E289" s="72">
        <v>-22.136666666666667</v>
      </c>
      <c r="F289" s="72"/>
      <c r="G289" s="72">
        <v>-19.0975</v>
      </c>
      <c r="H289" s="72"/>
      <c r="I289" s="240">
        <v>-21.434666666666669</v>
      </c>
      <c r="J289" s="72">
        <v>-21.764444444444436</v>
      </c>
      <c r="K289" s="72">
        <v>-21.750166666666669</v>
      </c>
      <c r="L289" s="72">
        <v>-19.260666666666665</v>
      </c>
      <c r="M289" s="72">
        <v>-16.309999999999999</v>
      </c>
      <c r="N289" s="72">
        <v>-11.847888888888901</v>
      </c>
      <c r="O289" s="131"/>
      <c r="P289" s="131"/>
      <c r="Q289" s="131"/>
      <c r="R289" s="131"/>
      <c r="S289" s="131"/>
      <c r="T289" s="131"/>
      <c r="U289" s="131"/>
      <c r="V289" s="131"/>
      <c r="W289" s="131"/>
      <c r="X289" s="131"/>
      <c r="Y289" s="131"/>
      <c r="Z289" s="131"/>
      <c r="AA289" s="131"/>
      <c r="AB289" s="131"/>
    </row>
    <row r="290" spans="1:41" ht="15" thickBot="1" x14ac:dyDescent="0.4">
      <c r="A290" s="76" t="s">
        <v>29</v>
      </c>
      <c r="B290" s="250" t="s">
        <v>25</v>
      </c>
      <c r="C290" s="251">
        <v>-21.301333333333332</v>
      </c>
      <c r="D290" s="72">
        <v>-21.883333333333336</v>
      </c>
      <c r="E290" s="72">
        <v>-24.435333333333336</v>
      </c>
      <c r="F290" s="72"/>
      <c r="G290" s="88">
        <v>-25.783750000000001</v>
      </c>
      <c r="H290" s="88"/>
      <c r="I290" s="252">
        <v>-23.556666666666668</v>
      </c>
      <c r="J290" s="88">
        <v>-23.296499999999998</v>
      </c>
      <c r="K290" s="88">
        <v>-23.552000000000003</v>
      </c>
      <c r="L290" s="88">
        <v>-22.104000000000003</v>
      </c>
      <c r="M290" s="88">
        <v>-16.040666666666667</v>
      </c>
      <c r="N290" s="72">
        <v>-12.219333333333333</v>
      </c>
      <c r="O290" s="131"/>
      <c r="P290" s="131" t="str">
        <f>(B290)</f>
        <v>Viognier</v>
      </c>
      <c r="Q290" s="179">
        <f>AVERAGE(C290)</f>
        <v>-21.301333333333332</v>
      </c>
      <c r="R290" s="179">
        <f t="shared" ref="R290:AB290" si="73">AVERAGE(D290)</f>
        <v>-21.883333333333336</v>
      </c>
      <c r="S290" s="179">
        <f t="shared" si="73"/>
        <v>-24.435333333333336</v>
      </c>
      <c r="T290" s="179" t="e">
        <f t="shared" si="73"/>
        <v>#DIV/0!</v>
      </c>
      <c r="U290" s="179">
        <f t="shared" si="73"/>
        <v>-25.783750000000001</v>
      </c>
      <c r="V290" s="179" t="e">
        <f t="shared" si="73"/>
        <v>#DIV/0!</v>
      </c>
      <c r="W290" s="179">
        <f t="shared" si="73"/>
        <v>-23.556666666666668</v>
      </c>
      <c r="X290" s="179">
        <f t="shared" si="73"/>
        <v>-23.296499999999998</v>
      </c>
      <c r="Y290" s="179">
        <f t="shared" si="73"/>
        <v>-23.552000000000003</v>
      </c>
      <c r="Z290" s="179">
        <f t="shared" si="73"/>
        <v>-22.104000000000003</v>
      </c>
      <c r="AA290" s="179">
        <f t="shared" si="73"/>
        <v>-16.040666666666667</v>
      </c>
      <c r="AB290" s="179">
        <f t="shared" si="73"/>
        <v>-12.219333333333333</v>
      </c>
    </row>
    <row r="291" spans="1:41" ht="15" thickBot="1" x14ac:dyDescent="0.4"/>
    <row r="292" spans="1:41" ht="47" thickBot="1" x14ac:dyDescent="0.4">
      <c r="B292" s="231" t="s">
        <v>0</v>
      </c>
      <c r="C292" s="330" t="s">
        <v>146</v>
      </c>
      <c r="D292" s="330" t="s">
        <v>147</v>
      </c>
      <c r="E292" s="330" t="s">
        <v>148</v>
      </c>
      <c r="F292" s="330" t="s">
        <v>149</v>
      </c>
      <c r="G292" s="330" t="s">
        <v>84</v>
      </c>
      <c r="H292" s="330" t="s">
        <v>150</v>
      </c>
      <c r="I292" s="330" t="s">
        <v>151</v>
      </c>
      <c r="J292" s="330" t="s">
        <v>152</v>
      </c>
      <c r="K292" s="330" t="s">
        <v>153</v>
      </c>
      <c r="L292" s="330" t="s">
        <v>154</v>
      </c>
      <c r="M292" s="330" t="s">
        <v>155</v>
      </c>
      <c r="N292" s="331" t="s">
        <v>156</v>
      </c>
      <c r="O292" s="93"/>
      <c r="P292" s="93"/>
      <c r="Q292" s="78" t="s">
        <v>160</v>
      </c>
      <c r="R292" s="232" t="s">
        <v>161</v>
      </c>
      <c r="S292" s="232" t="s">
        <v>162</v>
      </c>
      <c r="T292" s="232" t="s">
        <v>163</v>
      </c>
      <c r="U292" s="232" t="s">
        <v>96</v>
      </c>
      <c r="V292" s="232" t="s">
        <v>164</v>
      </c>
      <c r="W292" s="232" t="s">
        <v>165</v>
      </c>
      <c r="X292" s="232" t="s">
        <v>166</v>
      </c>
      <c r="Y292" s="232" t="s">
        <v>167</v>
      </c>
      <c r="Z292" s="232" t="s">
        <v>168</v>
      </c>
      <c r="AA292" s="232" t="s">
        <v>169</v>
      </c>
      <c r="AB292" s="233" t="s">
        <v>170</v>
      </c>
    </row>
    <row r="293" spans="1:41" x14ac:dyDescent="0.35">
      <c r="A293" s="378" t="s">
        <v>11</v>
      </c>
      <c r="B293" s="332" t="s">
        <v>9</v>
      </c>
      <c r="C293" s="333">
        <v>-17.697333333333333</v>
      </c>
      <c r="D293" s="334">
        <v>-23.068222222222232</v>
      </c>
      <c r="E293" s="335">
        <v>-22.262833333333333</v>
      </c>
      <c r="F293" s="336">
        <v>-22.235277777777767</v>
      </c>
      <c r="G293" s="333">
        <v>-23.394444444444431</v>
      </c>
      <c r="H293" s="336">
        <v>-23.616666666666671</v>
      </c>
      <c r="I293" s="335">
        <v>-23.819444444444432</v>
      </c>
      <c r="J293" s="335">
        <v>-24.295000000000002</v>
      </c>
      <c r="K293" s="336">
        <v>-25.179722222222228</v>
      </c>
      <c r="L293" s="337">
        <v>-24.867222222222235</v>
      </c>
      <c r="M293" s="337">
        <v>-18.587222222222234</v>
      </c>
      <c r="N293" s="338">
        <v>-10.205</v>
      </c>
      <c r="O293" s="93"/>
      <c r="P293" s="112" t="s">
        <v>9</v>
      </c>
      <c r="Q293" s="359">
        <f>AVERAGE(C293:C298)</f>
        <v>-16.139655555555553</v>
      </c>
      <c r="R293" s="359">
        <f t="shared" ref="R293:AB293" si="74">AVERAGE(D293:D298)</f>
        <v>-22.221148148148149</v>
      </c>
      <c r="S293" s="359">
        <f t="shared" si="74"/>
        <v>-22.983851851851856</v>
      </c>
      <c r="T293" s="359">
        <f t="shared" si="74"/>
        <v>-22.757370370370371</v>
      </c>
      <c r="U293" s="359">
        <f t="shared" si="74"/>
        <v>-23.206537037037037</v>
      </c>
      <c r="V293" s="359">
        <f t="shared" si="74"/>
        <v>-23.648009259259254</v>
      </c>
      <c r="W293" s="359">
        <f t="shared" si="74"/>
        <v>-23.766916666666663</v>
      </c>
      <c r="X293" s="359">
        <f t="shared" si="74"/>
        <v>-24.604305555555559</v>
      </c>
      <c r="Y293" s="359">
        <f t="shared" si="74"/>
        <v>-24.088717592592598</v>
      </c>
      <c r="Z293" s="359">
        <f t="shared" si="74"/>
        <v>-24.694722222222225</v>
      </c>
      <c r="AA293" s="359">
        <f t="shared" si="74"/>
        <v>-17.577577777777783</v>
      </c>
      <c r="AB293" s="359">
        <f t="shared" si="74"/>
        <v>-10.992099999999999</v>
      </c>
    </row>
    <row r="294" spans="1:41" x14ac:dyDescent="0.35">
      <c r="A294" s="340" t="s">
        <v>185</v>
      </c>
      <c r="B294" s="339" t="s">
        <v>9</v>
      </c>
      <c r="C294" s="341">
        <v>-15.105833333333331</v>
      </c>
      <c r="D294" s="341">
        <v>-23.263333333333332</v>
      </c>
      <c r="E294" s="342">
        <v>-23.135111111111101</v>
      </c>
      <c r="F294" s="341">
        <v>-23.116888888888905</v>
      </c>
      <c r="G294" s="341">
        <v>-22.886333333333337</v>
      </c>
      <c r="H294" s="341">
        <v>-23.615333333333336</v>
      </c>
      <c r="I294" s="342">
        <v>-23.457222222222232</v>
      </c>
      <c r="J294" s="342">
        <v>-24.244999999999997</v>
      </c>
      <c r="K294" s="341">
        <v>-24.2835</v>
      </c>
      <c r="L294" s="343">
        <v>-24.2566666666667</v>
      </c>
      <c r="M294" s="344"/>
      <c r="N294" s="345"/>
      <c r="O294" s="93"/>
      <c r="P294" s="112"/>
      <c r="Q294" s="360"/>
      <c r="R294" s="360"/>
      <c r="S294" s="360"/>
      <c r="T294" s="360"/>
      <c r="U294" s="360"/>
      <c r="V294" s="360"/>
      <c r="W294" s="360"/>
      <c r="X294" s="360"/>
      <c r="Y294" s="360"/>
      <c r="Z294" s="360"/>
      <c r="AA294" s="360"/>
      <c r="AB294" s="360"/>
    </row>
    <row r="295" spans="1:41" x14ac:dyDescent="0.35">
      <c r="A295" s="340" t="s">
        <v>26</v>
      </c>
      <c r="B295" s="339" t="s">
        <v>9</v>
      </c>
      <c r="C295" s="341">
        <v>-17.370666666666665</v>
      </c>
      <c r="D295" s="341">
        <v>-22.861333333333334</v>
      </c>
      <c r="E295" s="341">
        <v>-23.986666666666668</v>
      </c>
      <c r="F295" s="344">
        <v>-23.756333333333334</v>
      </c>
      <c r="G295" s="346">
        <v>-24.272166666666664</v>
      </c>
      <c r="H295" s="344">
        <v>-23.780277777777769</v>
      </c>
      <c r="I295" s="342">
        <v>-24.380333333333329</v>
      </c>
      <c r="J295" s="342">
        <v>-23.7775</v>
      </c>
      <c r="K295" s="344">
        <v>-23.566777777777769</v>
      </c>
      <c r="L295" s="346">
        <v>-24.284166666666664</v>
      </c>
      <c r="M295" s="346">
        <v>-17.958833333333335</v>
      </c>
      <c r="N295" s="347">
        <v>-11.450999999999999</v>
      </c>
      <c r="O295" s="93"/>
      <c r="P295" s="112"/>
      <c r="Q295" s="360"/>
      <c r="R295" s="360"/>
      <c r="S295" s="360"/>
      <c r="T295" s="360"/>
      <c r="U295" s="360"/>
      <c r="V295" s="360"/>
      <c r="W295" s="360"/>
      <c r="X295" s="360"/>
      <c r="Y295" s="360"/>
      <c r="Z295" s="360"/>
      <c r="AA295" s="360"/>
      <c r="AB295" s="360"/>
    </row>
    <row r="296" spans="1:41" x14ac:dyDescent="0.35">
      <c r="A296" s="340" t="s">
        <v>16</v>
      </c>
      <c r="B296" s="339" t="s">
        <v>9</v>
      </c>
      <c r="C296" s="341">
        <v>-15.358611111111101</v>
      </c>
      <c r="D296" s="341">
        <v>-20.922500000000003</v>
      </c>
      <c r="E296" s="341">
        <v>-21.084444444444468</v>
      </c>
      <c r="F296" s="344">
        <v>-21.930833333333336</v>
      </c>
      <c r="G296" s="341">
        <v>-21.919444444444434</v>
      </c>
      <c r="H296" s="344">
        <v>-22.425666666666668</v>
      </c>
      <c r="I296" s="342">
        <v>-22.217500000000001</v>
      </c>
      <c r="J296" s="342">
        <v>-24.39</v>
      </c>
      <c r="K296" s="344">
        <v>-22.42625</v>
      </c>
      <c r="L296" s="346">
        <v>-25.01</v>
      </c>
      <c r="M296" s="346">
        <v>-14.736333333333333</v>
      </c>
      <c r="N296" s="347">
        <v>-9.4898333333333316</v>
      </c>
      <c r="O296" s="93"/>
      <c r="P296" s="112"/>
      <c r="Q296" s="360"/>
      <c r="R296" s="360"/>
      <c r="S296" s="360"/>
      <c r="T296" s="360"/>
      <c r="U296" s="360"/>
      <c r="V296" s="360"/>
      <c r="W296" s="360"/>
      <c r="X296" s="360"/>
      <c r="Y296" s="360"/>
      <c r="Z296" s="360"/>
      <c r="AA296" s="360"/>
      <c r="AB296" s="360"/>
    </row>
    <row r="297" spans="1:41" x14ac:dyDescent="0.35">
      <c r="A297" s="340" t="s">
        <v>11</v>
      </c>
      <c r="B297" s="339" t="s">
        <v>9</v>
      </c>
      <c r="C297" s="341">
        <v>-15.165833333333333</v>
      </c>
      <c r="D297" s="341">
        <v>-22.1815</v>
      </c>
      <c r="E297" s="342">
        <v>-23.301555555555566</v>
      </c>
      <c r="F297" s="341">
        <v>-22.541833333333333</v>
      </c>
      <c r="G297" s="341">
        <v>-23.128166666666669</v>
      </c>
      <c r="H297" s="341">
        <v>-23.783999999999995</v>
      </c>
      <c r="I297" s="342">
        <v>-23.806000000000001</v>
      </c>
      <c r="J297" s="341">
        <v>-25.11833333333335</v>
      </c>
      <c r="K297" s="341">
        <v>-23.963555555555569</v>
      </c>
      <c r="L297" s="343">
        <v>-23.816944444444431</v>
      </c>
      <c r="M297" s="343">
        <v>-16.047999999999998</v>
      </c>
      <c r="N297" s="347">
        <v>-9.4800000000000022</v>
      </c>
      <c r="O297" s="93"/>
      <c r="P297" s="112"/>
      <c r="Q297" s="360"/>
      <c r="R297" s="360"/>
      <c r="S297" s="360"/>
      <c r="T297" s="360"/>
      <c r="U297" s="360"/>
      <c r="V297" s="360"/>
      <c r="W297" s="360"/>
      <c r="X297" s="360"/>
      <c r="Y297" s="360"/>
      <c r="Z297" s="360"/>
      <c r="AA297" s="360"/>
      <c r="AB297" s="360"/>
    </row>
    <row r="298" spans="1:41" x14ac:dyDescent="0.35">
      <c r="A298" s="340" t="s">
        <v>10</v>
      </c>
      <c r="B298" s="348" t="s">
        <v>9</v>
      </c>
      <c r="C298" s="341"/>
      <c r="D298" s="344">
        <v>-21.03</v>
      </c>
      <c r="E298" s="342">
        <v>-24.1325</v>
      </c>
      <c r="F298" s="341">
        <v>-22.963055555555567</v>
      </c>
      <c r="G298" s="344">
        <v>-23.638666666666666</v>
      </c>
      <c r="H298" s="344">
        <v>-24.666111111111103</v>
      </c>
      <c r="I298" s="342">
        <v>-24.920999999999999</v>
      </c>
      <c r="J298" s="342">
        <v>-25.8</v>
      </c>
      <c r="K298" s="341">
        <v>-25.112500000000001</v>
      </c>
      <c r="L298" s="343">
        <v>-25.933333333333334</v>
      </c>
      <c r="M298" s="346">
        <v>-20.557499999999997</v>
      </c>
      <c r="N298" s="347">
        <v>-14.334666666666665</v>
      </c>
      <c r="O298" s="93"/>
      <c r="Q298" s="360"/>
      <c r="R298" s="360"/>
      <c r="S298" s="360"/>
      <c r="T298" s="360"/>
      <c r="U298" s="360"/>
      <c r="V298" s="360"/>
      <c r="W298" s="360"/>
      <c r="X298" s="360"/>
      <c r="Y298" s="360"/>
      <c r="Z298" s="360"/>
      <c r="AA298" s="360"/>
      <c r="AB298" s="360"/>
    </row>
    <row r="299" spans="1:41" x14ac:dyDescent="0.35">
      <c r="A299" s="340" t="s">
        <v>27</v>
      </c>
      <c r="B299" s="339" t="s">
        <v>20</v>
      </c>
      <c r="C299" s="341">
        <v>-16.436</v>
      </c>
      <c r="D299" s="341">
        <v>-22.69016666666667</v>
      </c>
      <c r="E299" s="341">
        <v>-23.488666666666671</v>
      </c>
      <c r="F299" s="344">
        <v>-23.695833333333336</v>
      </c>
      <c r="G299" s="341">
        <v>-23.519166666666667</v>
      </c>
      <c r="H299" s="344">
        <v>-23.538666666666668</v>
      </c>
      <c r="I299" s="342">
        <v>-23.859444444444431</v>
      </c>
      <c r="J299" s="342">
        <v>-22.619999999999997</v>
      </c>
      <c r="K299" s="344"/>
      <c r="L299" s="344"/>
      <c r="M299" s="344"/>
      <c r="N299" s="345"/>
      <c r="O299" s="93"/>
      <c r="P299" s="112" t="s">
        <v>20</v>
      </c>
      <c r="Q299" s="359">
        <f>AVERAGE(C299:C302)</f>
        <v>-16.558319444444443</v>
      </c>
      <c r="R299" s="359">
        <f t="shared" ref="R299:AB299" si="75">AVERAGE(D299:D302)</f>
        <v>-21.922333333333334</v>
      </c>
      <c r="S299" s="359">
        <f t="shared" si="75"/>
        <v>-22.941486111111121</v>
      </c>
      <c r="T299" s="359">
        <f t="shared" si="75"/>
        <v>-22.718152777777775</v>
      </c>
      <c r="U299" s="359">
        <f t="shared" si="75"/>
        <v>-23.447611111111108</v>
      </c>
      <c r="V299" s="359">
        <f t="shared" si="75"/>
        <v>-23.307638888888885</v>
      </c>
      <c r="W299" s="359">
        <f t="shared" si="75"/>
        <v>-23.613694444444441</v>
      </c>
      <c r="X299" s="359">
        <f t="shared" si="75"/>
        <v>-23.945</v>
      </c>
      <c r="Y299" s="359">
        <f t="shared" si="75"/>
        <v>-23.877388888888888</v>
      </c>
      <c r="Z299" s="359">
        <f t="shared" si="75"/>
        <v>-23.403611111111115</v>
      </c>
      <c r="AA299" s="359">
        <f t="shared" si="75"/>
        <v>-18.624000000000002</v>
      </c>
      <c r="AB299" s="359">
        <f t="shared" si="75"/>
        <v>-11.588111111111109</v>
      </c>
    </row>
    <row r="300" spans="1:41" x14ac:dyDescent="0.35">
      <c r="A300" s="340" t="s">
        <v>27</v>
      </c>
      <c r="B300" s="339" t="s">
        <v>20</v>
      </c>
      <c r="C300" s="341">
        <v>-16.565333333333331</v>
      </c>
      <c r="D300" s="341">
        <v>-21.623999999999999</v>
      </c>
      <c r="E300" s="341">
        <v>-22.953000000000003</v>
      </c>
      <c r="F300" s="344">
        <v>-22.396944444444433</v>
      </c>
      <c r="G300" s="341">
        <v>-22.959166666666665</v>
      </c>
      <c r="H300" s="341">
        <v>-23.323333333333334</v>
      </c>
      <c r="I300" s="342">
        <v>-23.484999999999999</v>
      </c>
      <c r="J300" s="342">
        <v>-23.743333333333336</v>
      </c>
      <c r="K300" s="344">
        <v>-23.692777777777767</v>
      </c>
      <c r="L300" s="346">
        <v>-22.891944444444434</v>
      </c>
      <c r="M300" s="343">
        <v>-19.523333333333333</v>
      </c>
      <c r="N300" s="347">
        <v>-12.176333333333332</v>
      </c>
      <c r="O300" s="93"/>
      <c r="P300" s="112"/>
      <c r="Q300" s="360"/>
      <c r="R300" s="360"/>
      <c r="S300" s="360"/>
      <c r="T300" s="360"/>
      <c r="U300" s="360"/>
      <c r="V300" s="360"/>
      <c r="W300" s="360"/>
      <c r="X300" s="360"/>
      <c r="Y300" s="360"/>
      <c r="Z300" s="360"/>
      <c r="AA300" s="360"/>
      <c r="AB300" s="360"/>
    </row>
    <row r="301" spans="1:41" x14ac:dyDescent="0.35">
      <c r="A301" s="340" t="s">
        <v>10</v>
      </c>
      <c r="B301" s="339" t="s">
        <v>20</v>
      </c>
      <c r="C301" s="341">
        <v>-16.533777777777768</v>
      </c>
      <c r="D301" s="341">
        <v>-21.689833333333336</v>
      </c>
      <c r="E301" s="342">
        <v>-23.196944444444465</v>
      </c>
      <c r="F301" s="341">
        <v>-22.193333333333332</v>
      </c>
      <c r="G301" s="344">
        <v>-23.806000000000001</v>
      </c>
      <c r="H301" s="341">
        <v>-23.028055555555536</v>
      </c>
      <c r="I301" s="342">
        <v>-23.92166666666667</v>
      </c>
      <c r="J301" s="344">
        <v>-26.26</v>
      </c>
      <c r="K301" s="341">
        <v>-23.828833333333336</v>
      </c>
      <c r="L301" s="341">
        <v>-23.444722222222236</v>
      </c>
      <c r="M301" s="341">
        <v>-17.760666666666669</v>
      </c>
      <c r="N301" s="347">
        <v>-10.247999999999999</v>
      </c>
      <c r="O301" s="93"/>
      <c r="P301" s="112"/>
      <c r="Q301" s="360"/>
      <c r="R301" s="360"/>
      <c r="S301" s="360"/>
      <c r="T301" s="360"/>
      <c r="U301" s="360"/>
      <c r="V301" s="360"/>
      <c r="W301" s="360"/>
      <c r="X301" s="360"/>
      <c r="Y301" s="360"/>
      <c r="Z301" s="360"/>
      <c r="AA301" s="360"/>
      <c r="AB301" s="360"/>
    </row>
    <row r="302" spans="1:41" x14ac:dyDescent="0.35">
      <c r="A302" s="340" t="s">
        <v>11</v>
      </c>
      <c r="B302" s="339" t="s">
        <v>20</v>
      </c>
      <c r="C302" s="341">
        <v>-16.698166666666665</v>
      </c>
      <c r="D302" s="341">
        <v>-21.685333333333332</v>
      </c>
      <c r="E302" s="342">
        <v>-22.127333333333336</v>
      </c>
      <c r="F302" s="341">
        <v>-22.586500000000001</v>
      </c>
      <c r="G302" s="344">
        <v>-23.5061111111111</v>
      </c>
      <c r="H302" s="344">
        <v>-23.340500000000002</v>
      </c>
      <c r="I302" s="342">
        <v>-23.188666666666666</v>
      </c>
      <c r="J302" s="344">
        <v>-23.156666666666666</v>
      </c>
      <c r="K302" s="341">
        <v>-24.110555555555568</v>
      </c>
      <c r="L302" s="341">
        <v>-23.874166666666667</v>
      </c>
      <c r="M302" s="346">
        <v>-18.588000000000001</v>
      </c>
      <c r="N302" s="347">
        <v>-12.34</v>
      </c>
      <c r="O302" s="93"/>
      <c r="Q302" s="360"/>
      <c r="R302" s="360"/>
      <c r="S302" s="360"/>
      <c r="T302" s="360"/>
      <c r="U302" s="360"/>
      <c r="V302" s="360"/>
      <c r="W302" s="360"/>
      <c r="X302" s="360"/>
      <c r="Y302" s="360"/>
      <c r="Z302" s="360"/>
      <c r="AA302" s="360"/>
      <c r="AB302" s="360"/>
    </row>
    <row r="303" spans="1:41" x14ac:dyDescent="0.35">
      <c r="A303" s="340" t="s">
        <v>15</v>
      </c>
      <c r="B303" s="339" t="s">
        <v>1</v>
      </c>
      <c r="C303" s="341">
        <v>-18.476666666666667</v>
      </c>
      <c r="D303" s="341">
        <v>-23.453888888888866</v>
      </c>
      <c r="E303" s="344">
        <v>-24.022000000000002</v>
      </c>
      <c r="F303" s="344">
        <v>-23.964555555555563</v>
      </c>
      <c r="G303" s="341">
        <v>-25.181111111111136</v>
      </c>
      <c r="H303" s="344">
        <v>-23.357444444444436</v>
      </c>
      <c r="I303" s="342">
        <v>-24.201666666666668</v>
      </c>
      <c r="J303" s="341">
        <v>-24.655000000000001</v>
      </c>
      <c r="K303" s="344">
        <v>-25.213833333333337</v>
      </c>
      <c r="L303" s="346">
        <v>-24.370222222222235</v>
      </c>
      <c r="M303" s="346">
        <v>-15.582666666666666</v>
      </c>
      <c r="N303" s="347">
        <v>-10.412000000000001</v>
      </c>
      <c r="O303" s="93"/>
      <c r="P303" s="112" t="s">
        <v>1</v>
      </c>
      <c r="Q303" s="359">
        <f>AVERAGE(C303:C308)</f>
        <v>-17.516398148148152</v>
      </c>
      <c r="R303" s="359">
        <f t="shared" ref="R303:AB303" si="76">AVERAGE(D303:D308)</f>
        <v>-23.298981481481476</v>
      </c>
      <c r="S303" s="359">
        <f t="shared" si="76"/>
        <v>-23.783333333333335</v>
      </c>
      <c r="T303" s="359">
        <f t="shared" si="76"/>
        <v>-23.846685185185184</v>
      </c>
      <c r="U303" s="359">
        <f t="shared" si="76"/>
        <v>-24.688324074074078</v>
      </c>
      <c r="V303" s="359">
        <f t="shared" si="76"/>
        <v>-24.016157407407405</v>
      </c>
      <c r="W303" s="359">
        <f t="shared" si="76"/>
        <v>-24.792027777777776</v>
      </c>
      <c r="X303" s="359">
        <f t="shared" si="76"/>
        <v>-25.182240740740742</v>
      </c>
      <c r="Y303" s="359">
        <f t="shared" si="76"/>
        <v>-25.327388888888891</v>
      </c>
      <c r="Z303" s="359">
        <f t="shared" si="76"/>
        <v>-24.653703703703702</v>
      </c>
      <c r="AA303" s="359">
        <f t="shared" si="76"/>
        <v>-16.967166666666667</v>
      </c>
      <c r="AB303" s="359">
        <f t="shared" si="76"/>
        <v>-10.720564814814814</v>
      </c>
      <c r="AD303">
        <v>-17.516398148148152</v>
      </c>
      <c r="AE303">
        <v>-23.298981481481476</v>
      </c>
      <c r="AF303">
        <v>-23.783333333333335</v>
      </c>
      <c r="AG303">
        <v>-23.846685185185184</v>
      </c>
      <c r="AH303">
        <v>-24.688324074074078</v>
      </c>
      <c r="AI303">
        <v>-24.016157407407405</v>
      </c>
      <c r="AJ303">
        <v>-24.792027777777776</v>
      </c>
      <c r="AK303">
        <v>-25.182240740740742</v>
      </c>
      <c r="AL303">
        <v>-25.327388888888891</v>
      </c>
      <c r="AM303">
        <v>-24.653703703703702</v>
      </c>
      <c r="AN303">
        <v>-16.967166666666667</v>
      </c>
      <c r="AO303">
        <v>-10.720564814814814</v>
      </c>
    </row>
    <row r="304" spans="1:41" x14ac:dyDescent="0.35">
      <c r="A304" s="340" t="s">
        <v>26</v>
      </c>
      <c r="B304" s="348" t="s">
        <v>1</v>
      </c>
      <c r="C304" s="341">
        <v>-17.018833333333333</v>
      </c>
      <c r="D304" s="341">
        <v>-22.575166666666664</v>
      </c>
      <c r="E304" s="341">
        <v>-23.337333333333333</v>
      </c>
      <c r="F304" s="344">
        <v>-23.857333333333333</v>
      </c>
      <c r="G304" s="344">
        <v>-24.725111111111101</v>
      </c>
      <c r="H304" s="341">
        <v>-24.274666666666665</v>
      </c>
      <c r="I304" s="342">
        <v>-24.634666666666664</v>
      </c>
      <c r="J304" s="342">
        <v>-25.131222222222235</v>
      </c>
      <c r="K304" s="344">
        <v>-24.039388888888897</v>
      </c>
      <c r="L304" s="346">
        <v>-24.21466666666667</v>
      </c>
      <c r="M304" s="343">
        <v>-15.635333333333335</v>
      </c>
      <c r="N304" s="347">
        <v>-9.2416666666666654</v>
      </c>
      <c r="O304" s="93"/>
      <c r="P304" s="112"/>
      <c r="Q304" s="360"/>
      <c r="R304" s="360"/>
      <c r="S304" s="360"/>
      <c r="T304" s="360"/>
      <c r="U304" s="360"/>
      <c r="V304" s="360"/>
      <c r="W304" s="360"/>
      <c r="X304" s="360"/>
      <c r="Y304" s="360"/>
      <c r="Z304" s="360"/>
      <c r="AA304" s="360"/>
      <c r="AB304" s="360"/>
      <c r="AD304">
        <v>-17.516398148148152</v>
      </c>
    </row>
    <row r="305" spans="1:42" x14ac:dyDescent="0.35">
      <c r="A305" s="340" t="s">
        <v>16</v>
      </c>
      <c r="B305" s="348" t="s">
        <v>1</v>
      </c>
      <c r="C305" s="341">
        <v>-18.9025</v>
      </c>
      <c r="D305" s="344">
        <v>-23.456</v>
      </c>
      <c r="E305" s="342">
        <v>-23.384</v>
      </c>
      <c r="F305" s="341">
        <v>-23.953333333333333</v>
      </c>
      <c r="G305" s="341">
        <v>-24.027833333333334</v>
      </c>
      <c r="H305" s="341">
        <v>-23.340333333333334</v>
      </c>
      <c r="I305" s="342">
        <v>-25.324666666666669</v>
      </c>
      <c r="J305" s="341">
        <v>-26.221666666666668</v>
      </c>
      <c r="K305" s="341">
        <v>-26.662666666666667</v>
      </c>
      <c r="L305" s="343">
        <v>-25.932833333333331</v>
      </c>
      <c r="M305" s="341">
        <v>-18.226666666666667</v>
      </c>
      <c r="N305" s="347">
        <v>-10.8248888888889</v>
      </c>
      <c r="O305" s="93"/>
      <c r="P305" s="112"/>
      <c r="Q305" s="360"/>
      <c r="R305" s="360"/>
      <c r="S305" s="360"/>
      <c r="T305" s="360"/>
      <c r="U305" s="360"/>
      <c r="V305" s="360"/>
      <c r="W305" s="360"/>
      <c r="X305" s="360"/>
      <c r="Y305" s="360"/>
      <c r="Z305" s="360"/>
      <c r="AA305" s="360"/>
      <c r="AB305" s="360"/>
      <c r="AD305">
        <v>-23.298981481481476</v>
      </c>
    </row>
    <row r="306" spans="1:42" x14ac:dyDescent="0.35">
      <c r="A306" s="340" t="s">
        <v>10</v>
      </c>
      <c r="B306" s="348" t="s">
        <v>1</v>
      </c>
      <c r="C306" s="344">
        <v>-17.266333333333336</v>
      </c>
      <c r="D306" s="344">
        <v>-23.240666666666666</v>
      </c>
      <c r="E306" s="342">
        <v>-24.720500000000001</v>
      </c>
      <c r="F306" s="341">
        <v>-24.221333333333334</v>
      </c>
      <c r="G306" s="341">
        <v>-25.032388888888899</v>
      </c>
      <c r="H306" s="341">
        <v>-24.731166666666667</v>
      </c>
      <c r="I306" s="342">
        <v>-24.640888888888899</v>
      </c>
      <c r="J306" s="342">
        <v>-25.468888888888866</v>
      </c>
      <c r="K306" s="341">
        <v>-25.262833333333333</v>
      </c>
      <c r="L306" s="341">
        <v>-24.677999999999997</v>
      </c>
      <c r="M306" s="341">
        <v>-17.283999999999999</v>
      </c>
      <c r="N306" s="347">
        <v>-11.369777777777765</v>
      </c>
      <c r="O306" s="93"/>
      <c r="P306" s="112"/>
      <c r="Q306" s="360"/>
      <c r="R306" s="360"/>
      <c r="S306" s="360"/>
      <c r="T306" s="360"/>
      <c r="U306" s="360"/>
      <c r="V306" s="360"/>
      <c r="W306" s="360"/>
      <c r="X306" s="360"/>
      <c r="Y306" s="360"/>
      <c r="Z306" s="360"/>
      <c r="AA306" s="360"/>
      <c r="AB306" s="360"/>
      <c r="AD306">
        <v>-23.783333333333335</v>
      </c>
    </row>
    <row r="307" spans="1:42" x14ac:dyDescent="0.35">
      <c r="A307" s="340" t="s">
        <v>11</v>
      </c>
      <c r="B307" s="348" t="s">
        <v>1</v>
      </c>
      <c r="C307" s="341">
        <v>-15.876055555555567</v>
      </c>
      <c r="D307" s="341">
        <v>-23.282</v>
      </c>
      <c r="E307" s="341">
        <v>-23.473833333333335</v>
      </c>
      <c r="F307" s="341">
        <v>-23.535055555555562</v>
      </c>
      <c r="G307" s="341">
        <v>-24.633333333333329</v>
      </c>
      <c r="H307" s="341">
        <v>-24.493333333333336</v>
      </c>
      <c r="I307" s="342">
        <v>-25.239666666666668</v>
      </c>
      <c r="J307" s="342">
        <v>-24.83333333333335</v>
      </c>
      <c r="K307" s="341">
        <v>-25.931999999999999</v>
      </c>
      <c r="L307" s="341">
        <v>-24.693999999999999</v>
      </c>
      <c r="M307" s="341">
        <v>-18.895666666666667</v>
      </c>
      <c r="N307" s="347">
        <v>-11.701166666666667</v>
      </c>
      <c r="O307" s="93"/>
      <c r="P307" s="112"/>
      <c r="Q307" s="360"/>
      <c r="R307" s="360"/>
      <c r="S307" s="360"/>
      <c r="T307" s="360"/>
      <c r="U307" s="360"/>
      <c r="V307" s="360"/>
      <c r="W307" s="360"/>
      <c r="X307" s="360"/>
      <c r="Y307" s="360"/>
      <c r="Z307" s="360"/>
      <c r="AA307" s="360"/>
      <c r="AB307" s="360"/>
      <c r="AD307">
        <v>-23.846685185185184</v>
      </c>
    </row>
    <row r="308" spans="1:42" x14ac:dyDescent="0.35">
      <c r="A308" s="340" t="s">
        <v>186</v>
      </c>
      <c r="B308" s="339" t="s">
        <v>1</v>
      </c>
      <c r="C308" s="341">
        <v>-17.558000000000003</v>
      </c>
      <c r="D308" s="341">
        <v>-23.786166666666663</v>
      </c>
      <c r="E308" s="349">
        <v>-23.762333333333334</v>
      </c>
      <c r="F308" s="341">
        <v>-23.548500000000001</v>
      </c>
      <c r="G308" s="341">
        <v>-24.53016666666667</v>
      </c>
      <c r="H308" s="344">
        <v>-23.900000000000002</v>
      </c>
      <c r="I308" s="342">
        <v>-24.710611111111103</v>
      </c>
      <c r="J308" s="341">
        <v>-24.783333333333331</v>
      </c>
      <c r="K308" s="343">
        <v>-24.853611111111103</v>
      </c>
      <c r="L308" s="341">
        <v>-24.032499999999999</v>
      </c>
      <c r="M308" s="346">
        <v>-16.178666666666668</v>
      </c>
      <c r="N308" s="347">
        <v>-10.773888888888889</v>
      </c>
      <c r="O308" s="93"/>
      <c r="Q308" s="360"/>
      <c r="R308" s="360"/>
      <c r="S308" s="360"/>
      <c r="T308" s="360"/>
      <c r="U308" s="360"/>
      <c r="V308" s="360"/>
      <c r="W308" s="360"/>
      <c r="X308" s="360"/>
      <c r="Y308" s="360"/>
      <c r="Z308" s="360"/>
      <c r="AA308" s="360"/>
      <c r="AB308" s="360"/>
      <c r="AD308">
        <v>-24.688324074074078</v>
      </c>
    </row>
    <row r="309" spans="1:42" x14ac:dyDescent="0.35">
      <c r="A309" s="340" t="s">
        <v>14</v>
      </c>
      <c r="B309" s="348" t="s">
        <v>8</v>
      </c>
      <c r="C309" s="341">
        <v>-17.001333333333335</v>
      </c>
      <c r="D309" s="341">
        <v>-22.518888888888899</v>
      </c>
      <c r="E309" s="341">
        <v>-23.782833333333333</v>
      </c>
      <c r="F309" s="344">
        <v>-23.475333333333335</v>
      </c>
      <c r="G309" s="344">
        <v>-24.828666666666667</v>
      </c>
      <c r="H309" s="344">
        <v>-24.556999999999999</v>
      </c>
      <c r="I309" s="342">
        <v>-24.847999999999999</v>
      </c>
      <c r="J309" s="344">
        <v>-24.111111111111132</v>
      </c>
      <c r="K309" s="344">
        <v>-25.021944444444433</v>
      </c>
      <c r="L309" s="346">
        <v>-23.545277777777766</v>
      </c>
      <c r="M309" s="346">
        <v>-16.519333333333332</v>
      </c>
      <c r="N309" s="347">
        <v>-11.736111111111134</v>
      </c>
      <c r="O309" s="93"/>
      <c r="P309" s="112" t="s">
        <v>8</v>
      </c>
      <c r="Q309" s="359">
        <f>AVERAGE(C309:C311)</f>
        <v>-17.482444444444443</v>
      </c>
      <c r="R309" s="359">
        <f t="shared" ref="R309:AB309" si="77">AVERAGE(D309:D311)</f>
        <v>-22.406277777777781</v>
      </c>
      <c r="S309" s="359">
        <f t="shared" si="77"/>
        <v>-22.690444444444442</v>
      </c>
      <c r="T309" s="359">
        <f t="shared" si="77"/>
        <v>-22.796222222222223</v>
      </c>
      <c r="U309" s="359">
        <f t="shared" si="77"/>
        <v>-23.7279074074074</v>
      </c>
      <c r="V309" s="359">
        <f t="shared" si="77"/>
        <v>-23.517444444444447</v>
      </c>
      <c r="W309" s="359">
        <f t="shared" si="77"/>
        <v>-23.661148148148143</v>
      </c>
      <c r="X309" s="359">
        <f t="shared" si="77"/>
        <v>-24.105000000000015</v>
      </c>
      <c r="Y309" s="359">
        <f t="shared" si="77"/>
        <v>-24.108907407407411</v>
      </c>
      <c r="Z309" s="359">
        <f t="shared" si="77"/>
        <v>-23.318777777777779</v>
      </c>
      <c r="AA309" s="359">
        <f t="shared" si="77"/>
        <v>-16.743388888888891</v>
      </c>
      <c r="AB309" s="359">
        <f t="shared" si="77"/>
        <v>-12.271055555555566</v>
      </c>
      <c r="AD309">
        <v>-24.016157407407405</v>
      </c>
    </row>
    <row r="310" spans="1:42" x14ac:dyDescent="0.35">
      <c r="A310" s="340" t="s">
        <v>26</v>
      </c>
      <c r="B310" s="339" t="s">
        <v>8</v>
      </c>
      <c r="C310" s="341">
        <v>-18.605333333333334</v>
      </c>
      <c r="D310" s="341">
        <v>-22.293666666666667</v>
      </c>
      <c r="E310" s="341">
        <v>-22.465166666666665</v>
      </c>
      <c r="F310" s="344">
        <v>-22.411666666666665</v>
      </c>
      <c r="G310" s="344">
        <v>-23.3171111111111</v>
      </c>
      <c r="H310" s="341">
        <v>-23.158000000000001</v>
      </c>
      <c r="I310" s="342">
        <v>-23.020444444444433</v>
      </c>
      <c r="J310" s="344">
        <v>-24.098888888888897</v>
      </c>
      <c r="K310" s="344">
        <v>-24.122555555555568</v>
      </c>
      <c r="L310" s="346">
        <v>-23.522222222222236</v>
      </c>
      <c r="M310" s="341">
        <v>-18.337500000000002</v>
      </c>
      <c r="N310" s="347">
        <v>-12.806000000000001</v>
      </c>
      <c r="O310" s="93"/>
      <c r="P310" s="112"/>
      <c r="Q310" s="360"/>
      <c r="R310" s="360"/>
      <c r="S310" s="360"/>
      <c r="T310" s="360"/>
      <c r="U310" s="360"/>
      <c r="V310" s="360"/>
      <c r="W310" s="360"/>
      <c r="X310" s="360"/>
      <c r="Y310" s="360"/>
      <c r="Z310" s="360"/>
      <c r="AA310" s="360"/>
      <c r="AB310" s="360"/>
      <c r="AD310">
        <v>-24.792027777777776</v>
      </c>
    </row>
    <row r="311" spans="1:42" x14ac:dyDescent="0.35">
      <c r="A311" s="340" t="s">
        <v>12</v>
      </c>
      <c r="B311" s="339" t="s">
        <v>8</v>
      </c>
      <c r="C311" s="341">
        <v>-16.840666666666667</v>
      </c>
      <c r="D311" s="341"/>
      <c r="E311" s="341">
        <v>-21.823333333333334</v>
      </c>
      <c r="F311" s="341">
        <v>-22.501666666666665</v>
      </c>
      <c r="G311" s="344">
        <v>-23.037944444444435</v>
      </c>
      <c r="H311" s="344">
        <v>-22.837333333333333</v>
      </c>
      <c r="I311" s="342">
        <v>-23.114999999999998</v>
      </c>
      <c r="J311" s="344"/>
      <c r="K311" s="341">
        <v>-23.182222222222236</v>
      </c>
      <c r="L311" s="341">
        <v>-22.888833333333334</v>
      </c>
      <c r="M311" s="346">
        <v>-15.373333333333335</v>
      </c>
      <c r="N311" s="345"/>
      <c r="O311" s="93"/>
      <c r="Q311" s="360"/>
      <c r="R311" s="360"/>
      <c r="S311" s="360"/>
      <c r="T311" s="360"/>
      <c r="U311" s="360"/>
      <c r="V311" s="360"/>
      <c r="W311" s="360"/>
      <c r="X311" s="360"/>
      <c r="Y311" s="360"/>
      <c r="Z311" s="360"/>
      <c r="AA311" s="360"/>
      <c r="AB311" s="360"/>
      <c r="AD311">
        <v>-25.182240740740742</v>
      </c>
    </row>
    <row r="312" spans="1:42" x14ac:dyDescent="0.35">
      <c r="A312" s="340" t="s">
        <v>10</v>
      </c>
      <c r="B312" s="339" t="s">
        <v>104</v>
      </c>
      <c r="C312" s="341">
        <v>-17.384333333333331</v>
      </c>
      <c r="D312" s="341">
        <v>-21.307333333333332</v>
      </c>
      <c r="E312" s="341">
        <v>-22.134666666666664</v>
      </c>
      <c r="F312" s="344">
        <v>-22.363333333333333</v>
      </c>
      <c r="G312" s="341">
        <v>-23.314999999999998</v>
      </c>
      <c r="H312" s="341">
        <v>-23.232166666666668</v>
      </c>
      <c r="I312" s="342">
        <v>-22.501833333333334</v>
      </c>
      <c r="J312" s="341">
        <v>-23.569333333333333</v>
      </c>
      <c r="K312" s="344">
        <v>-22.755277777777764</v>
      </c>
      <c r="L312" s="346">
        <v>-22.291666666666668</v>
      </c>
      <c r="M312" s="341">
        <v>-16.982833333333332</v>
      </c>
      <c r="N312" s="347">
        <v>-11.082000000000001</v>
      </c>
      <c r="O312" s="93"/>
      <c r="P312" s="112" t="s">
        <v>104</v>
      </c>
      <c r="Q312" s="359">
        <f>AVERAGE(C312:C314)</f>
        <v>-17.266611111111118</v>
      </c>
      <c r="R312" s="359">
        <f t="shared" ref="R312:AB312" si="78">AVERAGE(D312:D314)</f>
        <v>-21.905833333333334</v>
      </c>
      <c r="S312" s="359">
        <f t="shared" si="78"/>
        <v>-22.038555555555558</v>
      </c>
      <c r="T312" s="359">
        <f t="shared" si="78"/>
        <v>-21.82081481481481</v>
      </c>
      <c r="U312" s="359">
        <f t="shared" si="78"/>
        <v>-22.329018518518524</v>
      </c>
      <c r="V312" s="359">
        <f t="shared" si="78"/>
        <v>-22.641462962962965</v>
      </c>
      <c r="W312" s="359">
        <f t="shared" si="78"/>
        <v>-23.418759259259257</v>
      </c>
      <c r="X312" s="359">
        <f t="shared" si="78"/>
        <v>-24.191166666666664</v>
      </c>
      <c r="Y312" s="359">
        <f t="shared" si="78"/>
        <v>-23.597611111111096</v>
      </c>
      <c r="Z312" s="359">
        <f t="shared" si="78"/>
        <v>-23.560222222222222</v>
      </c>
      <c r="AA312" s="359">
        <f t="shared" si="78"/>
        <v>-18.589833333333335</v>
      </c>
      <c r="AB312" s="359">
        <f t="shared" si="78"/>
        <v>-12.720277777777779</v>
      </c>
      <c r="AD312">
        <v>-25.327388888888891</v>
      </c>
    </row>
    <row r="313" spans="1:42" x14ac:dyDescent="0.35">
      <c r="A313" s="340" t="s">
        <v>185</v>
      </c>
      <c r="B313" s="339" t="s">
        <v>104</v>
      </c>
      <c r="C313" s="341">
        <v>-17.148888888888902</v>
      </c>
      <c r="D313" s="341">
        <v>-22.691333333333333</v>
      </c>
      <c r="E313" s="343">
        <v>-22.508333333333336</v>
      </c>
      <c r="F313" s="341">
        <v>-21.147333333333336</v>
      </c>
      <c r="G313" s="341">
        <v>-21.031555555555567</v>
      </c>
      <c r="H313" s="344">
        <v>-22.140888888888899</v>
      </c>
      <c r="I313" s="342">
        <v>-24.187333333333331</v>
      </c>
      <c r="J313" s="341">
        <v>-25.421666666666667</v>
      </c>
      <c r="K313" s="341">
        <v>-24.425333333333331</v>
      </c>
      <c r="L313" s="341">
        <v>-23.390666666666664</v>
      </c>
      <c r="M313" s="346">
        <v>-18.936666666666664</v>
      </c>
      <c r="N313" s="347">
        <v>-12.140833333333333</v>
      </c>
      <c r="O313" s="93"/>
      <c r="P313" s="112"/>
      <c r="Q313" s="360"/>
      <c r="R313" s="360"/>
      <c r="S313" s="360"/>
      <c r="T313" s="360"/>
      <c r="U313" s="360"/>
      <c r="V313" s="360"/>
      <c r="W313" s="360"/>
      <c r="X313" s="360"/>
      <c r="Y313" s="360"/>
      <c r="Z313" s="360"/>
      <c r="AA313" s="360"/>
      <c r="AB313" s="360"/>
      <c r="AD313">
        <v>-24.653703703703702</v>
      </c>
    </row>
    <row r="314" spans="1:42" x14ac:dyDescent="0.35">
      <c r="A314" s="340" t="s">
        <v>10</v>
      </c>
      <c r="B314" s="348" t="s">
        <v>104</v>
      </c>
      <c r="C314" s="344"/>
      <c r="D314" s="344">
        <v>-21.718833333333333</v>
      </c>
      <c r="E314" s="343">
        <v>-21.472666666666669</v>
      </c>
      <c r="F314" s="341">
        <v>-21.951777777777767</v>
      </c>
      <c r="G314" s="342">
        <v>-22.640499999999999</v>
      </c>
      <c r="H314" s="344">
        <v>-22.551333333333332</v>
      </c>
      <c r="I314" s="342">
        <v>-23.567111111111103</v>
      </c>
      <c r="J314" s="342">
        <v>-23.5825</v>
      </c>
      <c r="K314" s="341">
        <v>-23.612222222222201</v>
      </c>
      <c r="L314" s="341">
        <v>-24.998333333333335</v>
      </c>
      <c r="M314" s="346">
        <v>-19.850000000000001</v>
      </c>
      <c r="N314" s="347">
        <v>-14.938000000000001</v>
      </c>
      <c r="O314" s="93"/>
      <c r="P314" s="112"/>
      <c r="Q314" s="360"/>
      <c r="R314" s="360"/>
      <c r="S314" s="360"/>
      <c r="T314" s="360"/>
      <c r="U314" s="360"/>
      <c r="V314" s="360"/>
      <c r="W314" s="360"/>
      <c r="X314" s="360"/>
      <c r="Y314" s="360"/>
      <c r="Z314" s="360"/>
      <c r="AA314" s="360"/>
      <c r="AB314" s="360"/>
      <c r="AD314">
        <v>-16.967166666666667</v>
      </c>
    </row>
    <row r="315" spans="1:42" x14ac:dyDescent="0.35">
      <c r="A315" s="340" t="s">
        <v>27</v>
      </c>
      <c r="B315" s="348" t="s">
        <v>7</v>
      </c>
      <c r="C315" s="341">
        <v>-17.378</v>
      </c>
      <c r="D315" s="341">
        <v>-22.037000000000003</v>
      </c>
      <c r="E315" s="344">
        <v>-23.072666666666667</v>
      </c>
      <c r="F315" s="344">
        <v>-22.844666666666665</v>
      </c>
      <c r="G315" s="341">
        <v>-23.471111111111099</v>
      </c>
      <c r="H315" s="344">
        <v>-22.873777777777764</v>
      </c>
      <c r="I315" s="342">
        <v>-24.335333333333335</v>
      </c>
      <c r="J315" s="341">
        <v>-24.885000000000002</v>
      </c>
      <c r="K315" s="344">
        <v>-23.909166666666668</v>
      </c>
      <c r="L315" s="346">
        <v>-23.597499999999997</v>
      </c>
      <c r="M315" s="346">
        <v>-17.877333333333333</v>
      </c>
      <c r="N315" s="345">
        <v>-11.286666666666667</v>
      </c>
      <c r="O315" s="93"/>
      <c r="P315" s="112" t="s">
        <v>7</v>
      </c>
      <c r="Q315" s="361">
        <f>AVERAGE(C315:C328)</f>
        <v>-16.989226495726495</v>
      </c>
      <c r="R315" s="361">
        <f t="shared" ref="R315:AB315" si="79">AVERAGE(D315:D328)</f>
        <v>-22.272761904761904</v>
      </c>
      <c r="S315" s="361">
        <f t="shared" si="79"/>
        <v>-22.631539682539682</v>
      </c>
      <c r="T315" s="361">
        <f t="shared" si="79"/>
        <v>-22.698476190476192</v>
      </c>
      <c r="U315" s="361">
        <f t="shared" si="79"/>
        <v>-22.986734126984128</v>
      </c>
      <c r="V315" s="361">
        <f t="shared" si="79"/>
        <v>-22.924206349206347</v>
      </c>
      <c r="W315" s="361">
        <f t="shared" si="79"/>
        <v>-23.570599206349211</v>
      </c>
      <c r="X315" s="361">
        <f t="shared" si="79"/>
        <v>-24.325952380952383</v>
      </c>
      <c r="Y315" s="361">
        <f t="shared" si="79"/>
        <v>-24.265876984126983</v>
      </c>
      <c r="Z315" s="361">
        <f t="shared" si="79"/>
        <v>-24.018119047619045</v>
      </c>
      <c r="AA315" s="361">
        <f t="shared" si="79"/>
        <v>-18.03790873015873</v>
      </c>
      <c r="AB315" s="361">
        <f t="shared" si="79"/>
        <v>-11.986718253968254</v>
      </c>
      <c r="AD315">
        <v>-10.720564814814814</v>
      </c>
      <c r="AE315">
        <v>-16.989226495726495</v>
      </c>
      <c r="AF315">
        <v>-22.272761904761904</v>
      </c>
      <c r="AG315">
        <v>-22.631539682539682</v>
      </c>
      <c r="AH315">
        <v>-22.698476190476192</v>
      </c>
      <c r="AI315">
        <v>-22.986734126984128</v>
      </c>
      <c r="AJ315">
        <v>-22.924206349206347</v>
      </c>
      <c r="AK315">
        <v>-23.570599206349211</v>
      </c>
      <c r="AL315">
        <v>-24.325952380952383</v>
      </c>
      <c r="AM315">
        <v>-24.265876984126983</v>
      </c>
      <c r="AN315">
        <v>-24.018119047619045</v>
      </c>
      <c r="AO315">
        <v>-18.03790873015873</v>
      </c>
      <c r="AP315">
        <v>-11.986718253968254</v>
      </c>
    </row>
    <row r="316" spans="1:42" x14ac:dyDescent="0.35">
      <c r="A316" s="340" t="s">
        <v>11</v>
      </c>
      <c r="B316" s="348" t="s">
        <v>7</v>
      </c>
      <c r="C316" s="341">
        <v>-18.081777777777766</v>
      </c>
      <c r="D316" s="341">
        <v>-22.162000000000003</v>
      </c>
      <c r="E316" s="344">
        <v>-23.282222222222231</v>
      </c>
      <c r="F316" s="344">
        <v>-22.636111111111102</v>
      </c>
      <c r="G316" s="341">
        <v>-23.906000000000002</v>
      </c>
      <c r="H316" s="344">
        <v>-22.571388888888901</v>
      </c>
      <c r="I316" s="342">
        <v>-23.03</v>
      </c>
      <c r="J316" s="342">
        <v>-23.49</v>
      </c>
      <c r="K316" s="344">
        <v>-23.481666666666666</v>
      </c>
      <c r="L316" s="346">
        <v>-23.678222222222232</v>
      </c>
      <c r="M316" s="346">
        <v>-17.541666666666668</v>
      </c>
      <c r="N316" s="345">
        <v>-11.298833333333334</v>
      </c>
      <c r="O316" s="93"/>
      <c r="P316" s="112"/>
      <c r="Q316" s="360"/>
      <c r="R316" s="360"/>
      <c r="S316" s="360"/>
      <c r="T316" s="360"/>
      <c r="U316" s="360"/>
      <c r="V316" s="360"/>
      <c r="W316" s="360"/>
      <c r="X316" s="360"/>
      <c r="Y316" s="360"/>
      <c r="Z316" s="360"/>
      <c r="AA316" s="360"/>
      <c r="AB316" s="360"/>
      <c r="AE316">
        <v>-16.989226495726495</v>
      </c>
    </row>
    <row r="317" spans="1:42" x14ac:dyDescent="0.35">
      <c r="A317" s="340" t="s">
        <v>27</v>
      </c>
      <c r="B317" s="348" t="s">
        <v>7</v>
      </c>
      <c r="C317" s="341">
        <v>-17.372666666666671</v>
      </c>
      <c r="D317" s="341">
        <v>-22.266000000000002</v>
      </c>
      <c r="E317" s="344">
        <v>-23.135333333333335</v>
      </c>
      <c r="F317" s="344">
        <v>-23.106666666666666</v>
      </c>
      <c r="G317" s="344">
        <v>-23.28</v>
      </c>
      <c r="H317" s="344">
        <v>-22.905333333333335</v>
      </c>
      <c r="I317" s="342">
        <v>-23.115833333333331</v>
      </c>
      <c r="J317" s="344">
        <v>-23.347777777777765</v>
      </c>
      <c r="K317" s="344">
        <v>-23.979833333333332</v>
      </c>
      <c r="L317" s="346">
        <v>-23.611666666666665</v>
      </c>
      <c r="M317" s="346">
        <v>-17.374166666666667</v>
      </c>
      <c r="N317" s="345">
        <v>-11.215000000000002</v>
      </c>
      <c r="O317" s="93"/>
      <c r="P317" s="112"/>
      <c r="Q317" s="360"/>
      <c r="R317" s="360"/>
      <c r="S317" s="360"/>
      <c r="T317" s="360"/>
      <c r="U317" s="360"/>
      <c r="V317" s="360"/>
      <c r="W317" s="360"/>
      <c r="X317" s="360"/>
      <c r="Y317" s="360"/>
      <c r="Z317" s="360"/>
      <c r="AA317" s="360"/>
      <c r="AB317" s="360"/>
      <c r="AE317">
        <v>-22.272761904761904</v>
      </c>
    </row>
    <row r="318" spans="1:42" x14ac:dyDescent="0.35">
      <c r="A318" s="340" t="s">
        <v>27</v>
      </c>
      <c r="B318" s="339" t="s">
        <v>7</v>
      </c>
      <c r="C318" s="341">
        <v>-18.032666666666668</v>
      </c>
      <c r="D318" s="341">
        <v>-22.254000000000001</v>
      </c>
      <c r="E318" s="344">
        <v>-23.406333333333333</v>
      </c>
      <c r="F318" s="344">
        <v>-23.323055555555566</v>
      </c>
      <c r="G318" s="344">
        <v>-22.764666666666667</v>
      </c>
      <c r="H318" s="344">
        <v>-23.587555555555568</v>
      </c>
      <c r="I318" s="342">
        <v>-24.119555555555568</v>
      </c>
      <c r="J318" s="342">
        <v>-24.486666666666665</v>
      </c>
      <c r="K318" s="344">
        <v>-25.109666666666669</v>
      </c>
      <c r="L318" s="346">
        <v>-24.625777777777767</v>
      </c>
      <c r="M318" s="346">
        <v>-17.416666666666668</v>
      </c>
      <c r="N318" s="345">
        <v>-11.246333333333332</v>
      </c>
      <c r="O318" s="93"/>
      <c r="P318" s="112"/>
      <c r="Q318" s="360"/>
      <c r="R318" s="360"/>
      <c r="S318" s="360"/>
      <c r="T318" s="360"/>
      <c r="U318" s="360"/>
      <c r="V318" s="360"/>
      <c r="W318" s="360"/>
      <c r="X318" s="360"/>
      <c r="Y318" s="360"/>
      <c r="Z318" s="360"/>
      <c r="AA318" s="360"/>
      <c r="AB318" s="360"/>
      <c r="AE318">
        <v>-22.631539682539682</v>
      </c>
    </row>
    <row r="319" spans="1:42" x14ac:dyDescent="0.35">
      <c r="A319" s="340" t="s">
        <v>27</v>
      </c>
      <c r="B319" s="339" t="s">
        <v>7</v>
      </c>
      <c r="C319" s="341">
        <v>-16.967166666666667</v>
      </c>
      <c r="D319" s="341">
        <v>-24.482833333333332</v>
      </c>
      <c r="E319" s="344">
        <v>-23.321333333333332</v>
      </c>
      <c r="F319" s="344">
        <v>-23.545500000000001</v>
      </c>
      <c r="G319" s="344">
        <v>-23.969333333333328</v>
      </c>
      <c r="H319" s="344">
        <v>-23.800666666666668</v>
      </c>
      <c r="I319" s="342">
        <v>-25.09</v>
      </c>
      <c r="J319" s="342">
        <v>-23.74</v>
      </c>
      <c r="K319" s="344">
        <v>-26.753777777777767</v>
      </c>
      <c r="L319" s="346">
        <v>-27.204833333333337</v>
      </c>
      <c r="M319" s="344">
        <v>-21.212666666666667</v>
      </c>
      <c r="N319" s="345">
        <v>-14.920499999999999</v>
      </c>
      <c r="O319" s="93"/>
      <c r="P319" s="112"/>
      <c r="Q319" s="360"/>
      <c r="R319" s="360"/>
      <c r="S319" s="360"/>
      <c r="T319" s="360"/>
      <c r="U319" s="360"/>
      <c r="V319" s="360"/>
      <c r="W319" s="360"/>
      <c r="X319" s="360"/>
      <c r="Y319" s="360"/>
      <c r="Z319" s="360"/>
      <c r="AA319" s="360"/>
      <c r="AB319" s="360"/>
      <c r="AE319">
        <v>-22.698476190476192</v>
      </c>
    </row>
    <row r="320" spans="1:42" x14ac:dyDescent="0.35">
      <c r="A320" s="340" t="s">
        <v>16</v>
      </c>
      <c r="B320" s="339" t="s">
        <v>7</v>
      </c>
      <c r="C320" s="341">
        <v>-16.507999999999999</v>
      </c>
      <c r="D320" s="341">
        <v>-21.705333333333332</v>
      </c>
      <c r="E320" s="341">
        <v>-21.440666666666669</v>
      </c>
      <c r="F320" s="344">
        <v>-21.814833333333336</v>
      </c>
      <c r="G320" s="341">
        <v>-22.807166666666664</v>
      </c>
      <c r="H320" s="344">
        <v>-22.831333333333333</v>
      </c>
      <c r="I320" s="342">
        <v>-22.852</v>
      </c>
      <c r="J320" s="342">
        <v>-25.006666666666671</v>
      </c>
      <c r="K320" s="344">
        <v>-23.075277777777767</v>
      </c>
      <c r="L320" s="346">
        <v>-22.645</v>
      </c>
      <c r="M320" s="344">
        <v>-15.653333333333334</v>
      </c>
      <c r="N320" s="347">
        <v>-11.457555555555567</v>
      </c>
      <c r="O320" s="93"/>
      <c r="P320" s="112"/>
      <c r="Q320" s="360"/>
      <c r="R320" s="360"/>
      <c r="S320" s="360"/>
      <c r="T320" s="360"/>
      <c r="U320" s="360"/>
      <c r="V320" s="360"/>
      <c r="W320" s="360"/>
      <c r="X320" s="360"/>
      <c r="Y320" s="360"/>
      <c r="Z320" s="360"/>
      <c r="AA320" s="360"/>
      <c r="AB320" s="360"/>
      <c r="AE320">
        <v>-22.986734126984128</v>
      </c>
    </row>
    <row r="321" spans="1:31" x14ac:dyDescent="0.35">
      <c r="A321" s="340" t="s">
        <v>27</v>
      </c>
      <c r="B321" s="348" t="s">
        <v>7</v>
      </c>
      <c r="C321" s="341">
        <v>-16.674444444444433</v>
      </c>
      <c r="D321" s="341">
        <v>-22.018000000000001</v>
      </c>
      <c r="E321" s="341">
        <v>-22.452666666666669</v>
      </c>
      <c r="F321" s="344">
        <v>-22.962</v>
      </c>
      <c r="G321" s="341">
        <v>-23.0488888888889</v>
      </c>
      <c r="H321" s="341">
        <v>-22.156833333333335</v>
      </c>
      <c r="I321" s="342">
        <v>-22.946388888888901</v>
      </c>
      <c r="J321" s="341">
        <v>-23.79555555555557</v>
      </c>
      <c r="K321" s="344">
        <v>-23.855</v>
      </c>
      <c r="L321" s="344">
        <v>-23.514166666666668</v>
      </c>
      <c r="M321" s="341">
        <v>-18.1905</v>
      </c>
      <c r="N321" s="347">
        <v>-12.455833333333333</v>
      </c>
      <c r="O321" s="93"/>
      <c r="P321" s="112"/>
      <c r="Q321" s="360"/>
      <c r="R321" s="360"/>
      <c r="S321" s="360"/>
      <c r="T321" s="360"/>
      <c r="U321" s="360"/>
      <c r="V321" s="360"/>
      <c r="W321" s="360"/>
      <c r="X321" s="360"/>
      <c r="Y321" s="360"/>
      <c r="Z321" s="360"/>
      <c r="AA321" s="360"/>
      <c r="AB321" s="360"/>
      <c r="AE321">
        <v>-22.924206349206347</v>
      </c>
    </row>
    <row r="322" spans="1:31" x14ac:dyDescent="0.35">
      <c r="A322" s="340" t="s">
        <v>26</v>
      </c>
      <c r="B322" s="348" t="s">
        <v>7</v>
      </c>
      <c r="C322" s="341">
        <v>-17.194666666666667</v>
      </c>
      <c r="D322" s="341">
        <v>-23.270666666666667</v>
      </c>
      <c r="E322" s="344">
        <v>-23.085333333333335</v>
      </c>
      <c r="F322" s="344">
        <v>-22.739333333333335</v>
      </c>
      <c r="G322" s="344">
        <v>-22.890666666666664</v>
      </c>
      <c r="H322" s="341">
        <v>-23.10466666666667</v>
      </c>
      <c r="I322" s="342">
        <v>-23.307833333333335</v>
      </c>
      <c r="J322" s="344">
        <v>-25.3</v>
      </c>
      <c r="K322" s="344">
        <v>-24.552666666666667</v>
      </c>
      <c r="L322" s="344">
        <v>-23.863333333333333</v>
      </c>
      <c r="M322" s="341">
        <v>-18.458666666666669</v>
      </c>
      <c r="N322" s="347">
        <v>-11.914666666666667</v>
      </c>
      <c r="O322" s="93"/>
      <c r="P322" s="112"/>
      <c r="Q322" s="360"/>
      <c r="R322" s="360"/>
      <c r="S322" s="360"/>
      <c r="T322" s="360"/>
      <c r="U322" s="360"/>
      <c r="V322" s="360"/>
      <c r="W322" s="360"/>
      <c r="X322" s="360"/>
      <c r="Y322" s="360"/>
      <c r="Z322" s="360"/>
      <c r="AA322" s="360"/>
      <c r="AB322" s="360"/>
      <c r="AE322">
        <v>-23.570599206349211</v>
      </c>
    </row>
    <row r="323" spans="1:31" x14ac:dyDescent="0.35">
      <c r="A323" s="340" t="s">
        <v>17</v>
      </c>
      <c r="B323" s="348" t="s">
        <v>7</v>
      </c>
      <c r="C323" s="341">
        <v>-16.928833333333333</v>
      </c>
      <c r="D323" s="344">
        <v>-21.567166666666665</v>
      </c>
      <c r="E323" s="341">
        <v>-21.942666666666668</v>
      </c>
      <c r="F323" s="341">
        <v>-22.010499999999997</v>
      </c>
      <c r="G323" s="342">
        <v>-22.302055555555569</v>
      </c>
      <c r="H323" s="341">
        <v>-22.592166666666667</v>
      </c>
      <c r="I323" s="342">
        <v>-22.478666666666669</v>
      </c>
      <c r="J323" s="342">
        <v>-24.132777777777765</v>
      </c>
      <c r="K323" s="341">
        <v>-22.911666666666665</v>
      </c>
      <c r="L323" s="341">
        <v>-22.753666666666664</v>
      </c>
      <c r="M323" s="341">
        <v>-17.486666666666665</v>
      </c>
      <c r="N323" s="347">
        <v>-10.925166666666664</v>
      </c>
      <c r="O323" s="93"/>
      <c r="P323" s="112"/>
      <c r="Q323" s="360"/>
      <c r="R323" s="360"/>
      <c r="S323" s="360"/>
      <c r="T323" s="360"/>
      <c r="U323" s="360"/>
      <c r="V323" s="360"/>
      <c r="W323" s="360"/>
      <c r="X323" s="360"/>
      <c r="Y323" s="360"/>
      <c r="Z323" s="360"/>
      <c r="AA323" s="360"/>
      <c r="AB323" s="360"/>
      <c r="AE323">
        <v>-24.325952380952383</v>
      </c>
    </row>
    <row r="324" spans="1:31" x14ac:dyDescent="0.35">
      <c r="A324" s="340" t="s">
        <v>29</v>
      </c>
      <c r="B324" s="348" t="s">
        <v>7</v>
      </c>
      <c r="C324" s="341">
        <v>-16.373333333333331</v>
      </c>
      <c r="D324" s="344">
        <v>-21.069999999999997</v>
      </c>
      <c r="E324" s="341">
        <v>-22.13</v>
      </c>
      <c r="F324" s="341">
        <v>-22.706833333333336</v>
      </c>
      <c r="G324" s="341">
        <v>-22.488166666666668</v>
      </c>
      <c r="H324" s="341">
        <v>-22.377333333333336</v>
      </c>
      <c r="I324" s="342">
        <v>-23.423333333333336</v>
      </c>
      <c r="J324" s="342">
        <v>-24.568333333333339</v>
      </c>
      <c r="K324" s="341">
        <v>-24.194555555555567</v>
      </c>
      <c r="L324" s="341">
        <v>-23.254666666666665</v>
      </c>
      <c r="M324" s="341">
        <v>-18.412888888888897</v>
      </c>
      <c r="N324" s="347">
        <v>-11.935333333333332</v>
      </c>
      <c r="O324" s="93"/>
      <c r="Q324" s="360"/>
      <c r="R324" s="360"/>
      <c r="S324" s="360"/>
      <c r="T324" s="360"/>
      <c r="U324" s="360"/>
      <c r="V324" s="360"/>
      <c r="W324" s="360"/>
      <c r="X324" s="360"/>
      <c r="Y324" s="360"/>
      <c r="Z324" s="360"/>
      <c r="AA324" s="360"/>
      <c r="AB324" s="360"/>
      <c r="AE324">
        <v>-24.265876984126983</v>
      </c>
    </row>
    <row r="325" spans="1:31" x14ac:dyDescent="0.35">
      <c r="A325" s="340" t="s">
        <v>10</v>
      </c>
      <c r="B325" s="348" t="s">
        <v>7</v>
      </c>
      <c r="C325" s="341">
        <v>-17.113333333333333</v>
      </c>
      <c r="D325" s="341">
        <v>-22.397999999999996</v>
      </c>
      <c r="E325" s="341">
        <v>-22.729333333333333</v>
      </c>
      <c r="F325" s="341">
        <v>-22.596499999999995</v>
      </c>
      <c r="G325" s="344">
        <v>-22.968222222222234</v>
      </c>
      <c r="H325" s="341">
        <v>-23.174166666666668</v>
      </c>
      <c r="I325" s="342">
        <v>-24.058000000000003</v>
      </c>
      <c r="J325" s="344">
        <v>-24.888333333333332</v>
      </c>
      <c r="K325" s="341">
        <v>-23.146333333333331</v>
      </c>
      <c r="L325" s="341">
        <v>-23.920666666666666</v>
      </c>
      <c r="M325" s="341">
        <v>-17.175833333333333</v>
      </c>
      <c r="N325" s="347">
        <v>-11.242222222222225</v>
      </c>
      <c r="O325" s="93"/>
      <c r="P325" s="112"/>
      <c r="Q325" s="360"/>
      <c r="R325" s="360"/>
      <c r="S325" s="360"/>
      <c r="T325" s="360"/>
      <c r="U325" s="360"/>
      <c r="V325" s="360"/>
      <c r="W325" s="360"/>
      <c r="X325" s="360"/>
      <c r="Y325" s="360"/>
      <c r="Z325" s="360"/>
      <c r="AA325" s="360"/>
      <c r="AB325" s="360"/>
      <c r="AE325">
        <v>-24.018119047619045</v>
      </c>
    </row>
    <row r="326" spans="1:31" x14ac:dyDescent="0.35">
      <c r="A326" s="340" t="s">
        <v>11</v>
      </c>
      <c r="B326" s="348" t="s">
        <v>7</v>
      </c>
      <c r="C326" s="341">
        <v>-15.120000000000001</v>
      </c>
      <c r="D326" s="341">
        <v>-23.488</v>
      </c>
      <c r="E326" s="341">
        <v>-22.968333333333334</v>
      </c>
      <c r="F326" s="341">
        <v>-22.281666666666666</v>
      </c>
      <c r="G326" s="344">
        <v>-22.66</v>
      </c>
      <c r="H326" s="344">
        <v>-23.394000000000002</v>
      </c>
      <c r="I326" s="342">
        <v>-24.709666666666667</v>
      </c>
      <c r="J326" s="344">
        <v>-24.224999999999998</v>
      </c>
      <c r="K326" s="341">
        <v>-25.625166666666669</v>
      </c>
      <c r="L326" s="341">
        <v>-25.257500000000004</v>
      </c>
      <c r="M326" s="344">
        <v>-18.635999999999999</v>
      </c>
      <c r="N326" s="347">
        <v>-11.4275</v>
      </c>
      <c r="O326" s="93"/>
      <c r="Q326" s="360"/>
      <c r="R326" s="360"/>
      <c r="S326" s="360"/>
      <c r="T326" s="360"/>
      <c r="U326" s="360"/>
      <c r="V326" s="360"/>
      <c r="W326" s="360"/>
      <c r="X326" s="360"/>
      <c r="Y326" s="360"/>
      <c r="Z326" s="360"/>
      <c r="AA326" s="360"/>
      <c r="AB326" s="360"/>
      <c r="AE326">
        <v>-18.03790873015873</v>
      </c>
    </row>
    <row r="327" spans="1:31" x14ac:dyDescent="0.35">
      <c r="A327" s="340" t="s">
        <v>11</v>
      </c>
      <c r="B327" s="339" t="s">
        <v>7</v>
      </c>
      <c r="C327" s="341">
        <v>-17.115055555555568</v>
      </c>
      <c r="D327" s="341">
        <v>-21.821333333333332</v>
      </c>
      <c r="E327" s="341">
        <v>-21.557333333333332</v>
      </c>
      <c r="F327" s="341">
        <v>-22.827666666666669</v>
      </c>
      <c r="G327" s="344">
        <v>-22.564666666666668</v>
      </c>
      <c r="H327" s="341">
        <v>-22.608000000000001</v>
      </c>
      <c r="I327" s="342">
        <v>-23.633111111111095</v>
      </c>
      <c r="J327" s="344">
        <v>-24.447222222222234</v>
      </c>
      <c r="K327" s="341">
        <v>-25.174999999999997</v>
      </c>
      <c r="L327" s="341">
        <v>-24.653333333333332</v>
      </c>
      <c r="M327" s="341">
        <v>-19.819833333333335</v>
      </c>
      <c r="N327" s="347">
        <v>-12.673333333333334</v>
      </c>
      <c r="O327" s="93"/>
      <c r="P327" s="112"/>
      <c r="Q327" s="360"/>
      <c r="R327" s="360"/>
      <c r="S327" s="360"/>
      <c r="T327" s="360"/>
      <c r="U327" s="360"/>
      <c r="V327" s="360"/>
      <c r="W327" s="360"/>
      <c r="X327" s="360"/>
      <c r="Y327" s="360"/>
      <c r="Z327" s="360"/>
      <c r="AA327" s="360"/>
      <c r="AB327" s="360"/>
      <c r="AE327">
        <v>-11.986718253968254</v>
      </c>
    </row>
    <row r="328" spans="1:31" x14ac:dyDescent="0.35">
      <c r="A328" s="340" t="s">
        <v>10</v>
      </c>
      <c r="B328" s="339" t="s">
        <v>7</v>
      </c>
      <c r="C328" s="341"/>
      <c r="D328" s="341">
        <v>-21.278333333333332</v>
      </c>
      <c r="E328" s="350">
        <v>-22.317333333333334</v>
      </c>
      <c r="F328" s="341">
        <v>-22.383333333333336</v>
      </c>
      <c r="G328" s="344">
        <v>-22.693333333333332</v>
      </c>
      <c r="H328" s="344">
        <v>-22.961666666666662</v>
      </c>
      <c r="I328" s="342">
        <v>-22.888666666666666</v>
      </c>
      <c r="J328" s="344">
        <v>-24.25</v>
      </c>
      <c r="K328" s="341">
        <v>-23.952500000000001</v>
      </c>
      <c r="L328" s="341">
        <v>-23.673333333333336</v>
      </c>
      <c r="M328" s="344">
        <v>-17.2745</v>
      </c>
      <c r="N328" s="347">
        <v>-13.815111111111099</v>
      </c>
      <c r="O328" s="93"/>
      <c r="P328" s="112"/>
      <c r="Q328" s="360"/>
      <c r="R328" s="360"/>
      <c r="S328" s="360"/>
      <c r="T328" s="360"/>
      <c r="U328" s="360"/>
      <c r="V328" s="360"/>
      <c r="W328" s="360"/>
      <c r="X328" s="360"/>
      <c r="Y328" s="360"/>
      <c r="Z328" s="360"/>
      <c r="AA328" s="360"/>
      <c r="AB328" s="360"/>
    </row>
    <row r="329" spans="1:31" x14ac:dyDescent="0.35">
      <c r="A329" s="340" t="s">
        <v>26</v>
      </c>
      <c r="B329" s="339" t="s">
        <v>4</v>
      </c>
      <c r="C329" s="341">
        <v>-19.985333333333333</v>
      </c>
      <c r="D329" s="341">
        <v>-23.405333333333335</v>
      </c>
      <c r="E329" s="341">
        <v>-25.432333333333332</v>
      </c>
      <c r="F329" s="344">
        <v>-24.237388888888898</v>
      </c>
      <c r="G329" s="341">
        <v>-24.996166666666667</v>
      </c>
      <c r="H329" s="344">
        <v>-23.779777777777767</v>
      </c>
      <c r="I329" s="342">
        <v>-24.893666666666665</v>
      </c>
      <c r="J329" s="342">
        <v>-22.342500000000001</v>
      </c>
      <c r="K329" s="344">
        <v>-25.576833333333337</v>
      </c>
      <c r="L329" s="344">
        <v>-25.706</v>
      </c>
      <c r="M329" s="344">
        <v>-21.104666666666652</v>
      </c>
      <c r="N329" s="347">
        <v>-12.491333333333335</v>
      </c>
      <c r="O329" s="93"/>
      <c r="P329" s="112" t="s">
        <v>4</v>
      </c>
      <c r="Q329" s="361">
        <f>AVERAGE(C329:C330)</f>
        <v>-19.287666666666667</v>
      </c>
      <c r="R329" s="361">
        <f t="shared" ref="R329:AB329" si="80">AVERAGE(D329:D330)</f>
        <v>-23.207333333333334</v>
      </c>
      <c r="S329" s="361">
        <f t="shared" si="80"/>
        <v>-24.6205</v>
      </c>
      <c r="T329" s="361">
        <f t="shared" si="80"/>
        <v>-24.146694444444449</v>
      </c>
      <c r="U329" s="361">
        <f t="shared" si="80"/>
        <v>-24.566249999999997</v>
      </c>
      <c r="V329" s="361">
        <f t="shared" si="80"/>
        <v>-23.402472222222215</v>
      </c>
      <c r="W329" s="361">
        <f t="shared" si="80"/>
        <v>-24.199666666666666</v>
      </c>
      <c r="X329" s="361">
        <f t="shared" si="80"/>
        <v>-22.611249999999998</v>
      </c>
      <c r="Y329" s="361">
        <f t="shared" si="80"/>
        <v>-25.009250000000002</v>
      </c>
      <c r="Z329" s="361">
        <f t="shared" si="80"/>
        <v>-24.726305555555548</v>
      </c>
      <c r="AA329" s="361">
        <f t="shared" si="80"/>
        <v>-19.076833333333326</v>
      </c>
      <c r="AB329" s="361">
        <f t="shared" si="80"/>
        <v>-13.112583333333333</v>
      </c>
    </row>
    <row r="330" spans="1:31" x14ac:dyDescent="0.35">
      <c r="A330" s="340" t="s">
        <v>11</v>
      </c>
      <c r="B330" s="348" t="s">
        <v>4</v>
      </c>
      <c r="C330" s="344">
        <v>-18.59</v>
      </c>
      <c r="D330" s="344">
        <v>-23.009333333333334</v>
      </c>
      <c r="E330" s="341">
        <v>-23.808666666666667</v>
      </c>
      <c r="F330" s="341">
        <v>-24.055999999999997</v>
      </c>
      <c r="G330" s="344">
        <v>-24.136333333333329</v>
      </c>
      <c r="H330" s="341">
        <v>-23.025166666666667</v>
      </c>
      <c r="I330" s="342">
        <v>-23.505666666666666</v>
      </c>
      <c r="J330" s="344">
        <v>-22.88</v>
      </c>
      <c r="K330" s="341">
        <v>-24.441666666666666</v>
      </c>
      <c r="L330" s="341">
        <v>-23.746611111111097</v>
      </c>
      <c r="M330" s="343">
        <v>-17.048999999999996</v>
      </c>
      <c r="N330" s="347">
        <v>-13.733833333333331</v>
      </c>
      <c r="O330" s="93"/>
      <c r="P330" s="112"/>
      <c r="Q330" s="360"/>
      <c r="R330" s="360"/>
      <c r="S330" s="360"/>
      <c r="T330" s="360"/>
      <c r="U330" s="360"/>
      <c r="V330" s="360"/>
      <c r="W330" s="360"/>
      <c r="X330" s="360"/>
      <c r="Y330" s="360"/>
      <c r="Z330" s="360"/>
      <c r="AA330" s="360"/>
      <c r="AB330" s="360"/>
    </row>
    <row r="331" spans="1:31" x14ac:dyDescent="0.35">
      <c r="A331" s="340" t="s">
        <v>15</v>
      </c>
      <c r="B331" s="348" t="s">
        <v>5</v>
      </c>
      <c r="C331" s="341">
        <v>-18.786333333333332</v>
      </c>
      <c r="D331" s="341">
        <v>-24.0072222222222</v>
      </c>
      <c r="E331" s="341">
        <v>-23.889666666666667</v>
      </c>
      <c r="F331" s="344">
        <v>-24.301111111111101</v>
      </c>
      <c r="G331" s="341">
        <v>-24.632500000000004</v>
      </c>
      <c r="H331" s="341">
        <v>-23.879833333333334</v>
      </c>
      <c r="I331" s="341">
        <v>-25.199722222222235</v>
      </c>
      <c r="J331" s="341">
        <v>-24.113333333333333</v>
      </c>
      <c r="K331" s="344">
        <v>-25.347499999999997</v>
      </c>
      <c r="L331" s="344">
        <v>-25.021666666666665</v>
      </c>
      <c r="M331" s="341">
        <v>-17.650333333333336</v>
      </c>
      <c r="N331" s="347">
        <v>-11.641666666666666</v>
      </c>
      <c r="O331" s="93"/>
      <c r="P331" s="112" t="s">
        <v>5</v>
      </c>
      <c r="Q331" s="359">
        <f>AVERAGE(C331:C335)</f>
        <v>-18.487744444444445</v>
      </c>
      <c r="R331" s="359">
        <f t="shared" ref="R331:AB331" si="81">AVERAGE(D331:D335)</f>
        <v>-23.550977777777771</v>
      </c>
      <c r="S331" s="359">
        <f t="shared" si="81"/>
        <v>-24.556566666666669</v>
      </c>
      <c r="T331" s="359">
        <f t="shared" si="81"/>
        <v>-24.205933333333334</v>
      </c>
      <c r="U331" s="359">
        <f t="shared" si="81"/>
        <v>-24.693422222222228</v>
      </c>
      <c r="V331" s="359">
        <f t="shared" si="81"/>
        <v>-24.093</v>
      </c>
      <c r="W331" s="359">
        <f t="shared" si="81"/>
        <v>-25.365233333333332</v>
      </c>
      <c r="X331" s="359">
        <f t="shared" si="81"/>
        <v>-24.048999999999999</v>
      </c>
      <c r="Y331" s="359">
        <f t="shared" si="81"/>
        <v>-25.822655555555553</v>
      </c>
      <c r="Z331" s="359">
        <f t="shared" si="81"/>
        <v>-24.953200000000002</v>
      </c>
      <c r="AA331" s="359">
        <f t="shared" si="81"/>
        <v>-18.176416666666665</v>
      </c>
      <c r="AB331" s="359">
        <f t="shared" si="81"/>
        <v>-12.117377777777779</v>
      </c>
    </row>
    <row r="332" spans="1:31" x14ac:dyDescent="0.35">
      <c r="A332" s="340" t="s">
        <v>26</v>
      </c>
      <c r="B332" s="348" t="s">
        <v>5</v>
      </c>
      <c r="C332" s="341">
        <v>-17.584666666666667</v>
      </c>
      <c r="D332" s="341">
        <v>-23.257333333333332</v>
      </c>
      <c r="E332" s="344">
        <v>-23.814666666666668</v>
      </c>
      <c r="F332" s="344">
        <v>-24.107333333333333</v>
      </c>
      <c r="G332" s="341">
        <v>-24.483333333333334</v>
      </c>
      <c r="H332" s="341">
        <v>-23.748333333333335</v>
      </c>
      <c r="I332" s="341">
        <v>-24.613333333333333</v>
      </c>
      <c r="J332" s="342">
        <v>-26.16333333333333</v>
      </c>
      <c r="K332" s="344">
        <v>-25.567555555555533</v>
      </c>
      <c r="L332" s="344">
        <v>-24.744833333333332</v>
      </c>
      <c r="M332" s="341">
        <v>-17.869333333333334</v>
      </c>
      <c r="N332" s="347">
        <v>-10.568999999999999</v>
      </c>
      <c r="O332" s="93"/>
      <c r="P332" s="112"/>
      <c r="Q332" s="360"/>
      <c r="R332" s="360"/>
      <c r="S332" s="360"/>
      <c r="T332" s="360"/>
      <c r="U332" s="360"/>
      <c r="V332" s="360"/>
      <c r="W332" s="360"/>
      <c r="X332" s="360"/>
      <c r="Y332" s="360"/>
      <c r="Z332" s="360"/>
      <c r="AA332" s="360"/>
      <c r="AB332" s="360"/>
    </row>
    <row r="333" spans="1:31" x14ac:dyDescent="0.35">
      <c r="A333" s="340" t="s">
        <v>16</v>
      </c>
      <c r="B333" s="348" t="s">
        <v>5</v>
      </c>
      <c r="C333" s="341">
        <v>-16.484222222222233</v>
      </c>
      <c r="D333" s="344">
        <v>-22.551166666666663</v>
      </c>
      <c r="E333" s="342">
        <v>-23.589000000000002</v>
      </c>
      <c r="F333" s="341">
        <v>-23.277666666666665</v>
      </c>
      <c r="G333" s="341">
        <v>-23.720555555555567</v>
      </c>
      <c r="H333" s="344">
        <v>-23.117999999999999</v>
      </c>
      <c r="I333" s="342">
        <v>-24.752777777777766</v>
      </c>
      <c r="J333" s="343">
        <v>-23.554999999999996</v>
      </c>
      <c r="K333" s="341">
        <v>-24.678333333333331</v>
      </c>
      <c r="L333" s="343">
        <v>-23.81205555555557</v>
      </c>
      <c r="M333" s="344">
        <v>-16.482749999999999</v>
      </c>
      <c r="N333" s="347">
        <v>-12.807499999999999</v>
      </c>
      <c r="O333" s="93"/>
      <c r="P333" s="112"/>
      <c r="Q333" s="360"/>
      <c r="R333" s="360"/>
      <c r="S333" s="360"/>
      <c r="T333" s="360"/>
      <c r="U333" s="360"/>
      <c r="V333" s="360"/>
      <c r="W333" s="360"/>
      <c r="X333" s="360"/>
      <c r="Y333" s="360"/>
      <c r="Z333" s="360"/>
      <c r="AA333" s="360"/>
      <c r="AB333" s="360"/>
    </row>
    <row r="334" spans="1:31" x14ac:dyDescent="0.35">
      <c r="A334" s="340" t="s">
        <v>11</v>
      </c>
      <c r="B334" s="348" t="s">
        <v>5</v>
      </c>
      <c r="C334" s="344">
        <v>-18.064833333333333</v>
      </c>
      <c r="D334" s="344">
        <v>-23.114666666666668</v>
      </c>
      <c r="E334" s="341">
        <v>-24.288666666666668</v>
      </c>
      <c r="F334" s="341">
        <v>-23.864666666666665</v>
      </c>
      <c r="G334" s="341">
        <v>-24.916</v>
      </c>
      <c r="H334" s="344">
        <v>-24.172666666666668</v>
      </c>
      <c r="I334" s="342">
        <v>-24.92</v>
      </c>
      <c r="J334" s="341">
        <v>-22.528333333333332</v>
      </c>
      <c r="K334" s="341">
        <v>-26.249888888888901</v>
      </c>
      <c r="L334" s="341">
        <v>-24.712444444444429</v>
      </c>
      <c r="M334" s="344">
        <v>-18.686111111111099</v>
      </c>
      <c r="N334" s="347">
        <v>-11.25</v>
      </c>
      <c r="O334" s="93"/>
      <c r="P334" s="112"/>
      <c r="Q334" s="360"/>
      <c r="R334" s="360"/>
      <c r="S334" s="360"/>
      <c r="T334" s="360"/>
      <c r="U334" s="360"/>
      <c r="V334" s="360"/>
      <c r="W334" s="360"/>
      <c r="X334" s="360"/>
      <c r="Y334" s="360"/>
      <c r="Z334" s="360"/>
      <c r="AA334" s="360"/>
      <c r="AB334" s="360"/>
    </row>
    <row r="335" spans="1:31" x14ac:dyDescent="0.35">
      <c r="A335" s="340" t="s">
        <v>26</v>
      </c>
      <c r="B335" s="348" t="s">
        <v>5</v>
      </c>
      <c r="C335" s="341">
        <v>-21.518666666666665</v>
      </c>
      <c r="D335" s="341">
        <v>-24.8245</v>
      </c>
      <c r="E335" s="341">
        <v>-27.200833333333332</v>
      </c>
      <c r="F335" s="341">
        <v>-25.4788888888889</v>
      </c>
      <c r="G335" s="341">
        <v>-25.714722222222235</v>
      </c>
      <c r="H335" s="341">
        <v>-25.546166666666664</v>
      </c>
      <c r="I335" s="342">
        <v>-27.340333333333334</v>
      </c>
      <c r="J335" s="341">
        <v>-23.885000000000002</v>
      </c>
      <c r="K335" s="341">
        <v>-27.27</v>
      </c>
      <c r="L335" s="341">
        <v>-26.475000000000005</v>
      </c>
      <c r="M335" s="343">
        <v>-20.193555555555566</v>
      </c>
      <c r="N335" s="347">
        <v>-14.318722222222235</v>
      </c>
      <c r="O335" s="93"/>
      <c r="Q335" s="360"/>
      <c r="R335" s="360"/>
      <c r="S335" s="360"/>
      <c r="T335" s="360"/>
      <c r="U335" s="360"/>
      <c r="V335" s="360"/>
      <c r="W335" s="360"/>
      <c r="X335" s="360"/>
      <c r="Y335" s="360"/>
      <c r="Z335" s="360"/>
      <c r="AA335" s="360"/>
      <c r="AB335" s="360"/>
    </row>
    <row r="336" spans="1:31" x14ac:dyDescent="0.35">
      <c r="A336" s="340" t="s">
        <v>27</v>
      </c>
      <c r="B336" s="348" t="s">
        <v>3</v>
      </c>
      <c r="C336" s="344">
        <v>-19.163888888888902</v>
      </c>
      <c r="D336" s="341">
        <v>-23.443999999999999</v>
      </c>
      <c r="E336" s="344">
        <v>-24.7075</v>
      </c>
      <c r="F336" s="344">
        <v>-23.973555555555564</v>
      </c>
      <c r="G336" s="341">
        <v>-24.250499999999999</v>
      </c>
      <c r="H336" s="341">
        <v>-24.488444444444429</v>
      </c>
      <c r="I336" s="341">
        <v>-25.087</v>
      </c>
      <c r="J336" s="341">
        <v>-24.846666666666664</v>
      </c>
      <c r="K336" s="344">
        <v>-24.892444444444436</v>
      </c>
      <c r="L336" s="344">
        <v>-25.093666666666667</v>
      </c>
      <c r="M336" s="341">
        <v>-20.318750000000001</v>
      </c>
      <c r="N336" s="347">
        <v>-12.579333333333333</v>
      </c>
      <c r="O336" s="93"/>
      <c r="P336" s="112" t="s">
        <v>3</v>
      </c>
      <c r="Q336" s="359">
        <f>AVERAGE(C336:C340)</f>
        <v>-18.518544444444448</v>
      </c>
      <c r="R336" s="359">
        <f t="shared" ref="R336:AB336" si="82">AVERAGE(D336:D340)</f>
        <v>-22.847666666666665</v>
      </c>
      <c r="S336" s="359">
        <f t="shared" si="82"/>
        <v>-23.879855555555555</v>
      </c>
      <c r="T336" s="359">
        <f t="shared" si="82"/>
        <v>-23.377755555555559</v>
      </c>
      <c r="U336" s="359">
        <f t="shared" si="82"/>
        <v>-24.124972222222219</v>
      </c>
      <c r="V336" s="359">
        <f t="shared" si="82"/>
        <v>-23.713688888888885</v>
      </c>
      <c r="W336" s="359">
        <f t="shared" si="82"/>
        <v>-24.373238888888888</v>
      </c>
      <c r="X336" s="359">
        <f t="shared" si="82"/>
        <v>-24.379861111111108</v>
      </c>
      <c r="Y336" s="359">
        <f t="shared" si="82"/>
        <v>-24.753299999999999</v>
      </c>
      <c r="Z336" s="359">
        <f t="shared" si="82"/>
        <v>-24.3475</v>
      </c>
      <c r="AA336" s="359">
        <f t="shared" si="82"/>
        <v>-18.712794444444441</v>
      </c>
      <c r="AB336" s="359">
        <f t="shared" si="82"/>
        <v>-12.764958333333333</v>
      </c>
    </row>
    <row r="337" spans="1:28" x14ac:dyDescent="0.35">
      <c r="A337" s="340" t="s">
        <v>15</v>
      </c>
      <c r="B337" s="348" t="s">
        <v>3</v>
      </c>
      <c r="C337" s="344">
        <v>-19.739999999999998</v>
      </c>
      <c r="D337" s="341">
        <v>-22.650000000000002</v>
      </c>
      <c r="E337" s="341">
        <v>-23.32</v>
      </c>
      <c r="F337" s="346">
        <v>-23.000555555555565</v>
      </c>
      <c r="G337" s="344">
        <v>-24.508749999999999</v>
      </c>
      <c r="H337" s="341">
        <v>-23.231999999999999</v>
      </c>
      <c r="I337" s="341">
        <v>-24.013750000000002</v>
      </c>
      <c r="J337" s="342">
        <v>-23.22</v>
      </c>
      <c r="K337" s="344">
        <v>-24.792499999999997</v>
      </c>
      <c r="L337" s="344">
        <v>-24.034166666666664</v>
      </c>
      <c r="M337" s="341">
        <v>-19.25333333333333</v>
      </c>
      <c r="N337" s="345">
        <v>-13.253333333333332</v>
      </c>
      <c r="O337" s="93"/>
      <c r="P337" s="112"/>
      <c r="Q337" s="360"/>
      <c r="R337" s="360"/>
      <c r="S337" s="360"/>
      <c r="T337" s="360"/>
      <c r="U337" s="360"/>
      <c r="V337" s="360"/>
      <c r="W337" s="360"/>
      <c r="X337" s="360"/>
      <c r="Y337" s="360"/>
      <c r="Z337" s="360"/>
      <c r="AA337" s="360"/>
      <c r="AB337" s="360"/>
    </row>
    <row r="338" spans="1:28" x14ac:dyDescent="0.35">
      <c r="A338" s="340" t="s">
        <v>16</v>
      </c>
      <c r="B338" s="348" t="s">
        <v>3</v>
      </c>
      <c r="C338" s="341">
        <v>-17.743333333333336</v>
      </c>
      <c r="D338" s="341">
        <v>-22.080666666666662</v>
      </c>
      <c r="E338" s="342">
        <v>-23.188666666666666</v>
      </c>
      <c r="F338" s="341">
        <v>-22.837999999999997</v>
      </c>
      <c r="G338" s="344">
        <v>-23.119333333333334</v>
      </c>
      <c r="H338" s="344">
        <v>-23.03</v>
      </c>
      <c r="I338" s="342">
        <v>-23.765000000000001</v>
      </c>
      <c r="J338" s="342">
        <v>-24.191111111111098</v>
      </c>
      <c r="K338" s="341">
        <v>-24.281666666666666</v>
      </c>
      <c r="L338" s="343">
        <v>-24.213999999999999</v>
      </c>
      <c r="M338" s="344">
        <v>-19.332777777777764</v>
      </c>
      <c r="N338" s="347">
        <v>-12.913000000000002</v>
      </c>
      <c r="O338" s="93"/>
      <c r="P338" s="112"/>
      <c r="Q338" s="360"/>
      <c r="R338" s="360"/>
      <c r="S338" s="360"/>
      <c r="T338" s="360"/>
      <c r="U338" s="360"/>
      <c r="V338" s="360"/>
      <c r="W338" s="360"/>
      <c r="X338" s="360"/>
      <c r="Y338" s="360"/>
      <c r="Z338" s="360"/>
      <c r="AA338" s="360"/>
      <c r="AB338" s="360"/>
    </row>
    <row r="339" spans="1:28" x14ac:dyDescent="0.35">
      <c r="A339" s="340" t="s">
        <v>11</v>
      </c>
      <c r="B339" s="348" t="s">
        <v>3</v>
      </c>
      <c r="C339" s="341">
        <v>-18.174166666666665</v>
      </c>
      <c r="D339" s="341">
        <v>-23.215999999999998</v>
      </c>
      <c r="E339" s="341">
        <v>-24.353111111111101</v>
      </c>
      <c r="F339" s="341">
        <v>-23.852666666666664</v>
      </c>
      <c r="G339" s="341">
        <v>-24.446277777777766</v>
      </c>
      <c r="H339" s="341">
        <v>-24.171333333333333</v>
      </c>
      <c r="I339" s="342">
        <v>-24.811111111111103</v>
      </c>
      <c r="J339" s="342">
        <v>-25.261666666666667</v>
      </c>
      <c r="K339" s="341">
        <v>-25.335999999999999</v>
      </c>
      <c r="L339" s="341">
        <v>-25.024000000000001</v>
      </c>
      <c r="M339" s="343">
        <v>-18.654</v>
      </c>
      <c r="N339" s="347">
        <v>-12.314166666666667</v>
      </c>
      <c r="O339" s="93"/>
      <c r="P339" s="112"/>
      <c r="Q339" s="360"/>
      <c r="R339" s="360"/>
      <c r="S339" s="360"/>
      <c r="T339" s="360"/>
      <c r="U339" s="360"/>
      <c r="V339" s="360"/>
      <c r="W339" s="360"/>
      <c r="X339" s="360"/>
      <c r="Y339" s="360"/>
      <c r="Z339" s="360"/>
      <c r="AA339" s="360"/>
      <c r="AB339" s="360"/>
    </row>
    <row r="340" spans="1:28" x14ac:dyDescent="0.35">
      <c r="A340" s="340" t="s">
        <v>12</v>
      </c>
      <c r="B340" s="339" t="s">
        <v>3</v>
      </c>
      <c r="C340" s="341">
        <v>-17.771333333333335</v>
      </c>
      <c r="D340" s="341"/>
      <c r="E340" s="341">
        <v>-23.830000000000002</v>
      </c>
      <c r="F340" s="341">
        <v>-23.224</v>
      </c>
      <c r="G340" s="342">
        <v>-24.3</v>
      </c>
      <c r="H340" s="341">
        <v>-23.646666666666665</v>
      </c>
      <c r="I340" s="342">
        <v>-24.189333333333337</v>
      </c>
      <c r="J340" s="342"/>
      <c r="K340" s="341">
        <v>-24.463888888888899</v>
      </c>
      <c r="L340" s="341">
        <v>-23.37166666666667</v>
      </c>
      <c r="M340" s="341">
        <v>-16.005111111111102</v>
      </c>
      <c r="N340" s="345"/>
      <c r="O340" s="93"/>
      <c r="Q340" s="360"/>
      <c r="R340" s="360"/>
      <c r="S340" s="360"/>
      <c r="T340" s="360"/>
      <c r="U340" s="360"/>
      <c r="V340" s="360"/>
      <c r="W340" s="360"/>
      <c r="X340" s="360"/>
      <c r="Y340" s="360"/>
      <c r="Z340" s="360"/>
      <c r="AA340" s="360"/>
      <c r="AB340" s="360"/>
    </row>
    <row r="341" spans="1:28" x14ac:dyDescent="0.35">
      <c r="A341" s="340" t="s">
        <v>26</v>
      </c>
      <c r="B341" s="348" t="s">
        <v>6</v>
      </c>
      <c r="C341" s="344">
        <v>-19.975333333333335</v>
      </c>
      <c r="D341" s="341">
        <v>-22.094666666666669</v>
      </c>
      <c r="E341" s="341">
        <v>-22.888666666666666</v>
      </c>
      <c r="F341" s="344">
        <v>-22.598444444444436</v>
      </c>
      <c r="G341" s="344">
        <v>-24.322500000000002</v>
      </c>
      <c r="H341" s="341">
        <v>-23.330222222222233</v>
      </c>
      <c r="I341" s="341">
        <v>-25.213666666666665</v>
      </c>
      <c r="J341" s="344">
        <v>-24.541666666666668</v>
      </c>
      <c r="K341" s="344">
        <v>-25.23</v>
      </c>
      <c r="L341" s="344">
        <v>-25.901666666666667</v>
      </c>
      <c r="M341" s="341">
        <v>-20.955833333333334</v>
      </c>
      <c r="N341" s="345">
        <v>-16.134999999999998</v>
      </c>
      <c r="O341" s="93"/>
      <c r="P341" s="112" t="s">
        <v>6</v>
      </c>
      <c r="Q341" s="359">
        <f>AVERAGE(C341:C345)</f>
        <v>-19.087333333333337</v>
      </c>
      <c r="R341" s="359">
        <f t="shared" ref="R341:AB341" si="83">AVERAGE(D341:D345)</f>
        <v>-23.061638888888893</v>
      </c>
      <c r="S341" s="359">
        <f t="shared" si="83"/>
        <v>-23.881766666666671</v>
      </c>
      <c r="T341" s="359">
        <f t="shared" si="83"/>
        <v>-23.808711111111105</v>
      </c>
      <c r="U341" s="359">
        <f t="shared" si="83"/>
        <v>-24.774866666666668</v>
      </c>
      <c r="V341" s="359">
        <f t="shared" si="83"/>
        <v>-24.456277777777778</v>
      </c>
      <c r="W341" s="359">
        <f t="shared" si="83"/>
        <v>-25.470055555555554</v>
      </c>
      <c r="X341" s="359">
        <f t="shared" si="83"/>
        <v>-23.72465277777777</v>
      </c>
      <c r="Y341" s="359">
        <f t="shared" si="83"/>
        <v>-25.925588888888893</v>
      </c>
      <c r="Z341" s="359">
        <f t="shared" si="83"/>
        <v>-25.755677777777784</v>
      </c>
      <c r="AA341" s="359">
        <f t="shared" si="83"/>
        <v>-20.340144444444448</v>
      </c>
      <c r="AB341" s="359">
        <f t="shared" si="83"/>
        <v>-13.226166666666666</v>
      </c>
    </row>
    <row r="342" spans="1:28" x14ac:dyDescent="0.35">
      <c r="A342" s="340" t="s">
        <v>16</v>
      </c>
      <c r="B342" s="339" t="s">
        <v>6</v>
      </c>
      <c r="C342" s="341">
        <v>-18.063333333333333</v>
      </c>
      <c r="D342" s="341">
        <v>-24.034888888888901</v>
      </c>
      <c r="E342" s="342">
        <v>-24.925333333333338</v>
      </c>
      <c r="F342" s="341">
        <v>-24.199333333333332</v>
      </c>
      <c r="G342" s="344">
        <v>-24.895</v>
      </c>
      <c r="H342" s="341">
        <v>-24.965999999999998</v>
      </c>
      <c r="I342" s="342">
        <v>-25.394500000000004</v>
      </c>
      <c r="J342" s="344">
        <v>-23.588888888888864</v>
      </c>
      <c r="K342" s="341">
        <v>-26.228222222222232</v>
      </c>
      <c r="L342" s="343">
        <v>-25.003722222222233</v>
      </c>
      <c r="M342" s="341">
        <v>-20.492666666666668</v>
      </c>
      <c r="N342" s="347">
        <v>-11.464666666666666</v>
      </c>
      <c r="O342" s="93"/>
      <c r="P342" s="112"/>
      <c r="Q342" s="360"/>
      <c r="R342" s="360"/>
      <c r="S342" s="360"/>
      <c r="T342" s="360"/>
      <c r="U342" s="360"/>
      <c r="V342" s="360"/>
      <c r="W342" s="360"/>
      <c r="X342" s="360"/>
      <c r="Y342" s="360"/>
      <c r="Z342" s="360"/>
      <c r="AA342" s="360"/>
      <c r="AB342" s="360"/>
    </row>
    <row r="343" spans="1:28" x14ac:dyDescent="0.35">
      <c r="A343" s="340" t="s">
        <v>11</v>
      </c>
      <c r="B343" s="339" t="s">
        <v>6</v>
      </c>
      <c r="C343" s="342">
        <v>-19.632666666666669</v>
      </c>
      <c r="D343" s="342">
        <v>-23.459333333333333</v>
      </c>
      <c r="E343" s="341">
        <v>-24.395999999999997</v>
      </c>
      <c r="F343" s="341">
        <v>-24.415333333333336</v>
      </c>
      <c r="G343" s="341">
        <v>-25.33966666666667</v>
      </c>
      <c r="H343" s="344">
        <v>-24.551333333333336</v>
      </c>
      <c r="I343" s="342">
        <v>-27.054333333333332</v>
      </c>
      <c r="J343" s="341">
        <v>-23.359166666666653</v>
      </c>
      <c r="K343" s="341">
        <v>-27.012222222222235</v>
      </c>
      <c r="L343" s="341">
        <v>-27.448333333333334</v>
      </c>
      <c r="M343" s="344">
        <v>-21.948666666666668</v>
      </c>
      <c r="N343" s="347">
        <v>-13.256666666666666</v>
      </c>
      <c r="O343" s="93"/>
      <c r="P343" s="112"/>
      <c r="Q343" s="360"/>
      <c r="R343" s="360"/>
      <c r="S343" s="360"/>
      <c r="T343" s="360"/>
      <c r="U343" s="360"/>
      <c r="V343" s="360"/>
      <c r="W343" s="360"/>
      <c r="X343" s="360"/>
      <c r="Y343" s="360"/>
      <c r="Z343" s="360"/>
      <c r="AA343" s="360"/>
      <c r="AB343" s="360"/>
    </row>
    <row r="344" spans="1:28" x14ac:dyDescent="0.35">
      <c r="A344" s="340" t="s">
        <v>13</v>
      </c>
      <c r="B344" s="339" t="s">
        <v>6</v>
      </c>
      <c r="C344" s="342">
        <v>-19.11066666666667</v>
      </c>
      <c r="D344" s="342"/>
      <c r="E344" s="341">
        <v>-23.346500000000002</v>
      </c>
      <c r="F344" s="341">
        <v>-24.148</v>
      </c>
      <c r="G344" s="341">
        <v>-24.753333333333334</v>
      </c>
      <c r="H344" s="344">
        <v>-24.342000000000002</v>
      </c>
      <c r="I344" s="342">
        <v>-25.554444444444432</v>
      </c>
      <c r="J344" s="341"/>
      <c r="K344" s="341">
        <v>-26.859166666666667</v>
      </c>
      <c r="L344" s="341">
        <v>-25.807333333333332</v>
      </c>
      <c r="M344" s="344">
        <v>-18.765999999999998</v>
      </c>
      <c r="N344" s="345"/>
      <c r="O344" s="93"/>
      <c r="P344" s="112"/>
      <c r="Q344" s="360"/>
      <c r="R344" s="360"/>
      <c r="S344" s="360"/>
      <c r="T344" s="360"/>
      <c r="U344" s="360"/>
      <c r="V344" s="360"/>
      <c r="W344" s="360"/>
      <c r="X344" s="360"/>
      <c r="Y344" s="360"/>
      <c r="Z344" s="360"/>
      <c r="AA344" s="360"/>
      <c r="AB344" s="360"/>
    </row>
    <row r="345" spans="1:28" x14ac:dyDescent="0.35">
      <c r="A345" s="340" t="s">
        <v>11</v>
      </c>
      <c r="B345" s="348" t="s">
        <v>6</v>
      </c>
      <c r="C345" s="341">
        <v>-18.654666666666667</v>
      </c>
      <c r="D345" s="341">
        <v>-22.657666666666668</v>
      </c>
      <c r="E345" s="341">
        <v>-23.852333333333334</v>
      </c>
      <c r="F345" s="341">
        <v>-23.682444444444432</v>
      </c>
      <c r="G345" s="341">
        <v>-24.563833333333335</v>
      </c>
      <c r="H345" s="344">
        <v>-25.09183333333333</v>
      </c>
      <c r="I345" s="342">
        <v>-24.133333333333336</v>
      </c>
      <c r="J345" s="342">
        <v>-23.4088888888889</v>
      </c>
      <c r="K345" s="341">
        <v>-24.298333333333332</v>
      </c>
      <c r="L345" s="341">
        <v>-24.617333333333335</v>
      </c>
      <c r="M345" s="344">
        <v>-19.537555555555567</v>
      </c>
      <c r="N345" s="347">
        <v>-12.048333333333332</v>
      </c>
      <c r="O345" s="93"/>
      <c r="P345" s="112"/>
      <c r="Q345" s="360"/>
      <c r="R345" s="360"/>
      <c r="S345" s="360"/>
      <c r="T345" s="360"/>
      <c r="U345" s="360"/>
      <c r="V345" s="360"/>
      <c r="W345" s="360"/>
      <c r="X345" s="360"/>
      <c r="Y345" s="360"/>
      <c r="Z345" s="360"/>
      <c r="AA345" s="360"/>
      <c r="AB345" s="360"/>
    </row>
    <row r="346" spans="1:28" x14ac:dyDescent="0.35">
      <c r="A346" s="340" t="s">
        <v>26</v>
      </c>
      <c r="B346" s="348" t="s">
        <v>105</v>
      </c>
      <c r="C346" s="344">
        <v>-15.663333333333334</v>
      </c>
      <c r="D346" s="341">
        <v>-21.2715</v>
      </c>
      <c r="E346" s="344">
        <v>-22.150000000000002</v>
      </c>
      <c r="F346" s="344">
        <v>-22.436999999999998</v>
      </c>
      <c r="G346" s="344">
        <v>-23.180722222222233</v>
      </c>
      <c r="H346" s="341">
        <v>-22.708666666666669</v>
      </c>
      <c r="I346" s="341">
        <v>-23.28</v>
      </c>
      <c r="J346" s="344">
        <v>-23.900000000000002</v>
      </c>
      <c r="K346" s="344">
        <v>-24.91222222222223</v>
      </c>
      <c r="L346" s="344">
        <v>-23.361333333333334</v>
      </c>
      <c r="M346" s="343">
        <v>-20.709999999999969</v>
      </c>
      <c r="N346" s="345">
        <v>-12.873333333333335</v>
      </c>
      <c r="O346" s="93"/>
      <c r="P346" s="112" t="s">
        <v>105</v>
      </c>
      <c r="Q346" s="361">
        <f>AVERAGE(C346:C354)</f>
        <v>-17.275166666666667</v>
      </c>
      <c r="R346" s="361">
        <f t="shared" ref="R346:AB346" si="84">AVERAGE(D346:D354)</f>
        <v>-21.964481481481485</v>
      </c>
      <c r="S346" s="361">
        <f t="shared" si="84"/>
        <v>-22.825944444444449</v>
      </c>
      <c r="T346" s="361">
        <f t="shared" si="84"/>
        <v>-22.337208333333329</v>
      </c>
      <c r="U346" s="361">
        <f t="shared" si="84"/>
        <v>-23.197805555555554</v>
      </c>
      <c r="V346" s="361">
        <f t="shared" si="84"/>
        <v>-23.121166666666667</v>
      </c>
      <c r="W346" s="361">
        <f t="shared" si="84"/>
        <v>-23.556347222222225</v>
      </c>
      <c r="X346" s="361">
        <f t="shared" si="84"/>
        <v>-24.314861111111114</v>
      </c>
      <c r="Y346" s="361">
        <f t="shared" si="84"/>
        <v>-23.687333333333338</v>
      </c>
      <c r="Z346" s="361">
        <f t="shared" si="84"/>
        <v>-23.160923611111116</v>
      </c>
      <c r="AA346" s="361">
        <f t="shared" si="84"/>
        <v>-18.126062499999996</v>
      </c>
      <c r="AB346" s="361">
        <f t="shared" si="84"/>
        <v>-10.616802083333333</v>
      </c>
    </row>
    <row r="347" spans="1:28" x14ac:dyDescent="0.35">
      <c r="A347" s="340" t="s">
        <v>26</v>
      </c>
      <c r="B347" s="348" t="s">
        <v>105</v>
      </c>
      <c r="C347" s="344">
        <v>-18.142888888888901</v>
      </c>
      <c r="D347" s="341">
        <v>-22.951333333333338</v>
      </c>
      <c r="E347" s="344">
        <v>-23.84</v>
      </c>
      <c r="F347" s="344">
        <v>-23.024666666666665</v>
      </c>
      <c r="G347" s="341">
        <v>-24.878166666666669</v>
      </c>
      <c r="H347" s="341">
        <v>-24.244666666666671</v>
      </c>
      <c r="I347" s="341">
        <v>-24.221333333333334</v>
      </c>
      <c r="J347" s="342">
        <v>-24.650000000000002</v>
      </c>
      <c r="K347" s="344">
        <v>-25.331333333333333</v>
      </c>
      <c r="L347" s="344">
        <v>-24.307999999999996</v>
      </c>
      <c r="M347" s="343">
        <v>-17.911000000000001</v>
      </c>
      <c r="N347" s="345">
        <v>-11.372</v>
      </c>
      <c r="O347" s="93"/>
      <c r="P347" s="112"/>
      <c r="Q347" s="360"/>
      <c r="R347" s="360"/>
      <c r="S347" s="360"/>
      <c r="T347" s="360"/>
      <c r="U347" s="360"/>
      <c r="V347" s="360"/>
      <c r="W347" s="360"/>
      <c r="X347" s="360"/>
      <c r="Y347" s="360"/>
      <c r="Z347" s="360"/>
      <c r="AA347" s="360"/>
      <c r="AB347" s="360"/>
    </row>
    <row r="348" spans="1:28" x14ac:dyDescent="0.35">
      <c r="A348" s="340" t="s">
        <v>27</v>
      </c>
      <c r="B348" s="348" t="s">
        <v>105</v>
      </c>
      <c r="C348" s="341">
        <v>-17.110333333333333</v>
      </c>
      <c r="D348" s="341">
        <v>-20.609333333333336</v>
      </c>
      <c r="E348" s="344">
        <v>-22.115666666666669</v>
      </c>
      <c r="F348" s="344">
        <v>-21.501666666666665</v>
      </c>
      <c r="G348" s="341">
        <v>-21.709999999999997</v>
      </c>
      <c r="H348" s="341">
        <v>-22.718333333333334</v>
      </c>
      <c r="I348" s="341">
        <v>-22.834</v>
      </c>
      <c r="J348" s="341">
        <v>-23.113333333333333</v>
      </c>
      <c r="K348" s="344">
        <v>-21.98</v>
      </c>
      <c r="L348" s="344">
        <v>-22.426666666666666</v>
      </c>
      <c r="M348" s="341">
        <v>-15.622777777777765</v>
      </c>
      <c r="N348" s="345">
        <v>-8.6029166666666654</v>
      </c>
      <c r="O348" s="93"/>
      <c r="P348" s="112"/>
      <c r="Q348" s="360"/>
      <c r="R348" s="360"/>
      <c r="S348" s="360"/>
      <c r="T348" s="360"/>
      <c r="U348" s="360"/>
      <c r="V348" s="360"/>
      <c r="W348" s="360"/>
      <c r="X348" s="360"/>
      <c r="Y348" s="360"/>
      <c r="Z348" s="360"/>
      <c r="AA348" s="360"/>
      <c r="AB348" s="360"/>
    </row>
    <row r="349" spans="1:28" x14ac:dyDescent="0.35">
      <c r="A349" s="340" t="s">
        <v>27</v>
      </c>
      <c r="B349" s="348" t="s">
        <v>105</v>
      </c>
      <c r="C349" s="341">
        <v>-18.164833333333334</v>
      </c>
      <c r="D349" s="341">
        <v>-22.856666666666666</v>
      </c>
      <c r="E349" s="341">
        <v>-23.682888888888897</v>
      </c>
      <c r="F349" s="344">
        <v>-22.085000000000004</v>
      </c>
      <c r="G349" s="341">
        <v>-23.027777777777768</v>
      </c>
      <c r="H349" s="341">
        <v>-22.56</v>
      </c>
      <c r="I349" s="342">
        <v>-23.217500000000001</v>
      </c>
      <c r="J349" s="341">
        <v>-25.39</v>
      </c>
      <c r="K349" s="344">
        <v>-22.986666666666668</v>
      </c>
      <c r="L349" s="344">
        <v>-22.462222222222234</v>
      </c>
      <c r="M349" s="341">
        <v>-17.926666666666666</v>
      </c>
      <c r="N349" s="347">
        <v>-10.013333333333334</v>
      </c>
      <c r="O349" s="93"/>
      <c r="P349" s="112"/>
      <c r="Q349" s="360"/>
      <c r="R349" s="360"/>
      <c r="S349" s="360"/>
      <c r="T349" s="360"/>
      <c r="U349" s="360"/>
      <c r="V349" s="360"/>
      <c r="W349" s="360"/>
      <c r="X349" s="360"/>
      <c r="Y349" s="360"/>
      <c r="Z349" s="360"/>
      <c r="AA349" s="360"/>
      <c r="AB349" s="360"/>
    </row>
    <row r="350" spans="1:28" x14ac:dyDescent="0.35">
      <c r="A350" s="340" t="s">
        <v>27</v>
      </c>
      <c r="B350" s="348" t="s">
        <v>105</v>
      </c>
      <c r="C350" s="341">
        <v>-18.016333333333332</v>
      </c>
      <c r="D350" s="341">
        <v>-21.525000000000002</v>
      </c>
      <c r="E350" s="341">
        <v>-22.863333333333333</v>
      </c>
      <c r="F350" s="344">
        <v>-22.706666666666667</v>
      </c>
      <c r="G350" s="341">
        <v>-23.648</v>
      </c>
      <c r="H350" s="344">
        <v>-23.414666666666665</v>
      </c>
      <c r="I350" s="342">
        <v>-23.224888888888898</v>
      </c>
      <c r="J350" s="341">
        <v>-23.575555555555567</v>
      </c>
      <c r="K350" s="344">
        <v>-22.170555555555566</v>
      </c>
      <c r="L350" s="344">
        <v>-22.122</v>
      </c>
      <c r="M350" s="344">
        <v>-16.565999999999999</v>
      </c>
      <c r="N350" s="347">
        <v>-9.2114999999999991</v>
      </c>
      <c r="O350" s="93"/>
      <c r="P350" s="112"/>
      <c r="Q350" s="360"/>
      <c r="R350" s="360"/>
      <c r="S350" s="360"/>
      <c r="T350" s="360"/>
      <c r="U350" s="360"/>
      <c r="V350" s="360"/>
      <c r="W350" s="360"/>
      <c r="X350" s="360"/>
      <c r="Y350" s="360"/>
      <c r="Z350" s="360"/>
      <c r="AA350" s="360"/>
      <c r="AB350" s="360"/>
    </row>
    <row r="351" spans="1:28" x14ac:dyDescent="0.35">
      <c r="A351" s="340" t="s">
        <v>26</v>
      </c>
      <c r="B351" s="339" t="s">
        <v>105</v>
      </c>
      <c r="C351" s="341">
        <v>-17.796333333333333</v>
      </c>
      <c r="D351" s="341">
        <v>-22.47283333333333</v>
      </c>
      <c r="E351" s="344">
        <v>-22.989000000000004</v>
      </c>
      <c r="F351" s="341">
        <v>-22.864666666666665</v>
      </c>
      <c r="G351" s="344">
        <v>-23.367999999999999</v>
      </c>
      <c r="H351" s="344">
        <v>-23.664000000000001</v>
      </c>
      <c r="I351" s="342">
        <v>-24.331555555555568</v>
      </c>
      <c r="J351" s="344">
        <v>-24.011666666666667</v>
      </c>
      <c r="K351" s="341">
        <v>-24.058888888888902</v>
      </c>
      <c r="L351" s="343">
        <v>-23.772499999999997</v>
      </c>
      <c r="M351" s="344">
        <v>-19.369666666666667</v>
      </c>
      <c r="N351" s="347">
        <v>-12.046000000000001</v>
      </c>
      <c r="O351" s="93"/>
      <c r="Q351" s="360"/>
      <c r="R351" s="360"/>
      <c r="S351" s="360"/>
      <c r="T351" s="360"/>
      <c r="U351" s="360"/>
      <c r="V351" s="360"/>
      <c r="W351" s="360"/>
      <c r="X351" s="360"/>
      <c r="Y351" s="360"/>
      <c r="Z351" s="360"/>
      <c r="AA351" s="360"/>
      <c r="AB351" s="360"/>
    </row>
    <row r="352" spans="1:28" x14ac:dyDescent="0.35">
      <c r="A352" s="379" t="s">
        <v>26</v>
      </c>
      <c r="B352" s="339" t="s">
        <v>105</v>
      </c>
      <c r="C352" s="341">
        <v>-18.014666666666667</v>
      </c>
      <c r="D352" s="341">
        <v>-21.257333333333332</v>
      </c>
      <c r="E352" s="351"/>
      <c r="F352" s="351"/>
      <c r="G352" s="351"/>
      <c r="H352" s="351"/>
      <c r="I352" s="342"/>
      <c r="J352" s="342"/>
      <c r="K352" s="341"/>
      <c r="L352" s="341"/>
      <c r="M352" s="341"/>
      <c r="N352" s="347"/>
      <c r="O352" s="93"/>
      <c r="P352" s="112"/>
      <c r="Q352" s="360"/>
      <c r="R352" s="360"/>
      <c r="S352" s="360"/>
      <c r="T352" s="360"/>
      <c r="U352" s="360"/>
      <c r="V352" s="360"/>
      <c r="W352" s="360"/>
      <c r="X352" s="360"/>
      <c r="Y352" s="360"/>
      <c r="Z352" s="360"/>
      <c r="AA352" s="360"/>
      <c r="AB352" s="360"/>
    </row>
    <row r="353" spans="1:29" x14ac:dyDescent="0.35">
      <c r="A353" s="340" t="s">
        <v>11</v>
      </c>
      <c r="B353" s="348" t="s">
        <v>105</v>
      </c>
      <c r="C353" s="341">
        <v>-14.873833333333332</v>
      </c>
      <c r="D353" s="341">
        <v>-21.951666666666668</v>
      </c>
      <c r="E353" s="342">
        <v>-22.877333333333336</v>
      </c>
      <c r="F353" s="342">
        <v>-22.052666666666667</v>
      </c>
      <c r="G353" s="342">
        <v>-23.189166666666665</v>
      </c>
      <c r="H353" s="341">
        <v>-22.951999999999998</v>
      </c>
      <c r="I353" s="342">
        <v>-23.23372222222223</v>
      </c>
      <c r="J353" s="342">
        <v>-25.323333333333334</v>
      </c>
      <c r="K353" s="342">
        <v>-23.603333333333335</v>
      </c>
      <c r="L353" s="342">
        <v>-22.972999999999999</v>
      </c>
      <c r="M353" s="343">
        <v>-17.032666666666668</v>
      </c>
      <c r="N353" s="352">
        <v>-10.064666666666668</v>
      </c>
      <c r="O353" s="93"/>
      <c r="P353" s="112"/>
      <c r="Q353" s="360"/>
      <c r="R353" s="360"/>
      <c r="S353" s="360"/>
      <c r="T353" s="360"/>
      <c r="U353" s="360"/>
      <c r="V353" s="360"/>
      <c r="W353" s="360"/>
      <c r="X353" s="360"/>
      <c r="Y353" s="360"/>
      <c r="Z353" s="360"/>
      <c r="AA353" s="360"/>
      <c r="AB353" s="360"/>
    </row>
    <row r="354" spans="1:29" x14ac:dyDescent="0.35">
      <c r="A354" s="379" t="s">
        <v>11</v>
      </c>
      <c r="B354" s="339" t="s">
        <v>105</v>
      </c>
      <c r="C354" s="342">
        <v>-17.693944444444437</v>
      </c>
      <c r="D354" s="342">
        <v>-22.784666666666666</v>
      </c>
      <c r="E354" s="342">
        <v>-22.089333333333332</v>
      </c>
      <c r="F354" s="342">
        <v>-22.025333333333332</v>
      </c>
      <c r="G354" s="342">
        <v>-22.580611111111097</v>
      </c>
      <c r="H354" s="341">
        <v>-22.706999999999997</v>
      </c>
      <c r="I354" s="342">
        <v>-24.107777777777766</v>
      </c>
      <c r="J354" s="342">
        <v>-24.555</v>
      </c>
      <c r="K354" s="342">
        <v>-24.455666666666662</v>
      </c>
      <c r="L354" s="342">
        <v>-23.861666666666668</v>
      </c>
      <c r="M354" s="341">
        <v>-19.869722222222233</v>
      </c>
      <c r="N354" s="352">
        <v>-10.750666666666667</v>
      </c>
      <c r="O354" s="93"/>
      <c r="P354" s="112"/>
      <c r="Q354" s="360"/>
      <c r="R354" s="360"/>
      <c r="S354" s="360"/>
      <c r="T354" s="360"/>
      <c r="U354" s="360"/>
      <c r="V354" s="360"/>
      <c r="W354" s="360"/>
      <c r="X354" s="360"/>
      <c r="Y354" s="360"/>
      <c r="Z354" s="360"/>
      <c r="AA354" s="360"/>
      <c r="AB354" s="360"/>
    </row>
    <row r="355" spans="1:29" x14ac:dyDescent="0.35">
      <c r="A355" s="340" t="s">
        <v>27</v>
      </c>
      <c r="B355" s="339" t="s">
        <v>2</v>
      </c>
      <c r="C355" s="341">
        <v>-15.20125</v>
      </c>
      <c r="D355" s="341">
        <v>-19.90625</v>
      </c>
      <c r="E355" s="344">
        <v>-21.9695</v>
      </c>
      <c r="F355" s="341">
        <v>-21.943750000000001</v>
      </c>
      <c r="G355" s="344">
        <v>-22.8385</v>
      </c>
      <c r="H355" s="342">
        <v>-23.164000000000001</v>
      </c>
      <c r="I355" s="342">
        <v>-23.265555555555533</v>
      </c>
      <c r="J355" s="342">
        <v>-23.218888888888898</v>
      </c>
      <c r="K355" s="341">
        <v>-23.811111111111099</v>
      </c>
      <c r="L355" s="343">
        <v>-22.61255555555557</v>
      </c>
      <c r="M355" s="342">
        <v>-16.793888888888898</v>
      </c>
      <c r="N355" s="347">
        <v>-11.2638888888889</v>
      </c>
      <c r="O355" s="93"/>
      <c r="P355" s="112" t="s">
        <v>2</v>
      </c>
      <c r="Q355" s="359">
        <f>AVERAGE(C355:C359)</f>
        <v>-16.312516666666664</v>
      </c>
      <c r="R355" s="359">
        <f t="shared" ref="R355:AB355" si="85">AVERAGE(D355:D359)</f>
        <v>-21.519661111111109</v>
      </c>
      <c r="S355" s="359">
        <f t="shared" si="85"/>
        <v>-22.677833333333332</v>
      </c>
      <c r="T355" s="359">
        <f t="shared" si="85"/>
        <v>-22.791183333333333</v>
      </c>
      <c r="U355" s="359">
        <f t="shared" si="85"/>
        <v>-23.530266666666666</v>
      </c>
      <c r="V355" s="359">
        <f t="shared" si="85"/>
        <v>-23.469449999999998</v>
      </c>
      <c r="W355" s="359">
        <f t="shared" si="85"/>
        <v>-23.668711111111108</v>
      </c>
      <c r="X355" s="359">
        <f t="shared" si="85"/>
        <v>-24.436611111111123</v>
      </c>
      <c r="Y355" s="359">
        <f t="shared" si="85"/>
        <v>-24.171911111111108</v>
      </c>
      <c r="Z355" s="359">
        <f t="shared" si="85"/>
        <v>-23.451122222222228</v>
      </c>
      <c r="AA355" s="359">
        <f t="shared" si="85"/>
        <v>-17.949844444444444</v>
      </c>
      <c r="AB355" s="359">
        <f t="shared" si="85"/>
        <v>-11.909100000000008</v>
      </c>
    </row>
    <row r="356" spans="1:29" x14ac:dyDescent="0.35">
      <c r="A356" s="340" t="s">
        <v>27</v>
      </c>
      <c r="B356" s="339" t="s">
        <v>2</v>
      </c>
      <c r="C356" s="341">
        <v>-16.114999999999998</v>
      </c>
      <c r="D356" s="341">
        <v>-21.029666666666667</v>
      </c>
      <c r="E356" s="344">
        <v>-22.261555555555564</v>
      </c>
      <c r="F356" s="341">
        <v>-22.621499999999997</v>
      </c>
      <c r="G356" s="344">
        <v>-23.437166666666666</v>
      </c>
      <c r="H356" s="342">
        <v>-22.797499999999999</v>
      </c>
      <c r="I356" s="342">
        <v>-23.626000000000001</v>
      </c>
      <c r="J356" s="342">
        <v>-24.584444444444468</v>
      </c>
      <c r="K356" s="341">
        <v>-23.445999999999998</v>
      </c>
      <c r="L356" s="343">
        <v>-23.673333333333332</v>
      </c>
      <c r="M356" s="342">
        <v>-18.719166666666666</v>
      </c>
      <c r="N356" s="347">
        <v>-12.559833333333335</v>
      </c>
      <c r="O356" s="93"/>
      <c r="P356" s="112"/>
      <c r="Q356" s="360"/>
      <c r="R356" s="360"/>
      <c r="S356" s="360"/>
      <c r="T356" s="360"/>
      <c r="U356" s="360"/>
      <c r="V356" s="360"/>
      <c r="W356" s="360"/>
      <c r="X356" s="360"/>
      <c r="Y356" s="360"/>
      <c r="Z356" s="360"/>
      <c r="AA356" s="360"/>
      <c r="AB356" s="360"/>
    </row>
    <row r="357" spans="1:29" x14ac:dyDescent="0.35">
      <c r="A357" s="340" t="s">
        <v>10</v>
      </c>
      <c r="B357" s="348" t="s">
        <v>2</v>
      </c>
      <c r="C357" s="341">
        <v>-18.111999999999998</v>
      </c>
      <c r="D357" s="341">
        <v>-23.034222222222201</v>
      </c>
      <c r="E357" s="342">
        <v>-23.546000000000003</v>
      </c>
      <c r="F357" s="342">
        <v>-23.650777777777765</v>
      </c>
      <c r="G357" s="341">
        <v>-23.323999999999998</v>
      </c>
      <c r="H357" s="341">
        <v>-24.16375</v>
      </c>
      <c r="I357" s="342">
        <v>-25.152666666666665</v>
      </c>
      <c r="J357" s="341">
        <v>-26.622499999999999</v>
      </c>
      <c r="K357" s="342">
        <v>-24.630833333333332</v>
      </c>
      <c r="L357" s="342">
        <v>-24.079555555555569</v>
      </c>
      <c r="M357" s="343">
        <v>-18.559000000000001</v>
      </c>
      <c r="N357" s="352">
        <v>-11.809444444444466</v>
      </c>
      <c r="O357" s="93"/>
      <c r="Q357" s="360"/>
      <c r="R357" s="360"/>
      <c r="S357" s="360"/>
      <c r="T357" s="360"/>
      <c r="U357" s="360"/>
      <c r="V357" s="360"/>
      <c r="W357" s="360"/>
      <c r="X357" s="360"/>
      <c r="Y357" s="360"/>
      <c r="Z357" s="360"/>
      <c r="AA357" s="360"/>
      <c r="AB357" s="360"/>
    </row>
    <row r="358" spans="1:29" x14ac:dyDescent="0.35">
      <c r="A358" s="340" t="s">
        <v>11</v>
      </c>
      <c r="B358" s="340" t="s">
        <v>2</v>
      </c>
      <c r="C358" s="342">
        <v>-16.746777777777769</v>
      </c>
      <c r="D358" s="342">
        <v>-22.421666666666667</v>
      </c>
      <c r="E358" s="342">
        <v>-23.864444444444434</v>
      </c>
      <c r="F358" s="342">
        <v>-23.211666666666662</v>
      </c>
      <c r="G358" s="344">
        <v>-24.132999999999999</v>
      </c>
      <c r="H358" s="341">
        <v>-23.679333333333332</v>
      </c>
      <c r="I358" s="342">
        <v>-24.540000000000003</v>
      </c>
      <c r="J358" s="344">
        <v>-24.432222222222233</v>
      </c>
      <c r="K358" s="342">
        <v>-25.422777777777767</v>
      </c>
      <c r="L358" s="342">
        <v>-24.120999999999999</v>
      </c>
      <c r="M358" s="343">
        <v>-18.893000000000001</v>
      </c>
      <c r="N358" s="352">
        <v>-12.608333333333334</v>
      </c>
      <c r="O358" s="93"/>
      <c r="P358" s="93"/>
      <c r="Q358" s="360"/>
      <c r="R358" s="360"/>
      <c r="S358" s="360"/>
      <c r="T358" s="360"/>
      <c r="U358" s="360"/>
      <c r="V358" s="360"/>
      <c r="W358" s="360"/>
      <c r="X358" s="360"/>
      <c r="Y358" s="360"/>
      <c r="Z358" s="360"/>
      <c r="AA358" s="360"/>
      <c r="AB358" s="360"/>
    </row>
    <row r="359" spans="1:29" x14ac:dyDescent="0.35">
      <c r="A359" s="380" t="s">
        <v>10</v>
      </c>
      <c r="B359" s="340" t="s">
        <v>157</v>
      </c>
      <c r="C359" s="342">
        <v>-15.387555555555567</v>
      </c>
      <c r="D359" s="342">
        <v>-21.206500000000002</v>
      </c>
      <c r="E359" s="342">
        <v>-21.747666666666664</v>
      </c>
      <c r="F359" s="342">
        <v>-22.528222222222237</v>
      </c>
      <c r="G359" s="342">
        <v>-23.918666666666667</v>
      </c>
      <c r="H359" s="342">
        <v>-23.542666666666666</v>
      </c>
      <c r="I359" s="342">
        <v>-21.759333333333331</v>
      </c>
      <c r="J359" s="342">
        <v>-23.325000000000003</v>
      </c>
      <c r="K359" s="342">
        <v>-23.548833333333334</v>
      </c>
      <c r="L359" s="342">
        <v>-22.769166666666667</v>
      </c>
      <c r="M359" s="342">
        <v>-16.78416666666665</v>
      </c>
      <c r="N359" s="352">
        <v>-11.304</v>
      </c>
      <c r="O359" s="93"/>
      <c r="P359" s="93"/>
      <c r="Q359" s="360"/>
      <c r="R359" s="360"/>
      <c r="S359" s="360"/>
      <c r="T359" s="360"/>
      <c r="U359" s="360"/>
      <c r="V359" s="360"/>
      <c r="W359" s="360"/>
      <c r="X359" s="360"/>
      <c r="Y359" s="360"/>
      <c r="Z359" s="360"/>
      <c r="AA359" s="360"/>
      <c r="AB359" s="360"/>
    </row>
    <row r="360" spans="1:29" x14ac:dyDescent="0.35">
      <c r="A360" s="340" t="s">
        <v>186</v>
      </c>
      <c r="B360" s="339" t="s">
        <v>158</v>
      </c>
      <c r="C360" s="341">
        <v>-18.212333333333333</v>
      </c>
      <c r="D360" s="341">
        <v>-23.215333333333334</v>
      </c>
      <c r="E360" s="344">
        <v>-22.894000000000002</v>
      </c>
      <c r="F360" s="341">
        <v>-22.105333333333334</v>
      </c>
      <c r="G360" s="341">
        <v>-21.556166666666666</v>
      </c>
      <c r="H360" s="341">
        <v>-22.111333333333334</v>
      </c>
      <c r="I360" s="342">
        <v>-22.187555555555566</v>
      </c>
      <c r="J360" s="342">
        <v>-22.907777777777767</v>
      </c>
      <c r="K360" s="341">
        <v>-22.193333333333332</v>
      </c>
      <c r="L360" s="343">
        <v>-21.706666666666667</v>
      </c>
      <c r="M360" s="343">
        <v>-17.376666666666669</v>
      </c>
      <c r="N360" s="345"/>
      <c r="O360" s="93"/>
      <c r="P360" s="112" t="s">
        <v>158</v>
      </c>
      <c r="Q360" s="361">
        <f>(C360)</f>
        <v>-18.212333333333333</v>
      </c>
      <c r="R360" s="361">
        <f t="shared" ref="R360:AB360" si="86">(D360)</f>
        <v>-23.215333333333334</v>
      </c>
      <c r="S360" s="361">
        <f t="shared" si="86"/>
        <v>-22.894000000000002</v>
      </c>
      <c r="T360" s="361">
        <f t="shared" si="86"/>
        <v>-22.105333333333334</v>
      </c>
      <c r="U360" s="361">
        <f t="shared" si="86"/>
        <v>-21.556166666666666</v>
      </c>
      <c r="V360" s="361">
        <f t="shared" si="86"/>
        <v>-22.111333333333334</v>
      </c>
      <c r="W360" s="361">
        <f t="shared" si="86"/>
        <v>-22.187555555555566</v>
      </c>
      <c r="X360" s="361">
        <f t="shared" si="86"/>
        <v>-22.907777777777767</v>
      </c>
      <c r="Y360" s="361">
        <f t="shared" si="86"/>
        <v>-22.193333333333332</v>
      </c>
      <c r="Z360" s="361">
        <f t="shared" si="86"/>
        <v>-21.706666666666667</v>
      </c>
      <c r="AA360" s="361">
        <f t="shared" si="86"/>
        <v>-17.376666666666669</v>
      </c>
      <c r="AB360" s="361">
        <f t="shared" si="86"/>
        <v>0</v>
      </c>
    </row>
    <row r="361" spans="1:29" x14ac:dyDescent="0.35">
      <c r="A361" s="340" t="s">
        <v>10</v>
      </c>
      <c r="B361" s="348" t="s">
        <v>25</v>
      </c>
      <c r="C361" s="341">
        <v>-16.89</v>
      </c>
      <c r="D361" s="341">
        <v>-21.61</v>
      </c>
      <c r="E361" s="344">
        <v>-22.806833333333334</v>
      </c>
      <c r="F361" s="341">
        <v>-22.595333333333333</v>
      </c>
      <c r="G361" s="341">
        <v>-24.528555555555567</v>
      </c>
      <c r="H361" s="342">
        <v>-23.056388888888904</v>
      </c>
      <c r="I361" s="342">
        <v>-23.931666666666651</v>
      </c>
      <c r="J361" s="342">
        <v>-22.604999999999997</v>
      </c>
      <c r="K361" s="341">
        <v>-24.49</v>
      </c>
      <c r="L361" s="343">
        <v>-24.683555555555568</v>
      </c>
      <c r="M361" s="342">
        <v>-19.764500000000002</v>
      </c>
      <c r="N361" s="347">
        <v>-12.943666666666665</v>
      </c>
      <c r="O361" s="93"/>
      <c r="P361" s="112" t="s">
        <v>25</v>
      </c>
      <c r="Q361" s="359">
        <f>AVERAGE(C361:C363)</f>
        <v>-17.783999999999999</v>
      </c>
      <c r="R361" s="359">
        <f t="shared" ref="R361:AB361" si="87">AVERAGE(D361:D363)</f>
        <v>-22.237888888888886</v>
      </c>
      <c r="S361" s="359">
        <f t="shared" si="87"/>
        <v>-23.670277777777773</v>
      </c>
      <c r="T361" s="359">
        <f t="shared" si="87"/>
        <v>-23.30672222222222</v>
      </c>
      <c r="U361" s="359">
        <f t="shared" si="87"/>
        <v>-24.351240740740746</v>
      </c>
      <c r="V361" s="359">
        <f t="shared" si="87"/>
        <v>-23.920240740740748</v>
      </c>
      <c r="W361" s="359">
        <f t="shared" si="87"/>
        <v>-25.158388888888883</v>
      </c>
      <c r="X361" s="359">
        <f t="shared" si="87"/>
        <v>-23.77</v>
      </c>
      <c r="Y361" s="359">
        <f t="shared" si="87"/>
        <v>-24.856648148148142</v>
      </c>
      <c r="Z361" s="359">
        <f t="shared" si="87"/>
        <v>-24.700185185185191</v>
      </c>
      <c r="AA361" s="359">
        <f t="shared" si="87"/>
        <v>-19.509722222222223</v>
      </c>
      <c r="AB361" s="359">
        <f t="shared" si="87"/>
        <v>-12.047074074074077</v>
      </c>
    </row>
    <row r="362" spans="1:29" x14ac:dyDescent="0.35">
      <c r="A362" s="380" t="s">
        <v>29</v>
      </c>
      <c r="B362" s="340" t="s">
        <v>25</v>
      </c>
      <c r="C362" s="342">
        <v>-18.678000000000001</v>
      </c>
      <c r="D362" s="342">
        <v>-22.809333333333331</v>
      </c>
      <c r="E362" s="342">
        <v>-25</v>
      </c>
      <c r="F362" s="342">
        <v>-23.566833333333335</v>
      </c>
      <c r="G362" s="342">
        <v>-24.116499999999998</v>
      </c>
      <c r="H362" s="342">
        <v>-24.316333333333333</v>
      </c>
      <c r="I362" s="342">
        <v>-25.853333333333335</v>
      </c>
      <c r="J362" s="342">
        <v>-24.39</v>
      </c>
      <c r="K362" s="342">
        <v>-25.486888888888867</v>
      </c>
      <c r="L362" s="342">
        <v>-24.082333333333334</v>
      </c>
      <c r="M362" s="342">
        <v>-18.287333333333333</v>
      </c>
      <c r="N362" s="352">
        <v>-11.065555555555568</v>
      </c>
      <c r="O362" s="93"/>
      <c r="P362" s="112"/>
      <c r="Q362" s="360"/>
      <c r="R362" s="360"/>
      <c r="S362" s="360"/>
      <c r="T362" s="360"/>
      <c r="U362" s="360"/>
      <c r="V362" s="360"/>
      <c r="W362" s="360"/>
      <c r="X362" s="360"/>
      <c r="Y362" s="360"/>
      <c r="Z362" s="360"/>
      <c r="AA362" s="360"/>
      <c r="AB362" s="360"/>
    </row>
    <row r="363" spans="1:29" x14ac:dyDescent="0.35">
      <c r="A363" s="380" t="s">
        <v>10</v>
      </c>
      <c r="B363" s="340" t="s">
        <v>25</v>
      </c>
      <c r="C363" s="342"/>
      <c r="D363" s="342">
        <v>-22.294333333333331</v>
      </c>
      <c r="E363" s="342">
        <v>-23.203999999999997</v>
      </c>
      <c r="F363" s="342">
        <v>-23.757999999999999</v>
      </c>
      <c r="G363" s="341">
        <v>-24.408666666666665</v>
      </c>
      <c r="H363" s="342">
        <v>-24.388000000000002</v>
      </c>
      <c r="I363" s="342">
        <v>-25.690166666666666</v>
      </c>
      <c r="J363" s="341">
        <v>-24.314999999999998</v>
      </c>
      <c r="K363" s="342">
        <v>-24.593055555555566</v>
      </c>
      <c r="L363" s="342">
        <v>-25.334666666666667</v>
      </c>
      <c r="M363" s="342">
        <v>-20.477333333333334</v>
      </c>
      <c r="N363" s="352">
        <v>-12.132</v>
      </c>
      <c r="O363" s="93"/>
      <c r="P363" s="112"/>
      <c r="Q363" s="360"/>
      <c r="R363" s="360"/>
      <c r="S363" s="360"/>
      <c r="T363" s="360"/>
      <c r="U363" s="360"/>
      <c r="V363" s="360"/>
      <c r="W363" s="360"/>
      <c r="X363" s="360"/>
      <c r="Y363" s="360"/>
      <c r="Z363" s="360"/>
      <c r="AA363" s="360"/>
      <c r="AB363" s="360"/>
    </row>
    <row r="364" spans="1:29" ht="15" thickBot="1" x14ac:dyDescent="0.4">
      <c r="A364" s="381" t="s">
        <v>27</v>
      </c>
      <c r="B364" s="353" t="s">
        <v>159</v>
      </c>
      <c r="C364" s="354">
        <v>-16.233333333333331</v>
      </c>
      <c r="D364" s="354">
        <v>-20.439333333333334</v>
      </c>
      <c r="E364" s="355">
        <v>-22.653333333333336</v>
      </c>
      <c r="F364" s="354">
        <v>-21.597999999999999</v>
      </c>
      <c r="G364" s="354">
        <v>-22.791333333333338</v>
      </c>
      <c r="H364" s="356">
        <v>-23.040166666666664</v>
      </c>
      <c r="I364" s="356">
        <v>-23.995833333333334</v>
      </c>
      <c r="J364" s="354">
        <v>-24.631111111111096</v>
      </c>
      <c r="K364" s="354">
        <v>-24.265555555555565</v>
      </c>
      <c r="L364" s="357">
        <v>-23.434277777777766</v>
      </c>
      <c r="M364" s="356">
        <v>-17.550666666666668</v>
      </c>
      <c r="N364" s="358">
        <v>-10.315333333333333</v>
      </c>
      <c r="O364" s="93"/>
      <c r="P364" s="112" t="s">
        <v>159</v>
      </c>
      <c r="Q364" s="361">
        <f>(C364)</f>
        <v>-16.233333333333331</v>
      </c>
      <c r="R364" s="361">
        <f t="shared" ref="R364:AB364" si="88">(D364)</f>
        <v>-20.439333333333334</v>
      </c>
      <c r="S364" s="361">
        <f t="shared" si="88"/>
        <v>-22.653333333333336</v>
      </c>
      <c r="T364" s="361">
        <f t="shared" si="88"/>
        <v>-21.597999999999999</v>
      </c>
      <c r="U364" s="361">
        <f t="shared" si="88"/>
        <v>-22.791333333333338</v>
      </c>
      <c r="V364" s="361">
        <f t="shared" si="88"/>
        <v>-23.040166666666664</v>
      </c>
      <c r="W364" s="361">
        <f t="shared" si="88"/>
        <v>-23.995833333333334</v>
      </c>
      <c r="X364" s="361">
        <f t="shared" si="88"/>
        <v>-24.631111111111096</v>
      </c>
      <c r="Y364" s="361">
        <f t="shared" si="88"/>
        <v>-24.265555555555565</v>
      </c>
      <c r="Z364" s="361">
        <f t="shared" si="88"/>
        <v>-23.434277777777766</v>
      </c>
      <c r="AA364" s="361">
        <f t="shared" si="88"/>
        <v>-17.550666666666668</v>
      </c>
      <c r="AB364" s="361">
        <f t="shared" si="88"/>
        <v>-10.315333333333333</v>
      </c>
    </row>
    <row r="366" spans="1:29" ht="15" thickBot="1" x14ac:dyDescent="0.4"/>
    <row r="367" spans="1:29" ht="47" thickBot="1" x14ac:dyDescent="0.4">
      <c r="A367" s="443" t="s">
        <v>196</v>
      </c>
      <c r="B367" s="231" t="s">
        <v>0</v>
      </c>
      <c r="C367" s="444" t="s">
        <v>197</v>
      </c>
      <c r="D367" s="445" t="s">
        <v>146</v>
      </c>
      <c r="E367" s="330" t="s">
        <v>147</v>
      </c>
      <c r="F367" s="330" t="s">
        <v>148</v>
      </c>
      <c r="G367" s="330" t="s">
        <v>149</v>
      </c>
      <c r="H367" s="330" t="s">
        <v>224</v>
      </c>
      <c r="I367" s="330" t="s">
        <v>227</v>
      </c>
      <c r="J367" s="330" t="s">
        <v>151</v>
      </c>
      <c r="K367" s="330" t="s">
        <v>152</v>
      </c>
      <c r="L367" s="330" t="s">
        <v>153</v>
      </c>
      <c r="M367" s="330" t="s">
        <v>198</v>
      </c>
      <c r="N367" s="330" t="s">
        <v>247</v>
      </c>
      <c r="O367" s="331" t="s">
        <v>199</v>
      </c>
      <c r="P367" s="397"/>
      <c r="Q367" s="446" t="s">
        <v>200</v>
      </c>
      <c r="R367" s="78" t="s">
        <v>160</v>
      </c>
      <c r="S367" s="232" t="s">
        <v>161</v>
      </c>
      <c r="T367" s="232" t="s">
        <v>162</v>
      </c>
      <c r="U367" s="232" t="s">
        <v>163</v>
      </c>
      <c r="V367" s="232" t="s">
        <v>225</v>
      </c>
      <c r="W367" s="232" t="s">
        <v>226</v>
      </c>
      <c r="X367" s="232" t="s">
        <v>165</v>
      </c>
      <c r="Y367" s="232" t="s">
        <v>166</v>
      </c>
      <c r="Z367" s="232" t="s">
        <v>167</v>
      </c>
      <c r="AA367" s="232" t="s">
        <v>201</v>
      </c>
      <c r="AB367" s="232" t="s">
        <v>202</v>
      </c>
      <c r="AC367" s="233" t="s">
        <v>203</v>
      </c>
    </row>
    <row r="368" spans="1:29" x14ac:dyDescent="0.35">
      <c r="A368" s="447" t="s">
        <v>9</v>
      </c>
      <c r="B368" s="448" t="s">
        <v>26</v>
      </c>
      <c r="C368" s="449">
        <v>-15.308</v>
      </c>
      <c r="D368" s="450">
        <v>-21.974</v>
      </c>
      <c r="E368" s="451">
        <v>-23.077111111111098</v>
      </c>
      <c r="F368" s="468">
        <v>-24.596666666666668</v>
      </c>
      <c r="G368" s="475">
        <v>-24.336444444444435</v>
      </c>
      <c r="H368" s="450">
        <v>-23.904888888888895</v>
      </c>
      <c r="I368" s="336">
        <v>-26.004999999999999</v>
      </c>
      <c r="J368" s="495">
        <v>-22.702888888888904</v>
      </c>
      <c r="K368" s="495">
        <v>-24.080500000000001</v>
      </c>
      <c r="L368" s="475">
        <v>-23.352666666666664</v>
      </c>
      <c r="M368" s="568">
        <v>-21.782777777777767</v>
      </c>
      <c r="N368" s="337">
        <v>-20.253333333333334</v>
      </c>
      <c r="O368" s="338"/>
      <c r="P368" s="112" t="s">
        <v>9</v>
      </c>
      <c r="Q368" s="359">
        <f>AVERAGE(C368:C375)</f>
        <v>-15.217175925925927</v>
      </c>
      <c r="R368" s="359">
        <f t="shared" ref="R368:AC368" si="89">AVERAGE(D368:D375)</f>
        <v>-20.767215277777776</v>
      </c>
      <c r="S368" s="359">
        <f t="shared" si="89"/>
        <v>-22.127187499999998</v>
      </c>
      <c r="T368" s="359">
        <f t="shared" si="89"/>
        <v>-24.02482638888889</v>
      </c>
      <c r="U368" s="359">
        <f t="shared" si="89"/>
        <v>-24.324562499999995</v>
      </c>
      <c r="V368" s="359">
        <f t="shared" si="89"/>
        <v>-23.102534722222227</v>
      </c>
      <c r="W368" s="359">
        <f t="shared" si="89"/>
        <v>-24.961618055555551</v>
      </c>
      <c r="X368" s="359">
        <f t="shared" si="89"/>
        <v>-23.095673611111113</v>
      </c>
      <c r="Y368" s="359">
        <f t="shared" si="89"/>
        <v>-23.375743055555553</v>
      </c>
      <c r="Z368" s="359">
        <f t="shared" si="89"/>
        <v>-22.854809523809529</v>
      </c>
      <c r="AA368" s="359">
        <f t="shared" si="89"/>
        <v>-19.670015873015867</v>
      </c>
      <c r="AB368" s="359">
        <f t="shared" si="89"/>
        <v>-18.271925925925924</v>
      </c>
      <c r="AC368" s="359" t="e">
        <f t="shared" si="89"/>
        <v>#DIV/0!</v>
      </c>
    </row>
    <row r="369" spans="1:29" x14ac:dyDescent="0.35">
      <c r="A369" s="452" t="s">
        <v>9</v>
      </c>
      <c r="B369" s="453" t="s">
        <v>16</v>
      </c>
      <c r="C369" s="454">
        <v>-13.5093888888889</v>
      </c>
      <c r="D369" s="455">
        <v>-18.768000000000001</v>
      </c>
      <c r="E369" s="455">
        <v>-21.338166666666666</v>
      </c>
      <c r="F369" s="74">
        <v>-23.327166666666667</v>
      </c>
      <c r="G369" s="455">
        <v>-23.803333333333338</v>
      </c>
      <c r="H369" s="455">
        <v>-23.691111111111098</v>
      </c>
      <c r="I369" s="341">
        <v>-25.313333333333333</v>
      </c>
      <c r="J369" s="457">
        <v>-22.625555555555568</v>
      </c>
      <c r="K369" s="457">
        <v>-22.867777777777764</v>
      </c>
      <c r="L369" s="455">
        <v>-21.8475</v>
      </c>
      <c r="M369" s="57">
        <v>-16.558</v>
      </c>
      <c r="N369" s="344">
        <v>-16.034000000000002</v>
      </c>
      <c r="O369" s="345"/>
      <c r="P369" s="112"/>
      <c r="Q369" s="360"/>
      <c r="R369" s="360"/>
      <c r="S369" s="360"/>
      <c r="T369" s="360"/>
      <c r="U369" s="360"/>
      <c r="V369" s="360"/>
      <c r="W369" s="360"/>
      <c r="X369" s="360"/>
      <c r="Y369" s="360"/>
      <c r="Z369" s="360"/>
      <c r="AA369" s="360"/>
      <c r="AB369" s="360"/>
    </row>
    <row r="370" spans="1:29" x14ac:dyDescent="0.35">
      <c r="A370" s="452" t="s">
        <v>9</v>
      </c>
      <c r="B370" s="453" t="s">
        <v>11</v>
      </c>
      <c r="C370" s="455">
        <v>-14.660499999999999</v>
      </c>
      <c r="D370" s="455">
        <v>-20.759499999999999</v>
      </c>
      <c r="E370" s="455">
        <v>-22.198166666666669</v>
      </c>
      <c r="F370" s="239">
        <v>-23.743944444444434</v>
      </c>
      <c r="G370" s="454">
        <v>-23.353333333333335</v>
      </c>
      <c r="H370" s="476">
        <v>-22.545666666666666</v>
      </c>
      <c r="I370" s="344">
        <v>-24.959166666666665</v>
      </c>
      <c r="J370" s="457">
        <v>-22.609166666666667</v>
      </c>
      <c r="K370" s="457">
        <v>-22.42</v>
      </c>
      <c r="L370" s="454">
        <v>-21.841166666666666</v>
      </c>
      <c r="M370" s="52">
        <v>-19.026666666666667</v>
      </c>
      <c r="N370" s="346"/>
      <c r="O370" s="347"/>
      <c r="P370" s="112"/>
      <c r="Q370" s="360"/>
      <c r="R370" s="360"/>
      <c r="S370" s="360"/>
      <c r="T370" s="360"/>
      <c r="U370" s="360"/>
      <c r="V370" s="360"/>
      <c r="W370" s="360"/>
      <c r="X370" s="360"/>
      <c r="Y370" s="360"/>
      <c r="Z370" s="360"/>
      <c r="AA370" s="360"/>
      <c r="AB370" s="360"/>
    </row>
    <row r="371" spans="1:29" x14ac:dyDescent="0.35">
      <c r="A371" s="452" t="s">
        <v>9</v>
      </c>
      <c r="B371" s="453" t="s">
        <v>10</v>
      </c>
      <c r="C371" s="455">
        <v>-17.499722222222232</v>
      </c>
      <c r="D371" s="455">
        <v>-23.098611111111101</v>
      </c>
      <c r="E371" s="455">
        <v>-23.250833333333333</v>
      </c>
      <c r="F371" s="239">
        <v>-25.237222222222233</v>
      </c>
      <c r="G371" s="454">
        <v>-25.558666666666667</v>
      </c>
      <c r="H371" s="455">
        <v>-23.629166666666666</v>
      </c>
      <c r="I371" s="344">
        <v>-24.768333333333334</v>
      </c>
      <c r="J371" s="457">
        <v>-24.37</v>
      </c>
      <c r="K371" s="457">
        <v>-24.1588888888889</v>
      </c>
      <c r="L371" s="454">
        <v>-23.754000000000001</v>
      </c>
      <c r="M371" s="52">
        <v>-22.036111111111097</v>
      </c>
      <c r="N371" s="346"/>
      <c r="O371" s="347"/>
      <c r="P371" s="112"/>
      <c r="Q371" s="360"/>
      <c r="R371" s="360"/>
      <c r="S371" s="360"/>
      <c r="T371" s="360"/>
      <c r="U371" s="360"/>
      <c r="V371" s="360"/>
      <c r="W371" s="360"/>
      <c r="X371" s="360"/>
      <c r="Y371" s="360"/>
      <c r="Z371" s="360"/>
      <c r="AA371" s="360"/>
      <c r="AB371" s="360"/>
    </row>
    <row r="372" spans="1:29" x14ac:dyDescent="0.35">
      <c r="A372" s="452" t="s">
        <v>9</v>
      </c>
      <c r="B372" s="453" t="s">
        <v>11</v>
      </c>
      <c r="C372" s="455">
        <v>-14.853</v>
      </c>
      <c r="D372" s="455">
        <v>-20.853333333333335</v>
      </c>
      <c r="E372" s="455">
        <v>-22.424999999999997</v>
      </c>
      <c r="F372" s="74">
        <v>-24.998888888888899</v>
      </c>
      <c r="G372" s="455">
        <v>-25.210277777777765</v>
      </c>
      <c r="H372" s="455">
        <v>-25.256666666666671</v>
      </c>
      <c r="I372" s="341">
        <v>-24.311666666666667</v>
      </c>
      <c r="J372" s="457">
        <v>-24.270166666666668</v>
      </c>
      <c r="K372" s="455">
        <v>-24.212222222222234</v>
      </c>
      <c r="L372" s="455">
        <v>-22.915833333333335</v>
      </c>
      <c r="M372" s="52">
        <v>-18.636444444444432</v>
      </c>
      <c r="N372" s="343"/>
      <c r="O372" s="347"/>
      <c r="P372" s="112"/>
      <c r="Q372" s="360"/>
      <c r="R372" s="360"/>
      <c r="S372" s="360"/>
      <c r="T372" s="360"/>
      <c r="U372" s="360"/>
      <c r="V372" s="360"/>
      <c r="W372" s="360"/>
      <c r="X372" s="360"/>
      <c r="Y372" s="360"/>
      <c r="Z372" s="360"/>
      <c r="AA372" s="360"/>
      <c r="AB372" s="360"/>
    </row>
    <row r="373" spans="1:29" x14ac:dyDescent="0.35">
      <c r="A373" s="456" t="s">
        <v>9</v>
      </c>
      <c r="B373" s="453" t="s">
        <v>185</v>
      </c>
      <c r="C373" s="455">
        <v>-15.472444444444434</v>
      </c>
      <c r="D373" s="455">
        <v>-21.591111111111104</v>
      </c>
      <c r="E373" s="454">
        <v>-23.385555555555566</v>
      </c>
      <c r="F373" s="239">
        <v>-24.647222222222236</v>
      </c>
      <c r="G373" s="455">
        <v>-25.917111111111097</v>
      </c>
      <c r="H373" s="454">
        <v>-23.471111111111131</v>
      </c>
      <c r="I373" s="344">
        <v>-25.971666666666664</v>
      </c>
      <c r="J373" s="457">
        <v>-23.946666666666669</v>
      </c>
      <c r="K373" s="457">
        <v>-24.179444444444432</v>
      </c>
      <c r="L373" s="455">
        <v>-24.031500000000005</v>
      </c>
      <c r="M373" s="52">
        <v>-19.987666666666666</v>
      </c>
      <c r="N373" s="346"/>
      <c r="O373" s="347"/>
      <c r="Q373" s="360"/>
      <c r="R373" s="360"/>
      <c r="S373" s="360"/>
      <c r="T373" s="360"/>
      <c r="U373" s="360"/>
      <c r="V373" s="360"/>
      <c r="W373" s="360"/>
      <c r="X373" s="360"/>
      <c r="Y373" s="360"/>
      <c r="Z373" s="360"/>
      <c r="AA373" s="360"/>
      <c r="AB373" s="360"/>
    </row>
    <row r="374" spans="1:29" x14ac:dyDescent="0.35">
      <c r="A374" s="452" t="s">
        <v>204</v>
      </c>
      <c r="B374" s="453" t="s">
        <v>26</v>
      </c>
      <c r="C374" s="454"/>
      <c r="D374" s="455">
        <v>-19.23</v>
      </c>
      <c r="E374" s="455">
        <v>-20.055333333333333</v>
      </c>
      <c r="F374" s="74">
        <v>-22.509166666666669</v>
      </c>
      <c r="G374" s="454">
        <v>-22.935999999999996</v>
      </c>
      <c r="H374" s="455">
        <v>-20.991666666666667</v>
      </c>
      <c r="I374" s="344">
        <v>-24.270444444444433</v>
      </c>
      <c r="J374" s="457">
        <v>-21.8411111111111</v>
      </c>
      <c r="K374" s="457">
        <v>-22.493111111111102</v>
      </c>
      <c r="L374" s="454" t="s">
        <v>228</v>
      </c>
      <c r="M374" s="74" t="s">
        <v>228</v>
      </c>
      <c r="N374" s="344" t="s">
        <v>228</v>
      </c>
      <c r="O374" s="345"/>
      <c r="P374" s="112"/>
      <c r="Q374" s="359"/>
      <c r="R374" s="359"/>
      <c r="S374" s="359"/>
      <c r="T374" s="359"/>
      <c r="U374" s="359"/>
      <c r="V374" s="359"/>
      <c r="W374" s="359"/>
      <c r="X374" s="359"/>
      <c r="Y374" s="359"/>
      <c r="Z374" s="359"/>
      <c r="AA374" s="359"/>
      <c r="AB374" s="359"/>
    </row>
    <row r="375" spans="1:29" x14ac:dyDescent="0.35">
      <c r="A375" s="452" t="s">
        <v>205</v>
      </c>
      <c r="B375" s="453" t="s">
        <v>26</v>
      </c>
      <c r="C375" s="454"/>
      <c r="D375" s="455">
        <v>-19.863166666666668</v>
      </c>
      <c r="E375" s="455">
        <v>-21.287333333333336</v>
      </c>
      <c r="F375" s="74">
        <v>-23.138333333333332</v>
      </c>
      <c r="G375" s="454">
        <v>-23.481333333333335</v>
      </c>
      <c r="H375" s="455">
        <v>-21.330000000000002</v>
      </c>
      <c r="I375" s="341">
        <v>-24.093333333333334</v>
      </c>
      <c r="J375" s="457">
        <v>-22.399833333333333</v>
      </c>
      <c r="K375" s="457">
        <v>-22.593999999999998</v>
      </c>
      <c r="L375" s="454">
        <v>-22.241</v>
      </c>
      <c r="M375" s="57">
        <v>-19.662444444444436</v>
      </c>
      <c r="N375" s="343">
        <v>-18.528444444444432</v>
      </c>
      <c r="O375" s="347"/>
      <c r="P375" s="112"/>
      <c r="Q375" s="360"/>
      <c r="R375" s="360"/>
      <c r="S375" s="360"/>
      <c r="T375" s="360"/>
      <c r="U375" s="360"/>
      <c r="V375" s="360"/>
      <c r="W375" s="360"/>
      <c r="X375" s="360"/>
      <c r="Y375" s="360"/>
      <c r="Z375" s="360"/>
      <c r="AA375" s="360"/>
      <c r="AB375" s="360"/>
    </row>
    <row r="376" spans="1:29" x14ac:dyDescent="0.35">
      <c r="A376" s="452" t="s">
        <v>20</v>
      </c>
      <c r="B376" s="453" t="s">
        <v>27</v>
      </c>
      <c r="C376" s="455">
        <v>-16.267166666666668</v>
      </c>
      <c r="D376" s="455">
        <v>-21.302555555555568</v>
      </c>
      <c r="E376" s="455">
        <v>-22.6646111111111</v>
      </c>
      <c r="F376" s="74">
        <v>-23.824333333333339</v>
      </c>
      <c r="G376" s="455">
        <v>-24.538</v>
      </c>
      <c r="H376" s="454">
        <v>-23.105833333333333</v>
      </c>
      <c r="I376" s="341">
        <v>-23.086666666666662</v>
      </c>
      <c r="J376" s="457">
        <v>-23.372777777777767</v>
      </c>
      <c r="K376" s="454">
        <v>-23.575000000000003</v>
      </c>
      <c r="L376" s="455">
        <v>-22.521555555555569</v>
      </c>
      <c r="M376" s="57">
        <v>-20.561944444444432</v>
      </c>
      <c r="N376" s="341">
        <v>-18.857666666666667</v>
      </c>
      <c r="O376" s="347"/>
      <c r="P376" s="112" t="s">
        <v>20</v>
      </c>
      <c r="Q376" s="359">
        <f>AVERAGE(C376,C377,C379,C380)</f>
        <v>-15.101027777777777</v>
      </c>
      <c r="R376" s="359">
        <f t="shared" ref="R376:AC376" si="90">AVERAGE(D376,D377,D379,D380)</f>
        <v>-20.497027777777774</v>
      </c>
      <c r="S376" s="359">
        <f t="shared" si="90"/>
        <v>-21.368472222222216</v>
      </c>
      <c r="T376" s="359">
        <f t="shared" si="90"/>
        <v>-23.774763888888895</v>
      </c>
      <c r="U376" s="359">
        <f t="shared" si="90"/>
        <v>-23.835347222222225</v>
      </c>
      <c r="V376" s="359">
        <f t="shared" si="90"/>
        <v>-23.339361111111113</v>
      </c>
      <c r="W376" s="359">
        <f t="shared" si="90"/>
        <v>-23.652638888888891</v>
      </c>
      <c r="X376" s="359">
        <f t="shared" si="90"/>
        <v>-22.801805555555561</v>
      </c>
      <c r="Y376" s="359">
        <f t="shared" si="90"/>
        <v>-22.773847222222216</v>
      </c>
      <c r="Z376" s="359">
        <f t="shared" si="90"/>
        <v>-22.32373611111111</v>
      </c>
      <c r="AA376" s="359">
        <f t="shared" si="90"/>
        <v>-20.387958333333334</v>
      </c>
      <c r="AB376" s="359">
        <f t="shared" si="90"/>
        <v>-19.067166666666665</v>
      </c>
      <c r="AC376" s="359" t="e">
        <f t="shared" si="90"/>
        <v>#DIV/0!</v>
      </c>
    </row>
    <row r="377" spans="1:29" x14ac:dyDescent="0.35">
      <c r="A377" s="452" t="s">
        <v>20</v>
      </c>
      <c r="B377" s="453" t="s">
        <v>27</v>
      </c>
      <c r="C377" s="455">
        <v>-14.053611111111101</v>
      </c>
      <c r="D377" s="455">
        <v>-20.449777777777765</v>
      </c>
      <c r="E377" s="455">
        <v>-20.677444444444433</v>
      </c>
      <c r="F377" s="74">
        <v>-23.764166666666668</v>
      </c>
      <c r="G377" s="455">
        <v>-23.146166666666669</v>
      </c>
      <c r="H377" s="454">
        <v>-23.116666666666664</v>
      </c>
      <c r="I377" s="344">
        <v>-23.636666666666667</v>
      </c>
      <c r="J377" s="457">
        <v>-22.035277777777804</v>
      </c>
      <c r="K377" s="454">
        <v>-21.945555555555533</v>
      </c>
      <c r="L377" s="455">
        <v>-22.151666666666667</v>
      </c>
      <c r="M377" s="57">
        <v>-20.113888888888898</v>
      </c>
      <c r="N377" s="346">
        <v>-19.276666666666667</v>
      </c>
      <c r="O377" s="347"/>
      <c r="Q377" s="360"/>
      <c r="R377" s="360"/>
      <c r="S377" s="360"/>
      <c r="T377" s="360"/>
      <c r="U377" s="360"/>
      <c r="V377" s="360"/>
      <c r="W377" s="360"/>
      <c r="X377" s="360"/>
      <c r="Y377" s="360"/>
      <c r="Z377" s="360"/>
      <c r="AA377" s="360"/>
      <c r="AB377" s="360"/>
    </row>
    <row r="378" spans="1:29" x14ac:dyDescent="0.35">
      <c r="A378" s="452" t="s">
        <v>206</v>
      </c>
      <c r="B378" s="453" t="s">
        <v>11</v>
      </c>
      <c r="C378" s="454"/>
      <c r="D378" s="455">
        <v>-14.5051111111111</v>
      </c>
      <c r="E378" s="455">
        <v>-18.868222222222233</v>
      </c>
      <c r="F378" s="74">
        <v>-20.951222222222231</v>
      </c>
      <c r="G378" s="454">
        <v>-21.440666666666669</v>
      </c>
      <c r="H378" s="455">
        <v>-20.643333333333334</v>
      </c>
      <c r="I378" s="344">
        <v>-24.040000000000003</v>
      </c>
      <c r="J378" s="457">
        <v>-20.805</v>
      </c>
      <c r="K378" s="455">
        <v>-22.256944444444432</v>
      </c>
      <c r="L378" s="454">
        <v>-21.088333333333335</v>
      </c>
      <c r="M378" s="57">
        <v>-19.833333333333332</v>
      </c>
      <c r="N378" s="346"/>
      <c r="O378" s="347"/>
      <c r="P378" s="112"/>
      <c r="Q378" s="359"/>
      <c r="R378" s="359"/>
      <c r="S378" s="359"/>
      <c r="T378" s="359"/>
      <c r="U378" s="359"/>
      <c r="V378" s="359"/>
      <c r="W378" s="359"/>
      <c r="X378" s="359"/>
      <c r="Y378" s="359"/>
      <c r="Z378" s="359"/>
      <c r="AA378" s="359"/>
      <c r="AB378" s="359"/>
    </row>
    <row r="379" spans="1:29" x14ac:dyDescent="0.35">
      <c r="A379" s="452" t="s">
        <v>20</v>
      </c>
      <c r="B379" s="453" t="s">
        <v>10</v>
      </c>
      <c r="C379" s="454">
        <v>-15.356666666666667</v>
      </c>
      <c r="D379" s="455">
        <v>-20.238666666666671</v>
      </c>
      <c r="E379" s="455">
        <v>-21.540000000000003</v>
      </c>
      <c r="F379" s="239">
        <v>-23.939999999999998</v>
      </c>
      <c r="G379" s="454">
        <v>-23.734999999999999</v>
      </c>
      <c r="H379" s="454">
        <v>-23.4257777777778</v>
      </c>
      <c r="I379" s="341">
        <v>-24.070555555555568</v>
      </c>
      <c r="J379" s="457">
        <v>-22.883333333333336</v>
      </c>
      <c r="K379" s="457">
        <v>-22.994833333333332</v>
      </c>
      <c r="L379" s="454">
        <v>-22.201944444444432</v>
      </c>
      <c r="M379" s="72">
        <v>-19.591000000000005</v>
      </c>
      <c r="N379" s="343"/>
      <c r="O379" s="347"/>
      <c r="P379" s="112"/>
      <c r="Q379" s="360"/>
      <c r="R379" s="360"/>
      <c r="S379" s="360"/>
      <c r="T379" s="360"/>
      <c r="U379" s="360"/>
      <c r="V379" s="360"/>
      <c r="W379" s="360"/>
      <c r="X379" s="360"/>
      <c r="Y379" s="360"/>
      <c r="Z379" s="360"/>
      <c r="AA379" s="360"/>
      <c r="AB379" s="360"/>
    </row>
    <row r="380" spans="1:29" x14ac:dyDescent="0.35">
      <c r="A380" s="452" t="s">
        <v>20</v>
      </c>
      <c r="B380" s="453" t="s">
        <v>11</v>
      </c>
      <c r="C380" s="455">
        <v>-14.726666666666667</v>
      </c>
      <c r="D380" s="455">
        <v>-19.997111111111099</v>
      </c>
      <c r="E380" s="454">
        <v>-20.591833333333334</v>
      </c>
      <c r="F380" s="239">
        <v>-23.570555555555568</v>
      </c>
      <c r="G380" s="455">
        <v>-23.922222222222231</v>
      </c>
      <c r="H380" s="455">
        <v>-23.709166666666665</v>
      </c>
      <c r="I380" s="341">
        <v>-23.816666666666666</v>
      </c>
      <c r="J380" s="457">
        <v>-22.915833333333335</v>
      </c>
      <c r="K380" s="455">
        <v>-22.58</v>
      </c>
      <c r="L380" s="455">
        <v>-22.419777777777767</v>
      </c>
      <c r="M380" s="72">
        <v>-21.285</v>
      </c>
      <c r="N380" s="341"/>
      <c r="O380" s="347"/>
      <c r="P380" s="112"/>
      <c r="Q380" s="360"/>
      <c r="R380" s="360"/>
      <c r="S380" s="360"/>
      <c r="T380" s="360"/>
      <c r="U380" s="360"/>
      <c r="V380" s="360"/>
      <c r="W380" s="360"/>
      <c r="X380" s="360"/>
      <c r="Y380" s="360"/>
      <c r="Z380" s="360"/>
      <c r="AA380" s="360"/>
      <c r="AB380" s="360"/>
    </row>
    <row r="381" spans="1:29" x14ac:dyDescent="0.35">
      <c r="A381" s="452" t="s">
        <v>1</v>
      </c>
      <c r="B381" s="453" t="s">
        <v>15</v>
      </c>
      <c r="C381" s="455">
        <v>-18.776944444444435</v>
      </c>
      <c r="D381" s="454">
        <v>-21.325833333333335</v>
      </c>
      <c r="E381" s="454">
        <v>-22.281333333333333</v>
      </c>
      <c r="F381" s="74">
        <v>-24.557444444444432</v>
      </c>
      <c r="G381" s="455">
        <v>-24.300666666666668</v>
      </c>
      <c r="H381" s="455">
        <v>-23.658833333333334</v>
      </c>
      <c r="I381" s="341">
        <v>-24.591944444444433</v>
      </c>
      <c r="J381" s="457">
        <v>-21.933999999999997</v>
      </c>
      <c r="K381" s="457">
        <v>-22.268333333333331</v>
      </c>
      <c r="L381" s="455">
        <v>-21.415166666666668</v>
      </c>
      <c r="M381" s="57">
        <v>-18.116666666666664</v>
      </c>
      <c r="N381" s="341">
        <v>-16.802000000000003</v>
      </c>
      <c r="O381" s="347"/>
      <c r="P381" s="112" t="s">
        <v>1</v>
      </c>
      <c r="Q381" s="359">
        <f>AVERAGE(C381:C386)</f>
        <v>-17.426592592592595</v>
      </c>
      <c r="R381" s="359">
        <f t="shared" ref="R381:AC381" si="91">AVERAGE(D381:D386)</f>
        <v>-21.191833333333332</v>
      </c>
      <c r="S381" s="359">
        <f t="shared" si="91"/>
        <v>-22.204731481481474</v>
      </c>
      <c r="T381" s="359">
        <f t="shared" si="91"/>
        <v>-24.398129629629626</v>
      </c>
      <c r="U381" s="359">
        <f t="shared" si="91"/>
        <v>-24.122185185185192</v>
      </c>
      <c r="V381" s="359">
        <f t="shared" si="91"/>
        <v>-23.341333333333335</v>
      </c>
      <c r="W381" s="359">
        <f t="shared" si="91"/>
        <v>-24.307333333333332</v>
      </c>
      <c r="X381" s="359">
        <f t="shared" si="91"/>
        <v>-22.796435185185185</v>
      </c>
      <c r="Y381" s="359">
        <f t="shared" si="91"/>
        <v>-22.453824074074074</v>
      </c>
      <c r="Z381" s="359">
        <f t="shared" si="91"/>
        <v>-21.305462962962959</v>
      </c>
      <c r="AA381" s="359">
        <f t="shared" si="91"/>
        <v>-18.162055555555558</v>
      </c>
      <c r="AB381" s="359">
        <f t="shared" si="91"/>
        <v>-15.829333333333336</v>
      </c>
      <c r="AC381" s="359" t="e">
        <f t="shared" si="91"/>
        <v>#DIV/0!</v>
      </c>
    </row>
    <row r="382" spans="1:29" x14ac:dyDescent="0.35">
      <c r="A382" s="452" t="s">
        <v>1</v>
      </c>
      <c r="B382" s="453" t="s">
        <v>26</v>
      </c>
      <c r="C382" s="455">
        <v>-18.073666666666668</v>
      </c>
      <c r="D382" s="455">
        <v>-21.057444444444432</v>
      </c>
      <c r="E382" s="455">
        <v>-21.910333333333337</v>
      </c>
      <c r="F382" s="74">
        <v>-24.042833333333334</v>
      </c>
      <c r="G382" s="455">
        <v>-23.72</v>
      </c>
      <c r="H382" s="455">
        <v>-23.236499999999996</v>
      </c>
      <c r="I382" s="341">
        <v>-24.267388888888899</v>
      </c>
      <c r="J382" s="457">
        <v>-22.959666666666667</v>
      </c>
      <c r="K382" s="457">
        <v>-21.761111111111102</v>
      </c>
      <c r="L382" s="455">
        <v>-21.450666666666667</v>
      </c>
      <c r="M382" s="57">
        <v>-19.150833333333335</v>
      </c>
      <c r="N382" s="341">
        <v>-16.197333333333333</v>
      </c>
      <c r="O382" s="347"/>
      <c r="P382" s="112"/>
      <c r="Q382" s="360"/>
      <c r="R382" s="360"/>
      <c r="S382" s="360"/>
      <c r="T382" s="360"/>
      <c r="U382" s="360"/>
      <c r="V382" s="360"/>
      <c r="W382" s="360"/>
      <c r="X382" s="360"/>
      <c r="Y382" s="360"/>
      <c r="Z382" s="360"/>
      <c r="AA382" s="360"/>
      <c r="AB382" s="360"/>
    </row>
    <row r="383" spans="1:29" x14ac:dyDescent="0.35">
      <c r="A383" s="452" t="s">
        <v>1</v>
      </c>
      <c r="B383" s="453" t="s">
        <v>16</v>
      </c>
      <c r="C383" s="455">
        <v>-15.863833333333332</v>
      </c>
      <c r="D383" s="455">
        <v>-20.785499999999999</v>
      </c>
      <c r="E383" s="455">
        <v>-21.586166666666667</v>
      </c>
      <c r="F383" s="74">
        <v>-23.648500000000002</v>
      </c>
      <c r="G383" s="455">
        <v>-23.234166666666667</v>
      </c>
      <c r="H383" s="455">
        <v>-23.133666666666667</v>
      </c>
      <c r="I383" s="344">
        <v>-23.24133333333333</v>
      </c>
      <c r="J383" s="457">
        <v>-22.642833333333332</v>
      </c>
      <c r="K383" s="455">
        <v>-22.025333333333332</v>
      </c>
      <c r="L383" s="499">
        <v>-21.279999999999998</v>
      </c>
      <c r="M383" s="52">
        <v>-17.910999999999998</v>
      </c>
      <c r="N383" s="346">
        <v>-14.488666666666667</v>
      </c>
      <c r="O383" s="347"/>
      <c r="Q383" s="360"/>
      <c r="R383" s="360"/>
      <c r="S383" s="360"/>
      <c r="T383" s="360"/>
      <c r="U383" s="360"/>
      <c r="V383" s="360"/>
      <c r="W383" s="360"/>
      <c r="X383" s="360"/>
      <c r="Y383" s="360"/>
      <c r="Z383" s="360"/>
      <c r="AA383" s="360"/>
      <c r="AB383" s="360"/>
    </row>
    <row r="384" spans="1:29" x14ac:dyDescent="0.35">
      <c r="A384" s="452" t="s">
        <v>1</v>
      </c>
      <c r="B384" s="453" t="s">
        <v>10</v>
      </c>
      <c r="C384" s="454">
        <v>-16.854444444444468</v>
      </c>
      <c r="D384" s="455">
        <v>-20.739888888888903</v>
      </c>
      <c r="E384" s="455">
        <v>-22.307666666666666</v>
      </c>
      <c r="F384" s="239">
        <v>-23.635499999999997</v>
      </c>
      <c r="G384" s="454">
        <v>-24.085333333333335</v>
      </c>
      <c r="H384" s="454">
        <v>-23.183333333333337</v>
      </c>
      <c r="I384" s="344">
        <v>-23.8325</v>
      </c>
      <c r="J384" s="457">
        <v>-22.513333333333335</v>
      </c>
      <c r="K384" s="454">
        <v>-22.261666666666667</v>
      </c>
      <c r="L384" s="454">
        <v>-20.631777777777767</v>
      </c>
      <c r="M384" s="72">
        <v>-18.320833333333333</v>
      </c>
      <c r="N384" s="346"/>
      <c r="O384" s="347"/>
      <c r="P384" s="112"/>
      <c r="Q384" s="359"/>
      <c r="R384" s="359"/>
      <c r="S384" s="359"/>
      <c r="T384" s="359"/>
      <c r="U384" s="359"/>
      <c r="V384" s="359"/>
      <c r="W384" s="359"/>
      <c r="X384" s="359"/>
      <c r="Y384" s="359"/>
      <c r="Z384" s="359"/>
      <c r="AA384" s="359"/>
      <c r="AB384" s="359"/>
    </row>
    <row r="385" spans="1:34" x14ac:dyDescent="0.35">
      <c r="A385" s="452" t="s">
        <v>1</v>
      </c>
      <c r="B385" s="453" t="s">
        <v>11</v>
      </c>
      <c r="C385" s="454">
        <v>-17.046000000000003</v>
      </c>
      <c r="D385" s="455">
        <v>-21.534000000000002</v>
      </c>
      <c r="E385" s="455">
        <v>-22.491388888888867</v>
      </c>
      <c r="F385" s="72">
        <v>-25.549666666666667</v>
      </c>
      <c r="G385" s="454">
        <v>-24.871111111111134</v>
      </c>
      <c r="H385" s="454">
        <v>-23.407333333333337</v>
      </c>
      <c r="I385" s="341">
        <v>-24.962500000000002</v>
      </c>
      <c r="J385" s="457">
        <v>-23.574999999999999</v>
      </c>
      <c r="K385" s="454">
        <v>-23.876999999999999</v>
      </c>
      <c r="L385" s="454">
        <v>-22.022499999999997</v>
      </c>
      <c r="M385" s="72">
        <v>-18.209</v>
      </c>
      <c r="N385" s="341"/>
      <c r="O385" s="347"/>
      <c r="P385" s="112"/>
      <c r="Q385" s="360"/>
      <c r="R385" s="360"/>
      <c r="S385" s="360"/>
      <c r="T385" s="360"/>
      <c r="U385" s="360"/>
      <c r="V385" s="360"/>
      <c r="W385" s="360"/>
      <c r="X385" s="360"/>
      <c r="Y385" s="360"/>
      <c r="Z385" s="360"/>
      <c r="AA385" s="360"/>
      <c r="AB385" s="360"/>
    </row>
    <row r="386" spans="1:34" x14ac:dyDescent="0.35">
      <c r="A386" s="456" t="s">
        <v>1</v>
      </c>
      <c r="B386" s="453" t="s">
        <v>186</v>
      </c>
      <c r="C386" s="455">
        <v>-17.944666666666667</v>
      </c>
      <c r="D386" s="455">
        <v>-21.708333333333332</v>
      </c>
      <c r="E386" s="455">
        <v>-22.651499999999999</v>
      </c>
      <c r="F386" s="59">
        <v>-24.95483333333333</v>
      </c>
      <c r="G386" s="455">
        <v>-24.521833333333333</v>
      </c>
      <c r="H386" s="454">
        <v>-23.428333333333331</v>
      </c>
      <c r="I386" s="344">
        <v>-24.948333333333334</v>
      </c>
      <c r="J386" s="457">
        <v>-23.153777777777766</v>
      </c>
      <c r="K386" s="454">
        <v>-22.529499999999999</v>
      </c>
      <c r="L386" s="455">
        <v>-21.032666666666668</v>
      </c>
      <c r="M386" s="72">
        <v>-17.263999999999999</v>
      </c>
      <c r="N386" s="346"/>
      <c r="O386" s="345"/>
      <c r="Q386" s="360"/>
      <c r="R386" s="360"/>
      <c r="S386" s="360"/>
      <c r="T386" s="360"/>
      <c r="U386" s="360"/>
      <c r="V386" s="360"/>
      <c r="W386" s="360"/>
      <c r="X386" s="360"/>
      <c r="Y386" s="360"/>
      <c r="Z386" s="360"/>
      <c r="AA386" s="360"/>
      <c r="AB386" s="360"/>
    </row>
    <row r="387" spans="1:34" x14ac:dyDescent="0.35">
      <c r="A387" s="452" t="s">
        <v>8</v>
      </c>
      <c r="B387" s="453" t="s">
        <v>14</v>
      </c>
      <c r="C387" s="454">
        <v>-16.506166666666669</v>
      </c>
      <c r="D387" s="455">
        <v>-21.314666666666668</v>
      </c>
      <c r="E387" s="455">
        <v>-20.964833333333335</v>
      </c>
      <c r="F387" s="74">
        <v>-23.094666666666669</v>
      </c>
      <c r="G387" s="454">
        <v>-23.103333333333335</v>
      </c>
      <c r="H387" s="455">
        <v>-22.80916666666667</v>
      </c>
      <c r="I387" s="341">
        <v>-22.680833333333336</v>
      </c>
      <c r="J387" s="457">
        <v>-21.554833333333335</v>
      </c>
      <c r="K387" s="455">
        <v>-23.461777777777769</v>
      </c>
      <c r="L387" s="454">
        <v>-22.316833333333335</v>
      </c>
      <c r="M387" s="57">
        <v>-20.440666666666669</v>
      </c>
      <c r="N387" s="341">
        <v>-18.617333333333335</v>
      </c>
      <c r="O387" s="347"/>
      <c r="P387" s="112" t="s">
        <v>8</v>
      </c>
      <c r="Q387" s="359">
        <f>AVERAGE(C387:C389)</f>
        <v>-15.465944444444446</v>
      </c>
      <c r="R387" s="359">
        <f t="shared" ref="R387:AC387" si="92">AVERAGE(D387:D389)</f>
        <v>-20.280907407407412</v>
      </c>
      <c r="S387" s="359">
        <f t="shared" si="92"/>
        <v>-20.990462962962969</v>
      </c>
      <c r="T387" s="359">
        <f t="shared" si="92"/>
        <v>-22.192481481481479</v>
      </c>
      <c r="U387" s="359">
        <f t="shared" si="92"/>
        <v>-22.767111111111117</v>
      </c>
      <c r="V387" s="359">
        <f t="shared" si="92"/>
        <v>-22.464583333333337</v>
      </c>
      <c r="W387" s="359">
        <f t="shared" si="92"/>
        <v>-22.69338888888889</v>
      </c>
      <c r="X387" s="359">
        <f t="shared" si="92"/>
        <v>-21.666425925925921</v>
      </c>
      <c r="Y387" s="359">
        <f t="shared" si="92"/>
        <v>-22.664296296296289</v>
      </c>
      <c r="Z387" s="359">
        <f t="shared" si="92"/>
        <v>-21.564870370370368</v>
      </c>
      <c r="AA387" s="359">
        <f t="shared" si="92"/>
        <v>-18.799111111111113</v>
      </c>
      <c r="AB387" s="359">
        <f t="shared" si="92"/>
        <v>-18.474833333333336</v>
      </c>
      <c r="AC387" s="359" t="e">
        <f t="shared" si="92"/>
        <v>#DIV/0!</v>
      </c>
    </row>
    <row r="388" spans="1:34" x14ac:dyDescent="0.35">
      <c r="A388" s="452" t="s">
        <v>8</v>
      </c>
      <c r="B388" s="453" t="s">
        <v>26</v>
      </c>
      <c r="C388" s="455">
        <v>-15.694333333333333</v>
      </c>
      <c r="D388" s="455">
        <v>-21.153333333333332</v>
      </c>
      <c r="E388" s="455">
        <v>-21.025000000000002</v>
      </c>
      <c r="F388" s="74">
        <v>-21.777500000000003</v>
      </c>
      <c r="G388" s="455">
        <v>-22.918888888888901</v>
      </c>
      <c r="H388" s="455">
        <v>-22.12</v>
      </c>
      <c r="I388" s="344">
        <v>-22.97666666666667</v>
      </c>
      <c r="J388" s="457">
        <v>-21.39</v>
      </c>
      <c r="K388" s="455">
        <v>-22.743333333333336</v>
      </c>
      <c r="L388" s="455">
        <v>-21.814444444444433</v>
      </c>
      <c r="M388" s="57">
        <v>-19.605833333333333</v>
      </c>
      <c r="N388" s="346">
        <v>-18.332333333333334</v>
      </c>
      <c r="O388" s="347"/>
      <c r="P388" s="112"/>
      <c r="Q388" s="360"/>
      <c r="R388" s="360"/>
      <c r="S388" s="360"/>
      <c r="T388" s="360"/>
      <c r="U388" s="360"/>
      <c r="V388" s="360"/>
      <c r="W388" s="360"/>
      <c r="X388" s="360"/>
      <c r="Y388" s="360"/>
      <c r="Z388" s="360"/>
      <c r="AA388" s="360"/>
      <c r="AB388" s="360"/>
    </row>
    <row r="389" spans="1:34" x14ac:dyDescent="0.35">
      <c r="A389" s="452" t="s">
        <v>8</v>
      </c>
      <c r="B389" s="453" t="s">
        <v>12</v>
      </c>
      <c r="C389" s="455">
        <v>-14.197333333333333</v>
      </c>
      <c r="D389" s="454">
        <v>-18.374722222222232</v>
      </c>
      <c r="E389" s="454">
        <v>-20.981555555555566</v>
      </c>
      <c r="F389" s="72">
        <v>-21.705277777777766</v>
      </c>
      <c r="G389" s="455">
        <v>-22.279111111111103</v>
      </c>
      <c r="H389" s="457"/>
      <c r="I389" s="344">
        <v>-22.422666666666668</v>
      </c>
      <c r="J389" s="457">
        <v>-22.054444444444432</v>
      </c>
      <c r="K389" s="457">
        <v>-21.787777777777766</v>
      </c>
      <c r="L389" s="455">
        <v>-20.563333333333333</v>
      </c>
      <c r="M389" s="72">
        <v>-16.35083333333333</v>
      </c>
      <c r="N389" s="346"/>
      <c r="O389" s="347"/>
      <c r="P389" s="112"/>
      <c r="Q389" s="360"/>
      <c r="R389" s="360"/>
      <c r="S389" s="360"/>
      <c r="T389" s="360"/>
      <c r="U389" s="360"/>
      <c r="V389" s="360"/>
      <c r="W389" s="360"/>
      <c r="X389" s="360"/>
      <c r="Y389" s="360"/>
      <c r="Z389" s="360"/>
      <c r="AA389" s="360"/>
      <c r="AB389" s="360"/>
    </row>
    <row r="390" spans="1:34" x14ac:dyDescent="0.35">
      <c r="A390" s="452" t="s">
        <v>104</v>
      </c>
      <c r="B390" s="453" t="s">
        <v>10</v>
      </c>
      <c r="C390" s="454"/>
      <c r="D390" s="455">
        <v>-20.581333333333333</v>
      </c>
      <c r="E390" s="455">
        <v>-20.768333333333334</v>
      </c>
      <c r="F390" s="74">
        <v>-22.845777777777766</v>
      </c>
      <c r="G390" s="454">
        <v>-23.712999999999997</v>
      </c>
      <c r="H390" s="455">
        <v>-22.294333333333331</v>
      </c>
      <c r="I390" s="344">
        <v>-23.51844444444443</v>
      </c>
      <c r="J390" s="457">
        <v>-22.040166666666668</v>
      </c>
      <c r="K390" s="455">
        <v>-21.23566666666667</v>
      </c>
      <c r="L390" s="454">
        <v>-19.822000000000003</v>
      </c>
      <c r="M390" s="57">
        <v>-17.420222222222197</v>
      </c>
      <c r="N390" s="346">
        <v>-15.050166666666668</v>
      </c>
      <c r="O390" s="345"/>
      <c r="P390" s="112" t="s">
        <v>104</v>
      </c>
      <c r="Q390" s="359">
        <f>AVERAGE(C390:C392)</f>
        <v>-15.260666666666665</v>
      </c>
      <c r="R390" s="359">
        <f t="shared" ref="R390:AC390" si="93">AVERAGE(D390:D392)</f>
        <v>-20.686222222222224</v>
      </c>
      <c r="S390" s="359">
        <f t="shared" si="93"/>
        <v>-21.232166666666668</v>
      </c>
      <c r="T390" s="359">
        <f t="shared" si="93"/>
        <v>-23.127037037037031</v>
      </c>
      <c r="U390" s="359">
        <f t="shared" si="93"/>
        <v>-23.108999999999998</v>
      </c>
      <c r="V390" s="359">
        <f t="shared" si="93"/>
        <v>-22.231555555555556</v>
      </c>
      <c r="W390" s="359">
        <f t="shared" si="93"/>
        <v>-24.190888888888889</v>
      </c>
      <c r="X390" s="359">
        <f t="shared" si="93"/>
        <v>-22.084388888888892</v>
      </c>
      <c r="Y390" s="359">
        <f t="shared" si="93"/>
        <v>-21.630333333333336</v>
      </c>
      <c r="Z390" s="359">
        <f t="shared" si="93"/>
        <v>-20.75124074074073</v>
      </c>
      <c r="AA390" s="359">
        <f t="shared" si="93"/>
        <v>-18.70701851851851</v>
      </c>
      <c r="AB390" s="359">
        <f t="shared" si="93"/>
        <v>-15.050166666666668</v>
      </c>
      <c r="AC390" s="359" t="e">
        <f t="shared" si="93"/>
        <v>#DIV/0!</v>
      </c>
    </row>
    <row r="391" spans="1:34" x14ac:dyDescent="0.35">
      <c r="A391" s="452" t="s">
        <v>104</v>
      </c>
      <c r="B391" s="453" t="s">
        <v>185</v>
      </c>
      <c r="C391" s="454">
        <v>-16.211333333333332</v>
      </c>
      <c r="D391" s="455">
        <v>-20.872</v>
      </c>
      <c r="E391" s="455">
        <v>-21.203333333333333</v>
      </c>
      <c r="F391" s="52">
        <v>-23.096</v>
      </c>
      <c r="G391" s="454">
        <v>-22.952666666666669</v>
      </c>
      <c r="H391" s="455">
        <v>-22.546333333333333</v>
      </c>
      <c r="I391" s="344">
        <v>-24.456666666666667</v>
      </c>
      <c r="J391" s="457">
        <v>-21.672166666666669</v>
      </c>
      <c r="K391" s="457">
        <v>-22.01422222222223</v>
      </c>
      <c r="L391" s="454">
        <v>-20.354833333333335</v>
      </c>
      <c r="M391" s="72">
        <v>-18.834500000000002</v>
      </c>
      <c r="N391" s="346"/>
      <c r="O391" s="345"/>
      <c r="P391" s="112"/>
      <c r="Q391" s="360"/>
      <c r="R391" s="360"/>
      <c r="S391" s="360"/>
      <c r="T391" s="360"/>
      <c r="U391" s="360"/>
      <c r="V391" s="360"/>
      <c r="W391" s="360"/>
      <c r="X391" s="360"/>
      <c r="Y391" s="360"/>
      <c r="Z391" s="360"/>
      <c r="AA391" s="360"/>
      <c r="AB391" s="360"/>
    </row>
    <row r="392" spans="1:34" x14ac:dyDescent="0.35">
      <c r="A392" s="456" t="s">
        <v>104</v>
      </c>
      <c r="B392" s="453" t="s">
        <v>10</v>
      </c>
      <c r="C392" s="454">
        <v>-14.31</v>
      </c>
      <c r="D392" s="455">
        <v>-20.605333333333334</v>
      </c>
      <c r="E392" s="455">
        <v>-21.724833333333336</v>
      </c>
      <c r="F392" s="52">
        <v>-23.439333333333337</v>
      </c>
      <c r="G392" s="454">
        <v>-22.661333333333332</v>
      </c>
      <c r="H392" s="454">
        <v>-21.853999999999999</v>
      </c>
      <c r="I392" s="344">
        <v>-24.597555555555562</v>
      </c>
      <c r="J392" s="457">
        <v>-22.540833333333335</v>
      </c>
      <c r="K392" s="454">
        <v>-21.641111111111101</v>
      </c>
      <c r="L392" s="454">
        <v>-22.076888888888863</v>
      </c>
      <c r="M392" s="72">
        <v>-19.866333333333333</v>
      </c>
      <c r="N392" s="346"/>
      <c r="O392" s="345"/>
      <c r="P392" s="112"/>
      <c r="Q392" s="360"/>
      <c r="R392" s="360"/>
      <c r="S392" s="360"/>
      <c r="T392" s="360"/>
      <c r="U392" s="360"/>
      <c r="V392" s="360"/>
      <c r="W392" s="360"/>
      <c r="X392" s="360"/>
      <c r="Y392" s="360"/>
      <c r="Z392" s="360"/>
      <c r="AA392" s="360"/>
      <c r="AB392" s="360"/>
    </row>
    <row r="393" spans="1:34" x14ac:dyDescent="0.35">
      <c r="A393" s="452" t="s">
        <v>7</v>
      </c>
      <c r="B393" s="453" t="s">
        <v>27</v>
      </c>
      <c r="C393" s="454">
        <v>-12.641333333333334</v>
      </c>
      <c r="D393" s="455">
        <v>-19.721333333333334</v>
      </c>
      <c r="E393" s="455">
        <v>-21.822666666666667</v>
      </c>
      <c r="F393" s="74">
        <v>-21.646666666666665</v>
      </c>
      <c r="G393" s="454">
        <v>-22.725555555555569</v>
      </c>
      <c r="H393" s="454">
        <v>-21.567333333333334</v>
      </c>
      <c r="I393" s="344">
        <v>-25.088999999999999</v>
      </c>
      <c r="J393" s="457">
        <v>-21.829666666666668</v>
      </c>
      <c r="K393" s="457">
        <v>-21.350666666666665</v>
      </c>
      <c r="L393" s="454">
        <v>-21.310833333333335</v>
      </c>
      <c r="M393" s="57">
        <v>-19.427333333333333</v>
      </c>
      <c r="N393" s="346">
        <v>-17.58966666666667</v>
      </c>
      <c r="O393" s="345"/>
      <c r="P393" s="112" t="s">
        <v>7</v>
      </c>
      <c r="Q393" s="361">
        <f>AVERAGE(C393:C405)</f>
        <v>-14.898358974358972</v>
      </c>
      <c r="R393" s="361">
        <f t="shared" ref="R393:AC393" si="94">AVERAGE(D393:D405)</f>
        <v>-19.650256410256411</v>
      </c>
      <c r="S393" s="361">
        <f t="shared" si="94"/>
        <v>-21.179141025641023</v>
      </c>
      <c r="T393" s="361">
        <f t="shared" si="94"/>
        <v>-22.412337962962962</v>
      </c>
      <c r="U393" s="361">
        <f t="shared" si="94"/>
        <v>-23.014837606837606</v>
      </c>
      <c r="V393" s="361">
        <f t="shared" si="94"/>
        <v>-22.187611111111114</v>
      </c>
      <c r="W393" s="361">
        <f t="shared" si="94"/>
        <v>-24.591846153846152</v>
      </c>
      <c r="X393" s="361">
        <f t="shared" si="94"/>
        <v>-21.987440170940168</v>
      </c>
      <c r="Y393" s="361">
        <f t="shared" si="94"/>
        <v>-21.852380341880345</v>
      </c>
      <c r="Z393" s="361">
        <f t="shared" si="94"/>
        <v>-21.376803418803426</v>
      </c>
      <c r="AA393" s="361">
        <f t="shared" si="94"/>
        <v>-19.347098290598289</v>
      </c>
      <c r="AB393" s="361">
        <f t="shared" si="94"/>
        <v>-17.071523809523807</v>
      </c>
      <c r="AC393" s="361" t="e">
        <f t="shared" si="94"/>
        <v>#DIV/0!</v>
      </c>
      <c r="AE393">
        <v>-14.898358974358972</v>
      </c>
      <c r="AF393">
        <v>-19.650256410256411</v>
      </c>
      <c r="AG393">
        <v>-21.179141025641023</v>
      </c>
      <c r="AH393">
        <v>-14.898358974358972</v>
      </c>
    </row>
    <row r="394" spans="1:34" x14ac:dyDescent="0.35">
      <c r="A394" s="452" t="s">
        <v>7</v>
      </c>
      <c r="B394" s="453" t="s">
        <v>27</v>
      </c>
      <c r="C394" s="454">
        <v>-15.829999999999998</v>
      </c>
      <c r="D394" s="455">
        <v>-19.807833333333331</v>
      </c>
      <c r="E394" s="455">
        <v>-21.498000000000001</v>
      </c>
      <c r="F394" s="74">
        <v>-21.070000000000004</v>
      </c>
      <c r="G394" s="454">
        <v>-22.080166666666667</v>
      </c>
      <c r="H394" s="454">
        <v>-21.6508888888889</v>
      </c>
      <c r="I394" s="344">
        <v>-25.213333333333328</v>
      </c>
      <c r="J394" s="457">
        <v>-21.2741111111111</v>
      </c>
      <c r="K394" s="457">
        <v>-21.824833333333334</v>
      </c>
      <c r="L394" s="454">
        <v>-20.433333333333334</v>
      </c>
      <c r="M394" s="57">
        <v>-18.686166666666669</v>
      </c>
      <c r="N394" s="344">
        <v>-16.921333333333333</v>
      </c>
      <c r="O394" s="345"/>
      <c r="P394" s="112"/>
      <c r="Q394" s="360"/>
      <c r="R394" s="360"/>
      <c r="S394" s="360"/>
      <c r="T394" s="360"/>
      <c r="U394" s="360"/>
      <c r="V394" s="360"/>
      <c r="W394" s="360"/>
      <c r="X394" s="360"/>
      <c r="Y394" s="360"/>
      <c r="Z394" s="360"/>
      <c r="AA394" s="360"/>
      <c r="AB394" s="360"/>
      <c r="AH394">
        <v>-19.650256410256411</v>
      </c>
    </row>
    <row r="395" spans="1:34" x14ac:dyDescent="0.35">
      <c r="A395" s="452" t="s">
        <v>7</v>
      </c>
      <c r="B395" s="453" t="s">
        <v>11</v>
      </c>
      <c r="C395" s="454">
        <v>-15.810833333333335</v>
      </c>
      <c r="D395" s="455">
        <v>-20.262</v>
      </c>
      <c r="E395" s="455">
        <v>-22.481999999999999</v>
      </c>
      <c r="F395" s="74">
        <v>-22.66333333333333</v>
      </c>
      <c r="G395" s="454">
        <v>-22.8505</v>
      </c>
      <c r="H395" s="455">
        <v>-23.135333333333335</v>
      </c>
      <c r="I395" s="344">
        <v>-25.313333333333333</v>
      </c>
      <c r="J395" s="457">
        <v>-22.070166666666665</v>
      </c>
      <c r="K395" s="457">
        <v>-21.552888888888901</v>
      </c>
      <c r="L395" s="454">
        <v>-21.264333333333333</v>
      </c>
      <c r="M395" s="57">
        <v>-19.915166666666668</v>
      </c>
      <c r="N395" s="344">
        <v>-19.078500000000002</v>
      </c>
      <c r="O395" s="347"/>
      <c r="P395" s="112"/>
      <c r="Q395" s="360"/>
      <c r="R395" s="360"/>
      <c r="S395" s="360"/>
      <c r="T395" s="360"/>
      <c r="U395" s="360"/>
      <c r="V395" s="360"/>
      <c r="W395" s="360"/>
      <c r="X395" s="360"/>
      <c r="Y395" s="360"/>
      <c r="Z395" s="360"/>
      <c r="AA395" s="360"/>
      <c r="AB395" s="360"/>
      <c r="AH395">
        <v>-21.179141025641023</v>
      </c>
    </row>
    <row r="396" spans="1:34" x14ac:dyDescent="0.35">
      <c r="A396" s="456" t="s">
        <v>7</v>
      </c>
      <c r="B396" s="453" t="s">
        <v>27</v>
      </c>
      <c r="C396" s="454">
        <v>-15.807333333333332</v>
      </c>
      <c r="D396" s="455">
        <v>-20.595333333333333</v>
      </c>
      <c r="E396" s="455">
        <v>-20.782166666666665</v>
      </c>
      <c r="F396" s="74">
        <v>-21.687111111111097</v>
      </c>
      <c r="G396" s="454">
        <v>-23.147333333333336</v>
      </c>
      <c r="H396" s="455">
        <v>-21.042999999999999</v>
      </c>
      <c r="I396" s="341">
        <v>-25.141388888888901</v>
      </c>
      <c r="J396" s="457">
        <v>-20.037500000000001</v>
      </c>
      <c r="K396" s="455">
        <v>-21.28916666666667</v>
      </c>
      <c r="L396" s="454">
        <v>-20.785722222222233</v>
      </c>
      <c r="M396" s="74">
        <v>-19.832888888888899</v>
      </c>
      <c r="N396" s="341">
        <v>-14.4441111111111</v>
      </c>
      <c r="O396" s="347"/>
      <c r="P396" s="112"/>
      <c r="Q396" s="360"/>
      <c r="R396" s="360"/>
      <c r="S396" s="360"/>
      <c r="T396" s="360"/>
      <c r="U396" s="360"/>
      <c r="V396" s="360"/>
      <c r="W396" s="360"/>
      <c r="X396" s="360"/>
      <c r="Y396" s="360"/>
      <c r="Z396" s="360"/>
      <c r="AA396" s="360"/>
      <c r="AB396" s="360"/>
    </row>
    <row r="397" spans="1:34" x14ac:dyDescent="0.35">
      <c r="A397" s="452" t="s">
        <v>7</v>
      </c>
      <c r="B397" s="453" t="s">
        <v>27</v>
      </c>
      <c r="C397" s="454">
        <v>-15.223333333333334</v>
      </c>
      <c r="D397" s="455">
        <v>-19.5505</v>
      </c>
      <c r="E397" s="455">
        <v>-21.455833333333334</v>
      </c>
      <c r="F397" s="74">
        <v>-22.383333333333336</v>
      </c>
      <c r="G397" s="454">
        <v>-22.646500000000003</v>
      </c>
      <c r="H397" s="454">
        <v>-21.638000000000002</v>
      </c>
      <c r="I397" s="341">
        <v>-24.396388888888904</v>
      </c>
      <c r="J397" s="457">
        <v>-22.622222222222202</v>
      </c>
      <c r="K397" s="454">
        <v>-22.416499999999999</v>
      </c>
      <c r="L397" s="454">
        <v>-21.206666666666667</v>
      </c>
      <c r="M397" s="74">
        <v>-18.724055555555566</v>
      </c>
      <c r="N397" s="341">
        <v>-16.836333333333332</v>
      </c>
      <c r="O397" s="347"/>
      <c r="P397" s="112"/>
      <c r="Q397" s="360"/>
      <c r="R397" s="360"/>
      <c r="S397" s="360"/>
      <c r="T397" s="360"/>
      <c r="U397" s="360"/>
      <c r="V397" s="360"/>
      <c r="W397" s="360"/>
      <c r="X397" s="360"/>
      <c r="Y397" s="360"/>
      <c r="Z397" s="360"/>
      <c r="AA397" s="360"/>
      <c r="AB397" s="360"/>
    </row>
    <row r="398" spans="1:34" x14ac:dyDescent="0.35">
      <c r="A398" s="452" t="s">
        <v>7</v>
      </c>
      <c r="B398" s="453" t="s">
        <v>26</v>
      </c>
      <c r="C398" s="455">
        <v>-15.467333333333334</v>
      </c>
      <c r="D398" s="455">
        <v>-19.685333333333332</v>
      </c>
      <c r="E398" s="454">
        <v>-21.2895</v>
      </c>
      <c r="F398" s="74">
        <v>-22.162944444444435</v>
      </c>
      <c r="G398" s="455">
        <v>-23.453333333333333</v>
      </c>
      <c r="H398" s="457">
        <v>-22.02555555555557</v>
      </c>
      <c r="I398" s="341">
        <v>-24.60083333333333</v>
      </c>
      <c r="J398" s="457">
        <v>-21.726333333333333</v>
      </c>
      <c r="K398" s="457">
        <v>-22.555277777777764</v>
      </c>
      <c r="L398" s="455">
        <v>-22.504666666666665</v>
      </c>
      <c r="M398" s="74">
        <v>-20.104333333333333</v>
      </c>
      <c r="N398" s="341">
        <v>-18.036388888888897</v>
      </c>
      <c r="O398" s="347"/>
      <c r="P398" s="112"/>
      <c r="Q398" s="360"/>
      <c r="R398" s="360"/>
      <c r="S398" s="360"/>
      <c r="T398" s="360"/>
      <c r="U398" s="360"/>
      <c r="V398" s="360"/>
      <c r="W398" s="360"/>
      <c r="X398" s="360"/>
      <c r="Y398" s="360"/>
      <c r="Z398" s="360"/>
      <c r="AA398" s="360"/>
      <c r="AB398" s="360"/>
    </row>
    <row r="399" spans="1:34" x14ac:dyDescent="0.35">
      <c r="A399" s="456" t="s">
        <v>7</v>
      </c>
      <c r="B399" s="453" t="s">
        <v>16</v>
      </c>
      <c r="C399" s="455">
        <v>-13.682666666666668</v>
      </c>
      <c r="D399" s="455">
        <v>-17.813333333333333</v>
      </c>
      <c r="E399" s="454">
        <v>-20.781166666666667</v>
      </c>
      <c r="F399" s="74">
        <v>-23.046000000000003</v>
      </c>
      <c r="G399" s="455">
        <v>-22.666</v>
      </c>
      <c r="H399" s="455">
        <v>-21.158333333333331</v>
      </c>
      <c r="I399" s="341">
        <v>-23.912777777777766</v>
      </c>
      <c r="J399" s="457">
        <v>-22.757000000000001</v>
      </c>
      <c r="K399" s="457">
        <v>-20.772499999999997</v>
      </c>
      <c r="L399" s="455">
        <v>-20.968222222222234</v>
      </c>
      <c r="M399" s="74">
        <v>-17.763000000000002</v>
      </c>
      <c r="N399" s="341">
        <v>-16.594333333333335</v>
      </c>
      <c r="O399" s="347"/>
      <c r="Q399" s="360"/>
      <c r="R399" s="360"/>
      <c r="S399" s="360"/>
      <c r="T399" s="360"/>
      <c r="U399" s="360"/>
      <c r="V399" s="360"/>
      <c r="W399" s="360"/>
      <c r="X399" s="360"/>
      <c r="Y399" s="360"/>
      <c r="Z399" s="360"/>
      <c r="AA399" s="360"/>
      <c r="AB399" s="360"/>
    </row>
    <row r="400" spans="1:34" x14ac:dyDescent="0.35">
      <c r="A400" s="456" t="s">
        <v>7</v>
      </c>
      <c r="B400" s="453" t="s">
        <v>17</v>
      </c>
      <c r="C400" s="455">
        <v>-14.677333333333332</v>
      </c>
      <c r="D400" s="455">
        <v>-19.798333333333332</v>
      </c>
      <c r="E400" s="455">
        <v>-21.056999999999999</v>
      </c>
      <c r="F400" s="72"/>
      <c r="G400" s="455">
        <v>-22.380666666666666</v>
      </c>
      <c r="H400" s="454">
        <v>-21.751666666666665</v>
      </c>
      <c r="I400" s="341">
        <v>-25.141999999999999</v>
      </c>
      <c r="J400" s="457">
        <v>-21.776499999999999</v>
      </c>
      <c r="K400" s="454">
        <v>-22.161555555555566</v>
      </c>
      <c r="L400" s="455">
        <v>-20.638000000000002</v>
      </c>
      <c r="M400" s="72">
        <v>-19.189333333333334</v>
      </c>
      <c r="N400" s="341"/>
      <c r="O400" s="347"/>
      <c r="P400" s="112"/>
      <c r="Q400" s="360"/>
      <c r="R400" s="360"/>
      <c r="S400" s="360"/>
      <c r="T400" s="360"/>
      <c r="U400" s="360"/>
      <c r="V400" s="360"/>
      <c r="W400" s="360"/>
      <c r="X400" s="360"/>
      <c r="Y400" s="360"/>
      <c r="Z400" s="360"/>
      <c r="AA400" s="360"/>
      <c r="AB400" s="360"/>
    </row>
    <row r="401" spans="1:29" x14ac:dyDescent="0.35">
      <c r="A401" s="456" t="s">
        <v>7</v>
      </c>
      <c r="B401" s="453" t="s">
        <v>29</v>
      </c>
      <c r="C401" s="455">
        <v>-16.622</v>
      </c>
      <c r="D401" s="455">
        <v>-20.361333333333331</v>
      </c>
      <c r="E401" s="455">
        <v>-22.535</v>
      </c>
      <c r="F401" s="72">
        <v>-22.643333333333334</v>
      </c>
      <c r="G401" s="455">
        <v>-22.811499999999999</v>
      </c>
      <c r="H401" s="454">
        <v>-22.202833333333331</v>
      </c>
      <c r="I401" s="344">
        <v>-23.859555555555563</v>
      </c>
      <c r="J401" s="457">
        <v>-23.043333333333333</v>
      </c>
      <c r="K401" s="454">
        <v>-22.241166666666668</v>
      </c>
      <c r="L401" s="455">
        <v>-21.791111111111103</v>
      </c>
      <c r="M401" s="72">
        <v>-19.967333333333332</v>
      </c>
      <c r="N401" s="344"/>
      <c r="O401" s="347"/>
      <c r="Q401" s="360"/>
      <c r="R401" s="360"/>
      <c r="S401" s="360"/>
      <c r="T401" s="360"/>
      <c r="U401" s="360"/>
      <c r="V401" s="360"/>
      <c r="W401" s="360"/>
      <c r="X401" s="360"/>
      <c r="Y401" s="360"/>
      <c r="Z401" s="360"/>
      <c r="AA401" s="360"/>
      <c r="AB401" s="360"/>
    </row>
    <row r="402" spans="1:29" x14ac:dyDescent="0.35">
      <c r="A402" s="452" t="s">
        <v>7</v>
      </c>
      <c r="B402" s="453" t="s">
        <v>10</v>
      </c>
      <c r="C402" s="455">
        <v>-14.483666666666666</v>
      </c>
      <c r="D402" s="455">
        <v>-19.955111111111098</v>
      </c>
      <c r="E402" s="455">
        <v>-21.132000000000001</v>
      </c>
      <c r="F402" s="72">
        <v>-23.495000000000001</v>
      </c>
      <c r="G402" s="455">
        <v>-23.776888888888902</v>
      </c>
      <c r="H402" s="454">
        <v>-23.605999999999998</v>
      </c>
      <c r="I402" s="341">
        <v>-23.942499999999999</v>
      </c>
      <c r="J402" s="457">
        <v>-21.887333333333331</v>
      </c>
      <c r="K402" s="454">
        <v>-22.115111111111101</v>
      </c>
      <c r="L402" s="455">
        <v>-20.983000000000001</v>
      </c>
      <c r="M402" s="72">
        <v>-18.135555555555566</v>
      </c>
      <c r="N402" s="341"/>
      <c r="O402" s="347"/>
      <c r="P402" s="112"/>
      <c r="Q402" s="360"/>
      <c r="R402" s="360"/>
      <c r="S402" s="360"/>
      <c r="T402" s="360"/>
      <c r="U402" s="360"/>
      <c r="V402" s="360"/>
      <c r="W402" s="360"/>
      <c r="X402" s="360"/>
      <c r="Y402" s="360"/>
      <c r="Z402" s="360"/>
      <c r="AA402" s="360"/>
      <c r="AB402" s="360"/>
    </row>
    <row r="403" spans="1:29" x14ac:dyDescent="0.35">
      <c r="A403" s="452" t="s">
        <v>7</v>
      </c>
      <c r="B403" s="453" t="s">
        <v>11</v>
      </c>
      <c r="C403" s="455">
        <v>-15.408000000000001</v>
      </c>
      <c r="D403" s="455">
        <v>-19.989333333333335</v>
      </c>
      <c r="E403" s="455">
        <v>-21.333000000000002</v>
      </c>
      <c r="F403" s="72">
        <v>-23.120666666666665</v>
      </c>
      <c r="G403" s="455">
        <v>-23.096666666666668</v>
      </c>
      <c r="H403" s="454">
        <v>-23.941999999999997</v>
      </c>
      <c r="I403" s="344">
        <v>-23.827333333333332</v>
      </c>
      <c r="J403" s="457">
        <v>-22.191333333333333</v>
      </c>
      <c r="K403" s="454">
        <v>-21.838166666666666</v>
      </c>
      <c r="L403" s="455">
        <v>-21.895833333333332</v>
      </c>
      <c r="M403" s="72">
        <v>-20.128999999999998</v>
      </c>
      <c r="N403" s="344"/>
      <c r="O403" s="347"/>
      <c r="P403" s="112"/>
      <c r="Q403" s="360"/>
      <c r="R403" s="360"/>
      <c r="S403" s="360"/>
      <c r="T403" s="360"/>
      <c r="U403" s="360"/>
      <c r="V403" s="360"/>
      <c r="W403" s="360"/>
      <c r="X403" s="360"/>
      <c r="Y403" s="360"/>
      <c r="Z403" s="360"/>
      <c r="AA403" s="360"/>
      <c r="AB403" s="360"/>
    </row>
    <row r="404" spans="1:29" x14ac:dyDescent="0.35">
      <c r="A404" s="452" t="s">
        <v>7</v>
      </c>
      <c r="B404" s="453" t="s">
        <v>11</v>
      </c>
      <c r="C404" s="454">
        <v>-13.974833333333331</v>
      </c>
      <c r="D404" s="455">
        <v>-18.332222222222232</v>
      </c>
      <c r="E404" s="455">
        <v>-19.383166666666664</v>
      </c>
      <c r="F404" s="72">
        <v>-21.226666666666667</v>
      </c>
      <c r="G404" s="454">
        <v>-23.818000000000001</v>
      </c>
      <c r="H404" s="455">
        <v>-21.734666666666666</v>
      </c>
      <c r="I404" s="344">
        <v>-24.677499999999998</v>
      </c>
      <c r="J404" s="457">
        <v>-21.605</v>
      </c>
      <c r="K404" s="457">
        <v>-21.824333333333332</v>
      </c>
      <c r="L404" s="454">
        <v>-22.608222222222235</v>
      </c>
      <c r="M404" s="72">
        <v>-21.098333333333333</v>
      </c>
      <c r="N404" s="344"/>
      <c r="O404" s="347"/>
      <c r="P404" s="112"/>
      <c r="Q404" s="361"/>
      <c r="R404" s="361"/>
      <c r="S404" s="361"/>
      <c r="T404" s="361"/>
      <c r="U404" s="361"/>
      <c r="V404" s="361"/>
      <c r="W404" s="361"/>
      <c r="X404" s="361"/>
      <c r="Y404" s="361"/>
      <c r="Z404" s="361"/>
      <c r="AA404" s="361"/>
      <c r="AB404" s="361"/>
    </row>
    <row r="405" spans="1:29" x14ac:dyDescent="0.35">
      <c r="A405" s="452" t="s">
        <v>7</v>
      </c>
      <c r="B405" s="453" t="s">
        <v>10</v>
      </c>
      <c r="C405" s="455">
        <v>-14.049999999999999</v>
      </c>
      <c r="D405" s="454">
        <v>-19.581333333333333</v>
      </c>
      <c r="E405" s="454">
        <v>-19.777333333333331</v>
      </c>
      <c r="F405" s="74">
        <v>-23.803000000000001</v>
      </c>
      <c r="G405" s="455">
        <v>-23.739777777777771</v>
      </c>
      <c r="H405" s="454">
        <v>-22.983333333333331</v>
      </c>
      <c r="I405" s="341">
        <v>-24.578055555555533</v>
      </c>
      <c r="J405" s="457">
        <v>-23.016222222222236</v>
      </c>
      <c r="K405" s="454">
        <v>-22.138777777777765</v>
      </c>
      <c r="L405" s="455">
        <v>-21.508499999999998</v>
      </c>
      <c r="M405" s="72">
        <v>-18.539777777777768</v>
      </c>
      <c r="N405" s="343"/>
      <c r="O405" s="347"/>
      <c r="P405" s="112"/>
      <c r="Q405" s="360"/>
      <c r="R405" s="360"/>
      <c r="S405" s="360"/>
      <c r="T405" s="360"/>
      <c r="U405" s="360"/>
      <c r="V405" s="360"/>
      <c r="W405" s="360"/>
      <c r="X405" s="360"/>
      <c r="Y405" s="360"/>
      <c r="Z405" s="360"/>
      <c r="AA405" s="360"/>
      <c r="AB405" s="360"/>
    </row>
    <row r="406" spans="1:29" x14ac:dyDescent="0.35">
      <c r="A406" s="452" t="s">
        <v>4</v>
      </c>
      <c r="B406" s="453" t="s">
        <v>26</v>
      </c>
      <c r="C406" s="454">
        <v>-16.919999999999998</v>
      </c>
      <c r="D406" s="455">
        <v>-21.177777777777766</v>
      </c>
      <c r="E406" s="455">
        <v>-21.475388888888901</v>
      </c>
      <c r="F406" s="74">
        <v>-23.342500000000001</v>
      </c>
      <c r="G406" s="454">
        <v>-22.915000000000003</v>
      </c>
      <c r="H406" s="455">
        <v>-22.437666666666669</v>
      </c>
      <c r="I406" s="341">
        <v>-25.268333333333331</v>
      </c>
      <c r="J406" s="455">
        <v>-22.521944444444433</v>
      </c>
      <c r="K406" s="455">
        <v>-23.445555555555568</v>
      </c>
      <c r="L406" s="454">
        <v>-23.214333333333332</v>
      </c>
      <c r="M406" s="74">
        <v>-21.676666666666666</v>
      </c>
      <c r="N406" s="341">
        <v>-19.448333333333334</v>
      </c>
      <c r="O406" s="347"/>
      <c r="P406" s="112" t="s">
        <v>4</v>
      </c>
      <c r="Q406" s="361">
        <f>AVERAGE(C406:C407)</f>
        <v>-17.950833333333332</v>
      </c>
      <c r="R406" s="361">
        <f t="shared" ref="R406:AC406" si="95">AVERAGE(D406:D407)</f>
        <v>-22.280555555555551</v>
      </c>
      <c r="S406" s="361">
        <f t="shared" si="95"/>
        <v>-22.496166666666667</v>
      </c>
      <c r="T406" s="361">
        <f t="shared" si="95"/>
        <v>-24.83625</v>
      </c>
      <c r="U406" s="361">
        <f t="shared" si="95"/>
        <v>-24.404444444444451</v>
      </c>
      <c r="V406" s="361">
        <f t="shared" si="95"/>
        <v>-23.417166666666667</v>
      </c>
      <c r="W406" s="361">
        <f t="shared" si="95"/>
        <v>-25.152499999999996</v>
      </c>
      <c r="X406" s="361">
        <f t="shared" si="95"/>
        <v>-23.598472222222217</v>
      </c>
      <c r="Y406" s="361">
        <f t="shared" si="95"/>
        <v>-24.991944444444453</v>
      </c>
      <c r="Z406" s="361">
        <f t="shared" si="95"/>
        <v>-23.803416666666667</v>
      </c>
      <c r="AA406" s="361">
        <f t="shared" si="95"/>
        <v>-21.81</v>
      </c>
      <c r="AB406" s="361">
        <f t="shared" si="95"/>
        <v>-19.448333333333334</v>
      </c>
      <c r="AC406" s="361" t="e">
        <f t="shared" si="95"/>
        <v>#DIV/0!</v>
      </c>
    </row>
    <row r="407" spans="1:29" x14ac:dyDescent="0.35">
      <c r="A407" s="452" t="s">
        <v>4</v>
      </c>
      <c r="B407" s="453" t="s">
        <v>11</v>
      </c>
      <c r="C407" s="454">
        <v>-18.981666666666666</v>
      </c>
      <c r="D407" s="455">
        <v>-23.383333333333336</v>
      </c>
      <c r="E407" s="455">
        <v>-23.51694444444443</v>
      </c>
      <c r="F407" s="72">
        <v>-26.330000000000002</v>
      </c>
      <c r="G407" s="454">
        <v>-25.893888888888899</v>
      </c>
      <c r="H407" s="455">
        <v>-24.396666666666665</v>
      </c>
      <c r="I407" s="341">
        <v>-25.036666666666665</v>
      </c>
      <c r="J407" s="455">
        <v>-24.675000000000001</v>
      </c>
      <c r="K407" s="457">
        <v>-26.538333333333338</v>
      </c>
      <c r="L407" s="454">
        <v>-24.392500000000002</v>
      </c>
      <c r="M407" s="72">
        <v>-21.943333333333332</v>
      </c>
      <c r="N407" s="341"/>
      <c r="O407" s="347"/>
      <c r="P407" s="112"/>
      <c r="Q407" s="360"/>
      <c r="R407" s="360"/>
      <c r="S407" s="360"/>
      <c r="T407" s="360"/>
      <c r="U407" s="360"/>
      <c r="V407" s="360"/>
      <c r="W407" s="360"/>
      <c r="X407" s="360"/>
      <c r="Y407" s="360"/>
      <c r="Z407" s="360"/>
      <c r="AA407" s="360"/>
      <c r="AB407" s="360"/>
    </row>
    <row r="408" spans="1:29" x14ac:dyDescent="0.35">
      <c r="A408" s="452" t="s">
        <v>207</v>
      </c>
      <c r="B408" s="453" t="s">
        <v>26</v>
      </c>
      <c r="C408" s="455">
        <v>-17.599</v>
      </c>
      <c r="D408" s="455">
        <v>-22.221333333333334</v>
      </c>
      <c r="E408" s="454">
        <v>-22.782833333333333</v>
      </c>
      <c r="F408" s="74">
        <v>-24.656000000000002</v>
      </c>
      <c r="G408" s="455">
        <v>-24.112000000000002</v>
      </c>
      <c r="H408" s="455">
        <v>-23.985333333333333</v>
      </c>
      <c r="I408" s="344">
        <v>-25.917222222222232</v>
      </c>
      <c r="J408" s="457">
        <v>-23.2651111111111</v>
      </c>
      <c r="K408" s="499">
        <v>-24.002166666666668</v>
      </c>
      <c r="L408" s="455">
        <v>-23.240833333333331</v>
      </c>
      <c r="M408" s="74">
        <v>-19.721611111111098</v>
      </c>
      <c r="N408" s="344">
        <v>-17.878055555555566</v>
      </c>
      <c r="O408" s="347"/>
      <c r="P408" s="112" t="s">
        <v>5</v>
      </c>
      <c r="Q408" s="359">
        <f>AVERAGE(C408:C412)</f>
        <v>-17.941066666666664</v>
      </c>
      <c r="R408" s="359">
        <f t="shared" ref="R408:AC408" si="96">AVERAGE(D408:D412)</f>
        <v>-22.034266666666667</v>
      </c>
      <c r="S408" s="359">
        <f t="shared" si="96"/>
        <v>-22.341511111111114</v>
      </c>
      <c r="T408" s="359">
        <f t="shared" si="96"/>
        <v>-24.229211111111105</v>
      </c>
      <c r="U408" s="359">
        <f t="shared" si="96"/>
        <v>-23.975333333333332</v>
      </c>
      <c r="V408" s="359">
        <f t="shared" si="96"/>
        <v>-23.751800000000006</v>
      </c>
      <c r="W408" s="359">
        <f t="shared" si="96"/>
        <v>-25.11216666666666</v>
      </c>
      <c r="X408" s="359">
        <f t="shared" si="96"/>
        <v>-23.462599999999995</v>
      </c>
      <c r="Y408" s="359">
        <f t="shared" si="96"/>
        <v>-23.223377777777781</v>
      </c>
      <c r="Z408" s="359">
        <f t="shared" si="96"/>
        <v>-22.664533333333331</v>
      </c>
      <c r="AA408" s="359">
        <f t="shared" si="96"/>
        <v>-19.747511111111105</v>
      </c>
      <c r="AB408" s="359">
        <f t="shared" si="96"/>
        <v>-17.35768518518519</v>
      </c>
      <c r="AC408" s="359" t="e">
        <f t="shared" si="96"/>
        <v>#DIV/0!</v>
      </c>
    </row>
    <row r="409" spans="1:29" x14ac:dyDescent="0.35">
      <c r="A409" s="452" t="s">
        <v>207</v>
      </c>
      <c r="B409" s="453" t="s">
        <v>15</v>
      </c>
      <c r="C409" s="455">
        <v>-18.709833333333332</v>
      </c>
      <c r="D409" s="454">
        <v>-22.519166666666667</v>
      </c>
      <c r="E409" s="454">
        <v>-22.322388888888899</v>
      </c>
      <c r="F409" s="74">
        <v>-23.825833333333332</v>
      </c>
      <c r="G409" s="455">
        <v>-24.861333333333334</v>
      </c>
      <c r="H409" s="455">
        <v>-24.099999999999998</v>
      </c>
      <c r="I409" s="344">
        <v>-25.251111111111101</v>
      </c>
      <c r="J409" s="457">
        <v>-23.422444444444434</v>
      </c>
      <c r="K409" s="455">
        <v>-23.008888888888901</v>
      </c>
      <c r="L409" s="455">
        <v>-22.862833333333331</v>
      </c>
      <c r="M409" s="74">
        <v>-19.396833333333333</v>
      </c>
      <c r="N409" s="344">
        <v>-18.083666666666669</v>
      </c>
      <c r="O409" s="347"/>
      <c r="P409" s="112"/>
      <c r="Q409" s="360"/>
      <c r="R409" s="360"/>
      <c r="S409" s="360"/>
      <c r="T409" s="360"/>
      <c r="U409" s="360"/>
      <c r="V409" s="360"/>
      <c r="W409" s="360"/>
      <c r="X409" s="360"/>
      <c r="Y409" s="360"/>
      <c r="Z409" s="360"/>
      <c r="AA409" s="360"/>
      <c r="AB409" s="360"/>
    </row>
    <row r="410" spans="1:29" x14ac:dyDescent="0.35">
      <c r="A410" s="452" t="s">
        <v>5</v>
      </c>
      <c r="B410" s="453" t="s">
        <v>16</v>
      </c>
      <c r="C410" s="455">
        <v>-16.579000000000001</v>
      </c>
      <c r="D410" s="455">
        <v>-20.390833333333333</v>
      </c>
      <c r="E410" s="455">
        <v>-21.377166666666668</v>
      </c>
      <c r="F410" s="74">
        <v>-23.554000000000002</v>
      </c>
      <c r="G410" s="455">
        <v>-22.620833333333337</v>
      </c>
      <c r="H410" s="455">
        <v>-21.724999999999998</v>
      </c>
      <c r="I410" s="341">
        <v>-24.059722222222202</v>
      </c>
      <c r="J410" s="457">
        <v>-22.861333333333334</v>
      </c>
      <c r="K410" s="455">
        <v>-22.6785</v>
      </c>
      <c r="L410" s="455">
        <v>-21.392888888888901</v>
      </c>
      <c r="M410" s="52">
        <v>-17.906666666666666</v>
      </c>
      <c r="N410" s="343">
        <v>-16.111333333333334</v>
      </c>
      <c r="O410" s="347"/>
      <c r="Q410" s="360"/>
      <c r="R410" s="360"/>
      <c r="S410" s="360"/>
      <c r="T410" s="360"/>
      <c r="U410" s="360"/>
      <c r="V410" s="360"/>
      <c r="W410" s="360"/>
      <c r="X410" s="360"/>
      <c r="Y410" s="360"/>
      <c r="Z410" s="360"/>
      <c r="AA410" s="360"/>
      <c r="AB410" s="360"/>
    </row>
    <row r="411" spans="1:29" x14ac:dyDescent="0.35">
      <c r="A411" s="452" t="s">
        <v>5</v>
      </c>
      <c r="B411" s="453" t="s">
        <v>11</v>
      </c>
      <c r="C411" s="454">
        <v>-18.232833333333332</v>
      </c>
      <c r="D411" s="454">
        <v>-22.086222222222233</v>
      </c>
      <c r="E411" s="455">
        <v>-22.943333333333339</v>
      </c>
      <c r="F411" s="72">
        <v>-24.4511111111111</v>
      </c>
      <c r="G411" s="454">
        <v>-23.995555555555569</v>
      </c>
      <c r="H411" s="455">
        <v>-23.148388888888899</v>
      </c>
      <c r="I411" s="341">
        <v>-24.801111111111098</v>
      </c>
      <c r="J411" s="455">
        <v>-23.571666666666669</v>
      </c>
      <c r="K411" s="455">
        <v>-23.322333333333333</v>
      </c>
      <c r="L411" s="454">
        <v>-22.5286111111111</v>
      </c>
      <c r="M411" s="72">
        <v>-20.147666666666666</v>
      </c>
      <c r="N411" s="341"/>
      <c r="O411" s="347"/>
      <c r="P411" s="112"/>
      <c r="Q411" s="359"/>
      <c r="R411" s="359"/>
      <c r="S411" s="359"/>
      <c r="T411" s="359"/>
      <c r="U411" s="359"/>
      <c r="V411" s="359"/>
      <c r="W411" s="359"/>
      <c r="X411" s="359"/>
      <c r="Y411" s="359"/>
      <c r="Z411" s="359"/>
      <c r="AA411" s="359"/>
      <c r="AB411" s="359"/>
    </row>
    <row r="412" spans="1:29" x14ac:dyDescent="0.35">
      <c r="A412" s="452" t="s">
        <v>5</v>
      </c>
      <c r="B412" s="453" t="s">
        <v>26</v>
      </c>
      <c r="C412" s="454">
        <v>-18.584666666666667</v>
      </c>
      <c r="D412" s="454">
        <v>-22.95377777777777</v>
      </c>
      <c r="E412" s="455">
        <v>-22.281833333333335</v>
      </c>
      <c r="F412" s="72">
        <v>-24.659111111111098</v>
      </c>
      <c r="G412" s="476">
        <v>-24.286944444444433</v>
      </c>
      <c r="H412" s="454">
        <v>-25.800277777777797</v>
      </c>
      <c r="I412" s="341">
        <v>-25.531666666666666</v>
      </c>
      <c r="J412" s="455">
        <v>-24.192444444444433</v>
      </c>
      <c r="K412" s="457">
        <v>-23.105</v>
      </c>
      <c r="L412" s="454">
        <v>-23.297499999999999</v>
      </c>
      <c r="M412" s="72">
        <v>-21.564777777777763</v>
      </c>
      <c r="N412" s="341"/>
      <c r="O412" s="345"/>
      <c r="P412" s="112"/>
      <c r="Q412" s="360"/>
      <c r="R412" s="360"/>
      <c r="S412" s="360"/>
      <c r="T412" s="360"/>
      <c r="U412" s="360"/>
      <c r="V412" s="360"/>
      <c r="W412" s="360"/>
      <c r="X412" s="360"/>
      <c r="Y412" s="360"/>
      <c r="Z412" s="360"/>
      <c r="AA412" s="360"/>
      <c r="AB412" s="360"/>
    </row>
    <row r="413" spans="1:29" x14ac:dyDescent="0.35">
      <c r="A413" s="452" t="s">
        <v>208</v>
      </c>
      <c r="B413" s="453" t="s">
        <v>27</v>
      </c>
      <c r="C413" s="455">
        <v>-17.806000000000001</v>
      </c>
      <c r="D413" s="455">
        <v>-22.327999999999999</v>
      </c>
      <c r="E413" s="455">
        <v>-24.222000000000005</v>
      </c>
      <c r="F413" s="74">
        <v>-25.14425</v>
      </c>
      <c r="G413" s="455">
        <v>-25.101333333333333</v>
      </c>
      <c r="H413" s="454">
        <v>-24.291499999999999</v>
      </c>
      <c r="I413" s="344">
        <v>-25.905833333333334</v>
      </c>
      <c r="J413" s="457">
        <v>-23.960611111111103</v>
      </c>
      <c r="K413" s="457">
        <v>-24.566333333333333</v>
      </c>
      <c r="L413" s="455">
        <v>-23.178333333333331</v>
      </c>
      <c r="M413" s="74">
        <v>-22.009500000000003</v>
      </c>
      <c r="N413" s="344">
        <v>-17.919777777777767</v>
      </c>
      <c r="O413" s="347"/>
      <c r="P413" s="112" t="s">
        <v>3</v>
      </c>
      <c r="Q413" s="359">
        <f>AVERAGE(C413:C417)</f>
        <v>-17.412011111111106</v>
      </c>
      <c r="R413" s="359">
        <f t="shared" ref="R413:AC413" si="97">AVERAGE(D413:D417)</f>
        <v>-22.335188888888887</v>
      </c>
      <c r="S413" s="359">
        <f t="shared" si="97"/>
        <v>-23.276366666666668</v>
      </c>
      <c r="T413" s="359">
        <f t="shared" si="97"/>
        <v>-24.49455</v>
      </c>
      <c r="U413" s="359">
        <f t="shared" si="97"/>
        <v>-24.692900000000002</v>
      </c>
      <c r="V413" s="359">
        <f t="shared" si="97"/>
        <v>-24.406458333333337</v>
      </c>
      <c r="W413" s="359">
        <f t="shared" si="97"/>
        <v>-25.495611111111106</v>
      </c>
      <c r="X413" s="359">
        <f t="shared" si="97"/>
        <v>-23.793288888888888</v>
      </c>
      <c r="Y413" s="359">
        <f t="shared" si="97"/>
        <v>-24.173811111111107</v>
      </c>
      <c r="Z413" s="359">
        <f t="shared" si="97"/>
        <v>-23.137255555555555</v>
      </c>
      <c r="AA413" s="359">
        <f t="shared" si="97"/>
        <v>-21.090944444444439</v>
      </c>
      <c r="AB413" s="359">
        <f t="shared" si="97"/>
        <v>-19.322814814814809</v>
      </c>
      <c r="AC413" s="359" t="e">
        <f t="shared" si="97"/>
        <v>#DIV/0!</v>
      </c>
    </row>
    <row r="414" spans="1:29" x14ac:dyDescent="0.35">
      <c r="A414" s="452" t="s">
        <v>208</v>
      </c>
      <c r="B414" s="453" t="s">
        <v>15</v>
      </c>
      <c r="C414" s="455">
        <v>-18.838000000000001</v>
      </c>
      <c r="D414" s="455">
        <v>-22.399999999999995</v>
      </c>
      <c r="E414" s="455">
        <v>-23.264999999999997</v>
      </c>
      <c r="F414" s="74">
        <v>-24.319999999999997</v>
      </c>
      <c r="G414" s="455">
        <v>-24.460666666666668</v>
      </c>
      <c r="H414" s="455">
        <v>-23.915833333333335</v>
      </c>
      <c r="I414" s="341">
        <v>-25.980833333333337</v>
      </c>
      <c r="J414" s="457">
        <v>-23.497166666666669</v>
      </c>
      <c r="K414" s="457">
        <v>-24.003</v>
      </c>
      <c r="L414" s="455">
        <v>-24.27</v>
      </c>
      <c r="M414" s="74">
        <v>-21.242666666666668</v>
      </c>
      <c r="N414" s="343">
        <v>-19.723333333333333</v>
      </c>
      <c r="O414" s="347"/>
      <c r="P414" s="112"/>
      <c r="Q414" s="360"/>
      <c r="R414" s="360"/>
      <c r="S414" s="360"/>
      <c r="T414" s="360"/>
      <c r="U414" s="360"/>
      <c r="V414" s="360"/>
      <c r="W414" s="360"/>
      <c r="X414" s="360"/>
      <c r="Y414" s="360"/>
      <c r="Z414" s="360"/>
      <c r="AA414" s="360"/>
      <c r="AB414" s="360"/>
    </row>
    <row r="415" spans="1:29" x14ac:dyDescent="0.35">
      <c r="A415" s="452" t="s">
        <v>3</v>
      </c>
      <c r="B415" s="453" t="s">
        <v>16</v>
      </c>
      <c r="C415" s="455">
        <v>-17.815499999999997</v>
      </c>
      <c r="D415" s="455">
        <v>-22.828000000000003</v>
      </c>
      <c r="E415" s="455">
        <v>-23.639499999999998</v>
      </c>
      <c r="F415" s="74">
        <v>-24.367500000000003</v>
      </c>
      <c r="G415" s="455">
        <v>-24.394000000000002</v>
      </c>
      <c r="H415" s="457">
        <v>-25.111000000000001</v>
      </c>
      <c r="I415" s="341">
        <v>-26.412777777777766</v>
      </c>
      <c r="J415" s="457">
        <v>-24.95</v>
      </c>
      <c r="K415" s="457">
        <v>-24.76</v>
      </c>
      <c r="L415" s="455">
        <v>-23.954444444444434</v>
      </c>
      <c r="M415" s="52">
        <v>-21.578111111111099</v>
      </c>
      <c r="N415" s="341">
        <v>-20.325333333333333</v>
      </c>
      <c r="O415" s="345"/>
      <c r="Q415" s="360"/>
      <c r="R415" s="360"/>
      <c r="S415" s="360"/>
      <c r="T415" s="360"/>
      <c r="U415" s="360"/>
      <c r="V415" s="360"/>
      <c r="W415" s="360"/>
      <c r="X415" s="360"/>
      <c r="Y415" s="360"/>
      <c r="Z415" s="360"/>
      <c r="AA415" s="360"/>
      <c r="AB415" s="360"/>
    </row>
    <row r="416" spans="1:29" x14ac:dyDescent="0.35">
      <c r="A416" s="452" t="s">
        <v>3</v>
      </c>
      <c r="B416" s="453" t="s">
        <v>11</v>
      </c>
      <c r="C416" s="454">
        <v>-15.914722222222201</v>
      </c>
      <c r="D416" s="454">
        <v>-21.785499999999999</v>
      </c>
      <c r="E416" s="455">
        <v>-22.195000000000004</v>
      </c>
      <c r="F416" s="72">
        <v>-23.899333333333331</v>
      </c>
      <c r="G416" s="454">
        <v>-24.320166666666665</v>
      </c>
      <c r="H416" s="454">
        <v>-24.307500000000001</v>
      </c>
      <c r="I416" s="341">
        <v>-24.550833333333333</v>
      </c>
      <c r="J416" s="455">
        <v>-22.246666666666666</v>
      </c>
      <c r="K416" s="454">
        <v>-23.374166666666667</v>
      </c>
      <c r="L416" s="454">
        <v>-22.312666666666669</v>
      </c>
      <c r="M416" s="72">
        <v>-20.292777777777768</v>
      </c>
      <c r="N416" s="341"/>
      <c r="O416" s="345"/>
      <c r="P416" s="112"/>
      <c r="Q416" s="359"/>
      <c r="R416" s="359"/>
      <c r="S416" s="359"/>
      <c r="T416" s="359"/>
      <c r="U416" s="359"/>
      <c r="V416" s="359"/>
      <c r="W416" s="359"/>
      <c r="X416" s="359"/>
      <c r="Y416" s="359"/>
      <c r="Z416" s="359"/>
      <c r="AA416" s="359"/>
      <c r="AB416" s="359"/>
    </row>
    <row r="417" spans="1:29" x14ac:dyDescent="0.35">
      <c r="A417" s="452" t="s">
        <v>3</v>
      </c>
      <c r="B417" s="453" t="s">
        <v>12</v>
      </c>
      <c r="C417" s="455">
        <v>-16.685833333333335</v>
      </c>
      <c r="D417" s="455">
        <v>-22.334444444444433</v>
      </c>
      <c r="E417" s="455">
        <v>-23.060333333333332</v>
      </c>
      <c r="F417" s="72">
        <v>-24.741666666666671</v>
      </c>
      <c r="G417" s="455">
        <v>-25.188333333333333</v>
      </c>
      <c r="H417" s="454"/>
      <c r="I417" s="341">
        <v>-24.627777777777766</v>
      </c>
      <c r="J417" s="457">
        <v>-24.312000000000001</v>
      </c>
      <c r="K417" s="454">
        <v>-24.165555555555532</v>
      </c>
      <c r="L417" s="455">
        <v>-21.970833333333331</v>
      </c>
      <c r="M417" s="72">
        <v>-20.331666666666667</v>
      </c>
      <c r="N417" s="341"/>
      <c r="O417" s="347"/>
      <c r="P417" s="112"/>
      <c r="Q417" s="360"/>
      <c r="R417" s="360"/>
      <c r="S417" s="360"/>
      <c r="T417" s="360"/>
      <c r="U417" s="360"/>
      <c r="V417" s="360"/>
      <c r="W417" s="360"/>
      <c r="X417" s="360"/>
      <c r="Y417" s="360"/>
      <c r="Z417" s="360"/>
      <c r="AA417" s="360"/>
      <c r="AB417" s="360"/>
    </row>
    <row r="418" spans="1:29" x14ac:dyDescent="0.35">
      <c r="A418" s="452" t="s">
        <v>6</v>
      </c>
      <c r="B418" s="453" t="s">
        <v>26</v>
      </c>
      <c r="C418" s="455">
        <v>-15.1733333333333</v>
      </c>
      <c r="D418" s="457">
        <v>-19.811666666666667</v>
      </c>
      <c r="E418" s="457">
        <v>-22.528000000000002</v>
      </c>
      <c r="F418" s="74">
        <v>-21.944444444444432</v>
      </c>
      <c r="G418" s="455">
        <v>-24.215</v>
      </c>
      <c r="H418" s="455">
        <v>-22.058888888888902</v>
      </c>
      <c r="I418" s="344">
        <v>-23.906666666666666</v>
      </c>
      <c r="J418" s="457">
        <v>-23.045000000000002</v>
      </c>
      <c r="K418" s="455">
        <v>-23.051666666666666</v>
      </c>
      <c r="L418" s="455">
        <v>-22.275000000000002</v>
      </c>
      <c r="M418" s="74">
        <v>-22.251333333333335</v>
      </c>
      <c r="N418" s="344">
        <v>-19.5425</v>
      </c>
      <c r="O418" s="347"/>
      <c r="P418" s="112" t="s">
        <v>6</v>
      </c>
      <c r="Q418" s="359">
        <f>AVERAGE(C418:C422)</f>
        <v>-16.821266666666659</v>
      </c>
      <c r="R418" s="359">
        <f t="shared" ref="R418:AC418" si="98">AVERAGE(D418:D422)</f>
        <v>-21.68473333333333</v>
      </c>
      <c r="S418" s="359">
        <f t="shared" si="98"/>
        <v>-23.272233333333332</v>
      </c>
      <c r="T418" s="359">
        <f t="shared" si="98"/>
        <v>-24.145022222222217</v>
      </c>
      <c r="U418" s="359">
        <f t="shared" si="98"/>
        <v>-24.952755555555552</v>
      </c>
      <c r="V418" s="359">
        <f t="shared" si="98"/>
        <v>-23.79580555555556</v>
      </c>
      <c r="W418" s="359">
        <f t="shared" si="98"/>
        <v>-24.882644444444448</v>
      </c>
      <c r="X418" s="359">
        <f t="shared" si="98"/>
        <v>-24.121422222222215</v>
      </c>
      <c r="Y418" s="359">
        <f t="shared" si="98"/>
        <v>-24.372966666666663</v>
      </c>
      <c r="Z418" s="359">
        <f t="shared" si="98"/>
        <v>-23.332433333333334</v>
      </c>
      <c r="AA418" s="359">
        <f t="shared" si="98"/>
        <v>-21.640600000000003</v>
      </c>
      <c r="AB418" s="359">
        <f t="shared" si="98"/>
        <v>-19.926583333333333</v>
      </c>
      <c r="AC418" s="359" t="e">
        <f t="shared" si="98"/>
        <v>#DIV/0!</v>
      </c>
    </row>
    <row r="419" spans="1:29" x14ac:dyDescent="0.35">
      <c r="A419" s="452" t="s">
        <v>6</v>
      </c>
      <c r="B419" s="453" t="s">
        <v>16</v>
      </c>
      <c r="C419" s="455">
        <v>-17.033333333333331</v>
      </c>
      <c r="D419" s="457">
        <v>-21.526</v>
      </c>
      <c r="E419" s="457">
        <v>-23.253666666666664</v>
      </c>
      <c r="F419" s="74">
        <v>-24.462666666666667</v>
      </c>
      <c r="G419" s="455">
        <v>-24.386333333333329</v>
      </c>
      <c r="H419" s="455">
        <v>-23.435833333333335</v>
      </c>
      <c r="I419" s="344">
        <v>-25.708388888888901</v>
      </c>
      <c r="J419" s="457">
        <v>-24.109833333333331</v>
      </c>
      <c r="K419" s="455">
        <v>-24.622666666666664</v>
      </c>
      <c r="L419" s="455">
        <v>-22.981499999999997</v>
      </c>
      <c r="M419" s="52">
        <v>-21.395333333333337</v>
      </c>
      <c r="N419" s="344">
        <v>-20.310666666666666</v>
      </c>
      <c r="O419" s="345"/>
      <c r="P419" s="112"/>
      <c r="Q419" s="360"/>
      <c r="R419" s="360"/>
      <c r="S419" s="360"/>
      <c r="T419" s="360"/>
      <c r="U419" s="360"/>
      <c r="V419" s="360"/>
      <c r="W419" s="360"/>
      <c r="X419" s="360"/>
      <c r="Y419" s="360"/>
      <c r="Z419" s="360"/>
      <c r="AA419" s="360"/>
      <c r="AB419" s="360"/>
    </row>
    <row r="420" spans="1:29" x14ac:dyDescent="0.35">
      <c r="A420" s="452" t="s">
        <v>6</v>
      </c>
      <c r="B420" s="453" t="s">
        <v>11</v>
      </c>
      <c r="C420" s="455">
        <v>-14.376666666666665</v>
      </c>
      <c r="D420" s="455">
        <v>-20.507999999999999</v>
      </c>
      <c r="E420" s="455">
        <v>-22.643333333333334</v>
      </c>
      <c r="F420" s="72">
        <v>-24.612777777777765</v>
      </c>
      <c r="G420" s="455">
        <v>-25.577777777777769</v>
      </c>
      <c r="H420" s="455">
        <v>-24.90816666666667</v>
      </c>
      <c r="I420" s="344">
        <v>-23.946666666666669</v>
      </c>
      <c r="J420" s="457">
        <v>-24.616666666666664</v>
      </c>
      <c r="K420" s="457">
        <v>-24.316666666666666</v>
      </c>
      <c r="L420" s="455">
        <v>-23.516333333333332</v>
      </c>
      <c r="M420" s="72">
        <v>-21.542000000000002</v>
      </c>
      <c r="N420" s="344"/>
      <c r="O420" s="347"/>
      <c r="P420" s="112"/>
      <c r="Q420" s="360"/>
      <c r="R420" s="360"/>
      <c r="S420" s="360"/>
      <c r="T420" s="360"/>
      <c r="U420" s="360"/>
      <c r="V420" s="360"/>
      <c r="W420" s="360"/>
      <c r="X420" s="360"/>
      <c r="Y420" s="360"/>
      <c r="Z420" s="360"/>
      <c r="AA420" s="360"/>
      <c r="AB420" s="360"/>
    </row>
    <row r="421" spans="1:29" x14ac:dyDescent="0.35">
      <c r="A421" s="452" t="s">
        <v>6</v>
      </c>
      <c r="B421" s="453" t="s">
        <v>13</v>
      </c>
      <c r="C421" s="454">
        <v>-18.708333333333332</v>
      </c>
      <c r="D421" s="454">
        <v>-23.492166666666666</v>
      </c>
      <c r="E421" s="455">
        <v>-24.2195</v>
      </c>
      <c r="F421" s="72">
        <v>-24.138333333333332</v>
      </c>
      <c r="G421" s="454">
        <v>-24.564666666666668</v>
      </c>
      <c r="H421" s="454"/>
      <c r="I421" s="341">
        <v>-25.753166666666669</v>
      </c>
      <c r="J421" s="455">
        <v>-23.736166666666666</v>
      </c>
      <c r="K421" s="454">
        <v>-24.101333333333333</v>
      </c>
      <c r="L421" s="454">
        <v>-23.138166666666667</v>
      </c>
      <c r="M421" s="72">
        <v>-20.490666666666669</v>
      </c>
      <c r="N421" s="343"/>
      <c r="O421" s="345"/>
      <c r="P421" s="112"/>
      <c r="Q421" s="361"/>
      <c r="R421" s="361"/>
      <c r="S421" s="361"/>
      <c r="T421" s="361"/>
      <c r="U421" s="361"/>
      <c r="V421" s="361"/>
      <c r="W421" s="361"/>
      <c r="X421" s="361"/>
      <c r="Y421" s="361"/>
      <c r="Z421" s="361"/>
      <c r="AA421" s="361"/>
      <c r="AB421" s="361"/>
    </row>
    <row r="422" spans="1:29" x14ac:dyDescent="0.35">
      <c r="A422" s="452" t="s">
        <v>6</v>
      </c>
      <c r="B422" s="453" t="s">
        <v>11</v>
      </c>
      <c r="C422" s="454">
        <v>-18.814666666666668</v>
      </c>
      <c r="D422" s="454">
        <v>-23.08583333333333</v>
      </c>
      <c r="E422" s="455">
        <v>-23.716666666666669</v>
      </c>
      <c r="F422" s="72">
        <v>-25.566888888888901</v>
      </c>
      <c r="G422" s="454">
        <v>-26.02</v>
      </c>
      <c r="H422" s="455">
        <v>-24.780333333333335</v>
      </c>
      <c r="I422" s="341">
        <v>-25.098333333333333</v>
      </c>
      <c r="J422" s="455">
        <v>-25.099444444444433</v>
      </c>
      <c r="K422" s="457">
        <v>-25.772499999999997</v>
      </c>
      <c r="L422" s="454">
        <v>-24.751166666666666</v>
      </c>
      <c r="M422" s="72">
        <v>-22.523666666666667</v>
      </c>
      <c r="N422" s="343"/>
      <c r="O422" s="345"/>
      <c r="P422" s="112"/>
      <c r="Q422" s="360"/>
      <c r="R422" s="360"/>
      <c r="S422" s="360"/>
      <c r="T422" s="360"/>
      <c r="U422" s="360"/>
      <c r="V422" s="360"/>
      <c r="W422" s="360"/>
      <c r="X422" s="360"/>
      <c r="Y422" s="360"/>
      <c r="Z422" s="360"/>
      <c r="AA422" s="360"/>
      <c r="AB422" s="360"/>
    </row>
    <row r="423" spans="1:29" x14ac:dyDescent="0.35">
      <c r="A423" s="452" t="s">
        <v>105</v>
      </c>
      <c r="B423" s="453" t="s">
        <v>27</v>
      </c>
      <c r="C423" s="454">
        <v>-14.442</v>
      </c>
      <c r="D423" s="455">
        <v>-21.364000000000001</v>
      </c>
      <c r="E423" s="455">
        <v>-21.595499999999998</v>
      </c>
      <c r="F423" s="74">
        <v>-23.264666666666667</v>
      </c>
      <c r="G423" s="454">
        <v>-23.648</v>
      </c>
      <c r="H423" s="455">
        <v>-22.472444444444434</v>
      </c>
      <c r="I423" s="341">
        <v>-25.349722222222237</v>
      </c>
      <c r="J423" s="455">
        <v>-22.60083333333333</v>
      </c>
      <c r="K423" s="455">
        <v>-22.190666666666669</v>
      </c>
      <c r="L423" s="454">
        <v>-21.741666666666664</v>
      </c>
      <c r="M423" s="74">
        <v>-18.237555555555566</v>
      </c>
      <c r="N423" s="341">
        <v>-13.759333333333336</v>
      </c>
      <c r="O423" s="345"/>
      <c r="P423" s="112" t="s">
        <v>105</v>
      </c>
      <c r="Q423" s="361">
        <f>AVERAGE(C423:C428)</f>
        <v>-15.876388888888888</v>
      </c>
      <c r="R423" s="361">
        <f t="shared" ref="R423:AC423" si="99">AVERAGE(D423:D428)</f>
        <v>-21.203842592592597</v>
      </c>
      <c r="S423" s="361">
        <f t="shared" si="99"/>
        <v>-22.039231481481483</v>
      </c>
      <c r="T423" s="361">
        <f t="shared" si="99"/>
        <v>-22.994277777777778</v>
      </c>
      <c r="U423" s="361">
        <f t="shared" si="99"/>
        <v>-23.405666666666665</v>
      </c>
      <c r="V423" s="361">
        <f t="shared" si="99"/>
        <v>-22.220212962962961</v>
      </c>
      <c r="W423" s="361">
        <f t="shared" si="99"/>
        <v>-24.897657407407412</v>
      </c>
      <c r="X423" s="361">
        <f t="shared" si="99"/>
        <v>-22.471453703703705</v>
      </c>
      <c r="Y423" s="361">
        <f t="shared" si="99"/>
        <v>-22.384712962962968</v>
      </c>
      <c r="Z423" s="361">
        <f t="shared" si="99"/>
        <v>-22.248444444444445</v>
      </c>
      <c r="AA423" s="361">
        <f t="shared" si="99"/>
        <v>-20.404111111111114</v>
      </c>
      <c r="AB423" s="361">
        <f t="shared" si="99"/>
        <v>-17.01218055555556</v>
      </c>
      <c r="AC423" s="361" t="e">
        <f t="shared" si="99"/>
        <v>#DIV/0!</v>
      </c>
    </row>
    <row r="424" spans="1:29" x14ac:dyDescent="0.35">
      <c r="A424" s="452" t="s">
        <v>105</v>
      </c>
      <c r="B424" s="453" t="s">
        <v>27</v>
      </c>
      <c r="C424" s="454">
        <v>-15.854666666666667</v>
      </c>
      <c r="D424" s="455">
        <v>-21.424666666666667</v>
      </c>
      <c r="E424" s="455">
        <v>-22.483999999999998</v>
      </c>
      <c r="F424" s="74">
        <v>-22.765833333333333</v>
      </c>
      <c r="G424" s="454">
        <v>-23.326333333333334</v>
      </c>
      <c r="H424" s="455">
        <v>-22.511333333333329</v>
      </c>
      <c r="I424" s="341">
        <v>-25.403333333333336</v>
      </c>
      <c r="J424" s="457">
        <v>-22.126999999999999</v>
      </c>
      <c r="K424" s="455">
        <v>-22.348888888888904</v>
      </c>
      <c r="L424" s="454">
        <v>-21.457999999999998</v>
      </c>
      <c r="M424" s="74">
        <v>-19.683999999999997</v>
      </c>
      <c r="N424" s="341">
        <v>-16.488666666666667</v>
      </c>
      <c r="O424" s="347"/>
      <c r="P424" s="112"/>
      <c r="Q424" s="360"/>
      <c r="R424" s="360"/>
      <c r="S424" s="360"/>
      <c r="T424" s="360"/>
      <c r="U424" s="360"/>
      <c r="V424" s="360"/>
      <c r="W424" s="360"/>
      <c r="X424" s="360"/>
      <c r="Y424" s="360"/>
      <c r="Z424" s="360"/>
      <c r="AA424" s="360"/>
      <c r="AB424" s="360"/>
    </row>
    <row r="425" spans="1:29" x14ac:dyDescent="0.35">
      <c r="A425" s="452" t="s">
        <v>105</v>
      </c>
      <c r="B425" s="453" t="s">
        <v>26</v>
      </c>
      <c r="C425" s="454">
        <v>-16.112666666666666</v>
      </c>
      <c r="D425" s="455">
        <v>-21.335333333333335</v>
      </c>
      <c r="E425" s="455">
        <v>-21.916666666666668</v>
      </c>
      <c r="F425" s="74">
        <v>-22.588000000000005</v>
      </c>
      <c r="G425" s="454">
        <v>-23.276666666666671</v>
      </c>
      <c r="H425" s="455">
        <v>-21.812777777777768</v>
      </c>
      <c r="I425" s="344">
        <v>-24.254999999999995</v>
      </c>
      <c r="J425" s="457">
        <v>-22.446000000000002</v>
      </c>
      <c r="K425" s="455">
        <v>-22.474166666666665</v>
      </c>
      <c r="L425" s="454">
        <v>-22.214166666666667</v>
      </c>
      <c r="M425" s="74">
        <v>-21.1755</v>
      </c>
      <c r="N425" s="344">
        <v>-19.194722222222232</v>
      </c>
      <c r="O425" s="347"/>
      <c r="P425" s="112"/>
      <c r="Q425" s="360"/>
      <c r="R425" s="360"/>
      <c r="S425" s="360"/>
      <c r="T425" s="360"/>
      <c r="U425" s="360"/>
      <c r="V425" s="360"/>
      <c r="W425" s="360"/>
      <c r="X425" s="360"/>
      <c r="Y425" s="360"/>
      <c r="Z425" s="360"/>
      <c r="AA425" s="360"/>
      <c r="AB425" s="360"/>
    </row>
    <row r="426" spans="1:29" x14ac:dyDescent="0.35">
      <c r="A426" s="452" t="s">
        <v>209</v>
      </c>
      <c r="B426" s="453" t="s">
        <v>26</v>
      </c>
      <c r="C426" s="454">
        <v>-16.169999999999998</v>
      </c>
      <c r="D426" s="455">
        <v>-20.923500000000001</v>
      </c>
      <c r="E426" s="455">
        <v>-21.568666666666669</v>
      </c>
      <c r="F426" s="74">
        <v>-23.0885</v>
      </c>
      <c r="G426" s="455">
        <v>-23.373333333333335</v>
      </c>
      <c r="H426" s="454">
        <v>-22.296000000000003</v>
      </c>
      <c r="I426" s="344">
        <v>-24.183888888888902</v>
      </c>
      <c r="J426" s="457">
        <v>-21.743333333333336</v>
      </c>
      <c r="K426" s="454">
        <v>-21.666</v>
      </c>
      <c r="L426" s="455">
        <v>-22.142666666666667</v>
      </c>
      <c r="M426" s="52">
        <v>-20.718888888888898</v>
      </c>
      <c r="N426" s="344">
        <v>-18.605999999999998</v>
      </c>
      <c r="O426" s="347"/>
      <c r="Q426" s="360"/>
      <c r="R426" s="360"/>
      <c r="S426" s="360"/>
      <c r="T426" s="360"/>
      <c r="U426" s="360"/>
      <c r="V426" s="360"/>
      <c r="W426" s="360"/>
      <c r="X426" s="360"/>
      <c r="Y426" s="360"/>
      <c r="Z426" s="360"/>
      <c r="AA426" s="360"/>
      <c r="AB426" s="360"/>
    </row>
    <row r="427" spans="1:29" x14ac:dyDescent="0.35">
      <c r="A427" s="452" t="s">
        <v>21</v>
      </c>
      <c r="B427" s="453" t="s">
        <v>11</v>
      </c>
      <c r="C427" s="454">
        <v>-15.746</v>
      </c>
      <c r="D427" s="455">
        <v>-21.378222222222234</v>
      </c>
      <c r="E427" s="455">
        <v>-21.446555555555566</v>
      </c>
      <c r="F427" s="74">
        <v>-23.423666666666666</v>
      </c>
      <c r="G427" s="477">
        <v>-24.038</v>
      </c>
      <c r="H427" s="477">
        <v>-21.999166666666667</v>
      </c>
      <c r="I427" s="351">
        <v>-25.277333333333331</v>
      </c>
      <c r="J427" s="457">
        <v>-23.468333333333334</v>
      </c>
      <c r="K427" s="457">
        <v>-23.152722222222234</v>
      </c>
      <c r="L427" s="455">
        <v>-23.506333333333334</v>
      </c>
      <c r="M427" s="74">
        <v>-21.098888888888901</v>
      </c>
      <c r="N427" s="341"/>
      <c r="O427" s="347"/>
      <c r="P427" s="112"/>
      <c r="Q427" s="360"/>
      <c r="R427" s="360"/>
      <c r="S427" s="360"/>
      <c r="T427" s="360"/>
      <c r="U427" s="360"/>
      <c r="V427" s="360"/>
      <c r="W427" s="360"/>
      <c r="X427" s="360"/>
      <c r="Y427" s="360"/>
      <c r="Z427" s="360"/>
      <c r="AA427" s="360"/>
      <c r="AB427" s="360"/>
    </row>
    <row r="428" spans="1:29" x14ac:dyDescent="0.35">
      <c r="A428" s="456" t="s">
        <v>21</v>
      </c>
      <c r="B428" s="453" t="s">
        <v>11</v>
      </c>
      <c r="C428" s="455">
        <v>-16.933</v>
      </c>
      <c r="D428" s="455">
        <v>-20.797333333333331</v>
      </c>
      <c r="E428" s="455">
        <v>-23.224</v>
      </c>
      <c r="F428" s="74">
        <v>-22.834999999999997</v>
      </c>
      <c r="G428" s="457">
        <v>-22.771666666666665</v>
      </c>
      <c r="H428" s="457">
        <v>-22.229555555555564</v>
      </c>
      <c r="I428" s="341">
        <v>-24.916666666666668</v>
      </c>
      <c r="J428" s="457">
        <v>-22.443222222222232</v>
      </c>
      <c r="K428" s="457">
        <v>-22.475833333333338</v>
      </c>
      <c r="L428" s="457">
        <v>-22.427833333333336</v>
      </c>
      <c r="M428" s="74">
        <v>-21.509833333333333</v>
      </c>
      <c r="N428" s="343"/>
      <c r="O428" s="352"/>
      <c r="P428" s="112"/>
      <c r="Q428" s="360"/>
      <c r="R428" s="360"/>
      <c r="S428" s="360"/>
      <c r="T428" s="360"/>
      <c r="U428" s="360"/>
      <c r="V428" s="360"/>
      <c r="W428" s="360"/>
      <c r="X428" s="360"/>
      <c r="Y428" s="360"/>
      <c r="Z428" s="360"/>
      <c r="AA428" s="360"/>
      <c r="AB428" s="360"/>
    </row>
    <row r="429" spans="1:29" x14ac:dyDescent="0.35">
      <c r="A429" s="452" t="s">
        <v>2</v>
      </c>
      <c r="B429" s="453" t="s">
        <v>27</v>
      </c>
      <c r="C429" s="455">
        <v>-12.727333333333334</v>
      </c>
      <c r="D429" s="457">
        <v>-18.345333333333333</v>
      </c>
      <c r="E429" s="457">
        <v>-19.774444444444434</v>
      </c>
      <c r="F429" s="74">
        <v>-22.788</v>
      </c>
      <c r="G429" s="457">
        <v>-22.132444444444435</v>
      </c>
      <c r="H429" s="457">
        <v>-21.731999999999999</v>
      </c>
      <c r="I429" s="341">
        <v>-23.759444444444437</v>
      </c>
      <c r="J429" s="457">
        <v>-21.245944444444433</v>
      </c>
      <c r="K429" s="457">
        <v>-22.119499999999999</v>
      </c>
      <c r="L429" s="457">
        <v>-21.799333333333333</v>
      </c>
      <c r="M429" s="52">
        <v>-17.1935</v>
      </c>
      <c r="N429" s="341">
        <v>-14.552000000000001</v>
      </c>
      <c r="O429" s="352"/>
      <c r="P429" s="112" t="s">
        <v>2</v>
      </c>
      <c r="Q429" s="359">
        <f>AVERAGE(C429:C432)</f>
        <v>-14.541499999999999</v>
      </c>
      <c r="R429" s="359">
        <f t="shared" ref="R429:AC429" si="100">AVERAGE(D429:D432)</f>
        <v>-19.299291666666669</v>
      </c>
      <c r="S429" s="359">
        <f t="shared" si="100"/>
        <v>-21.180694444444441</v>
      </c>
      <c r="T429" s="359">
        <f t="shared" si="100"/>
        <v>-23.080250000000003</v>
      </c>
      <c r="U429" s="359">
        <f t="shared" si="100"/>
        <v>-22.828805555555551</v>
      </c>
      <c r="V429" s="359">
        <f t="shared" si="100"/>
        <v>-22.294805555555559</v>
      </c>
      <c r="W429" s="359">
        <f t="shared" si="100"/>
        <v>-24.39104166666667</v>
      </c>
      <c r="X429" s="359">
        <f t="shared" si="100"/>
        <v>-22.067541666666667</v>
      </c>
      <c r="Y429" s="359">
        <f t="shared" si="100"/>
        <v>-22.467986111111109</v>
      </c>
      <c r="Z429" s="359">
        <f t="shared" si="100"/>
        <v>-21.709027777777777</v>
      </c>
      <c r="AA429" s="359">
        <f t="shared" si="100"/>
        <v>-19.060472222222227</v>
      </c>
      <c r="AB429" s="359">
        <f t="shared" si="100"/>
        <v>-15.159666666666666</v>
      </c>
      <c r="AC429" s="359" t="e">
        <f t="shared" si="100"/>
        <v>#DIV/0!</v>
      </c>
    </row>
    <row r="430" spans="1:29" x14ac:dyDescent="0.35">
      <c r="A430" s="456" t="s">
        <v>2</v>
      </c>
      <c r="B430" s="453" t="s">
        <v>27</v>
      </c>
      <c r="C430" s="454">
        <v>-14.340666666666666</v>
      </c>
      <c r="D430" s="455">
        <v>-18.807666666666666</v>
      </c>
      <c r="E430" s="455">
        <v>-21.09</v>
      </c>
      <c r="F430" s="74">
        <v>-22.341333333333335</v>
      </c>
      <c r="G430" s="455">
        <v>-22.2636111111111</v>
      </c>
      <c r="H430" s="454">
        <v>-20.865833333333335</v>
      </c>
      <c r="I430" s="342">
        <v>-23.985833333333336</v>
      </c>
      <c r="J430" s="457">
        <v>-21.863555555555568</v>
      </c>
      <c r="K430" s="457">
        <v>-22.156333333333336</v>
      </c>
      <c r="L430" s="455">
        <v>-21.316111111111102</v>
      </c>
      <c r="M430" s="52">
        <v>-19.678666666666668</v>
      </c>
      <c r="N430" s="342">
        <v>-15.767333333333331</v>
      </c>
      <c r="O430" s="347"/>
      <c r="P430" s="112"/>
      <c r="Q430" s="359"/>
      <c r="R430" s="359"/>
      <c r="S430" s="359"/>
      <c r="T430" s="359"/>
      <c r="U430" s="359"/>
      <c r="V430" s="359"/>
      <c r="W430" s="359"/>
      <c r="X430" s="359"/>
      <c r="Y430" s="359"/>
      <c r="Z430" s="359"/>
      <c r="AA430" s="359"/>
      <c r="AB430" s="359"/>
    </row>
    <row r="431" spans="1:29" x14ac:dyDescent="0.35">
      <c r="A431" s="452" t="s">
        <v>2</v>
      </c>
      <c r="B431" s="453" t="s">
        <v>10</v>
      </c>
      <c r="C431" s="454">
        <v>-15.03</v>
      </c>
      <c r="D431" s="455">
        <v>-19.818333333333349</v>
      </c>
      <c r="E431" s="455">
        <v>-21.858333333333334</v>
      </c>
      <c r="F431" s="74">
        <v>-23.353333333333335</v>
      </c>
      <c r="G431" s="455">
        <v>-22.655000000000001</v>
      </c>
      <c r="H431" s="454">
        <v>-24.013333333333332</v>
      </c>
      <c r="I431" s="342">
        <v>-24.906666666666666</v>
      </c>
      <c r="J431" s="457">
        <v>-22.404166666666669</v>
      </c>
      <c r="K431" s="457">
        <v>-22.186666666666667</v>
      </c>
      <c r="L431" s="455">
        <v>-21.353333333333335</v>
      </c>
      <c r="M431" s="74">
        <v>-18.941666666666666</v>
      </c>
      <c r="N431" s="342"/>
      <c r="O431" s="347"/>
      <c r="P431" s="112"/>
      <c r="Q431" s="360"/>
      <c r="R431" s="360"/>
      <c r="S431" s="360"/>
      <c r="T431" s="360"/>
      <c r="U431" s="360"/>
      <c r="V431" s="360"/>
      <c r="W431" s="360"/>
      <c r="X431" s="360"/>
      <c r="Y431" s="360"/>
      <c r="Z431" s="360"/>
      <c r="AA431" s="360"/>
      <c r="AB431" s="360"/>
    </row>
    <row r="432" spans="1:29" x14ac:dyDescent="0.35">
      <c r="A432" s="452" t="s">
        <v>2</v>
      </c>
      <c r="B432" s="453" t="s">
        <v>11</v>
      </c>
      <c r="C432" s="455">
        <v>-16.067999999999998</v>
      </c>
      <c r="D432" s="455">
        <v>-20.225833333333334</v>
      </c>
      <c r="E432" s="455">
        <v>-22</v>
      </c>
      <c r="F432" s="74">
        <v>-23.838333333333335</v>
      </c>
      <c r="G432" s="457">
        <v>-24.264166666666668</v>
      </c>
      <c r="H432" s="455">
        <v>-22.568055555555571</v>
      </c>
      <c r="I432" s="341">
        <v>-24.912222222222237</v>
      </c>
      <c r="J432" s="457">
        <v>-22.756499999999999</v>
      </c>
      <c r="K432" s="455">
        <v>-23.409444444444432</v>
      </c>
      <c r="L432" s="457">
        <v>-22.367333333333335</v>
      </c>
      <c r="M432" s="74">
        <v>-20.42805555555557</v>
      </c>
      <c r="N432" s="343"/>
      <c r="O432" s="352"/>
      <c r="Q432" s="360"/>
      <c r="R432" s="360"/>
      <c r="S432" s="360"/>
      <c r="T432" s="360"/>
      <c r="U432" s="360"/>
      <c r="V432" s="360"/>
      <c r="W432" s="360"/>
      <c r="X432" s="360"/>
      <c r="Y432" s="360"/>
      <c r="Z432" s="360"/>
      <c r="AA432" s="360"/>
      <c r="AB432" s="360"/>
    </row>
    <row r="433" spans="1:29" x14ac:dyDescent="0.35">
      <c r="A433" s="456" t="s">
        <v>157</v>
      </c>
      <c r="B433" s="458" t="s">
        <v>10</v>
      </c>
      <c r="C433" s="455">
        <v>-12.414166666666667</v>
      </c>
      <c r="D433" s="457">
        <v>-18.794222222222231</v>
      </c>
      <c r="E433" s="457">
        <v>-19.812999999999999</v>
      </c>
      <c r="F433" s="74">
        <v>-22.942666666666668</v>
      </c>
      <c r="G433" s="457">
        <v>-22.089500000000001</v>
      </c>
      <c r="H433" s="454">
        <v>-22.7011111111111</v>
      </c>
      <c r="I433" s="341">
        <v>-23.568333333333332</v>
      </c>
      <c r="J433" s="457">
        <v>-22.183333333333337</v>
      </c>
      <c r="K433" s="454">
        <v>-21.961666666666662</v>
      </c>
      <c r="L433" s="457">
        <v>-21.061666666666667</v>
      </c>
      <c r="M433" s="74">
        <v>-18.932222222222233</v>
      </c>
      <c r="N433" s="343"/>
      <c r="O433" s="352"/>
      <c r="P433" s="397"/>
      <c r="Q433" s="360"/>
      <c r="R433" s="360"/>
      <c r="S433" s="360"/>
      <c r="T433" s="360"/>
      <c r="U433" s="360"/>
      <c r="V433" s="360"/>
      <c r="W433" s="360"/>
      <c r="X433" s="360"/>
      <c r="Y433" s="360"/>
      <c r="Z433" s="360"/>
      <c r="AA433" s="360"/>
      <c r="AB433" s="360"/>
    </row>
    <row r="434" spans="1:29" x14ac:dyDescent="0.35">
      <c r="A434" s="456" t="s">
        <v>158</v>
      </c>
      <c r="B434" s="458" t="s">
        <v>186</v>
      </c>
      <c r="C434" s="455">
        <v>-14.846666666666666</v>
      </c>
      <c r="D434" s="457">
        <v>-19.463888888888899</v>
      </c>
      <c r="E434" s="457">
        <v>-19.7711111111111</v>
      </c>
      <c r="F434" s="74">
        <v>-21.677333333333337</v>
      </c>
      <c r="G434" s="457">
        <v>-21.788777777777767</v>
      </c>
      <c r="H434" s="457">
        <v>-19.774444444444434</v>
      </c>
      <c r="I434" s="342">
        <v>-22.504999999999999</v>
      </c>
      <c r="J434" s="457">
        <v>-20.005833333333332</v>
      </c>
      <c r="K434" s="457">
        <v>-19.945000000000004</v>
      </c>
      <c r="L434" s="457">
        <v>-19.796666666666667</v>
      </c>
      <c r="M434" s="52">
        <v>-17.920833333333334</v>
      </c>
      <c r="N434" s="342">
        <v>-16.719166666666666</v>
      </c>
      <c r="O434" s="352"/>
      <c r="P434" s="112" t="s">
        <v>158</v>
      </c>
      <c r="Q434" s="361">
        <f>(C434)</f>
        <v>-14.846666666666666</v>
      </c>
      <c r="R434" s="361">
        <f t="shared" ref="R434:AC434" si="101">(D434)</f>
        <v>-19.463888888888899</v>
      </c>
      <c r="S434" s="361">
        <f t="shared" si="101"/>
        <v>-19.7711111111111</v>
      </c>
      <c r="T434" s="361">
        <f t="shared" si="101"/>
        <v>-21.677333333333337</v>
      </c>
      <c r="U434" s="361">
        <f t="shared" si="101"/>
        <v>-21.788777777777767</v>
      </c>
      <c r="V434" s="361">
        <f t="shared" si="101"/>
        <v>-19.774444444444434</v>
      </c>
      <c r="W434" s="361">
        <f t="shared" si="101"/>
        <v>-22.504999999999999</v>
      </c>
      <c r="X434" s="361">
        <f t="shared" si="101"/>
        <v>-20.005833333333332</v>
      </c>
      <c r="Y434" s="361">
        <f t="shared" si="101"/>
        <v>-19.945000000000004</v>
      </c>
      <c r="Z434" s="361">
        <f t="shared" si="101"/>
        <v>-19.796666666666667</v>
      </c>
      <c r="AA434" s="361">
        <f t="shared" si="101"/>
        <v>-17.920833333333334</v>
      </c>
      <c r="AB434" s="361">
        <f t="shared" si="101"/>
        <v>-16.719166666666666</v>
      </c>
      <c r="AC434" s="361">
        <f t="shared" si="101"/>
        <v>0</v>
      </c>
    </row>
    <row r="435" spans="1:29" x14ac:dyDescent="0.35">
      <c r="A435" s="456" t="s">
        <v>25</v>
      </c>
      <c r="B435" s="453" t="s">
        <v>10</v>
      </c>
      <c r="C435" s="454"/>
      <c r="D435" s="455">
        <v>-19.858666666666668</v>
      </c>
      <c r="E435" s="455">
        <v>-21.766666666666666</v>
      </c>
      <c r="F435" s="74">
        <v>-22.926666666666666</v>
      </c>
      <c r="G435" s="455">
        <v>-23.531333333333333</v>
      </c>
      <c r="H435" s="455">
        <v>-22.716222222222232</v>
      </c>
      <c r="I435" s="341">
        <v>-24.576444444444434</v>
      </c>
      <c r="J435" s="457">
        <v>-22.343666666666667</v>
      </c>
      <c r="K435" s="457">
        <v>-22.542666666666666</v>
      </c>
      <c r="L435" s="455">
        <v>-21.660666666666668</v>
      </c>
      <c r="M435" s="52">
        <v>-19.721333333333334</v>
      </c>
      <c r="N435" s="343">
        <v>-17.621333333333336</v>
      </c>
      <c r="O435" s="345"/>
      <c r="P435" s="112" t="s">
        <v>25</v>
      </c>
      <c r="Q435" s="359">
        <f>AVERAGE(C435:C437)</f>
        <v>-16.099472222222218</v>
      </c>
      <c r="R435" s="359">
        <f t="shared" ref="R435:AC435" si="102">AVERAGE(D435:D437)</f>
        <v>-20.957296296296288</v>
      </c>
      <c r="S435" s="359">
        <f t="shared" si="102"/>
        <v>-22.47305555555555</v>
      </c>
      <c r="T435" s="359">
        <f t="shared" si="102"/>
        <v>-23.915722222222218</v>
      </c>
      <c r="U435" s="359">
        <f t="shared" si="102"/>
        <v>-24.332777777777778</v>
      </c>
      <c r="V435" s="359">
        <f t="shared" si="102"/>
        <v>-23.878851851851852</v>
      </c>
      <c r="W435" s="359">
        <f t="shared" si="102"/>
        <v>-25.153814814814812</v>
      </c>
      <c r="X435" s="359">
        <f t="shared" si="102"/>
        <v>-23.171759259259257</v>
      </c>
      <c r="Y435" s="359">
        <f t="shared" si="102"/>
        <v>-23.235722222222222</v>
      </c>
      <c r="Z435" s="359">
        <f t="shared" si="102"/>
        <v>-22.146333333333335</v>
      </c>
      <c r="AA435" s="359">
        <f t="shared" si="102"/>
        <v>-20.337333333333333</v>
      </c>
      <c r="AB435" s="359">
        <f t="shared" si="102"/>
        <v>-17.621333333333336</v>
      </c>
      <c r="AC435" s="359" t="e">
        <f t="shared" si="102"/>
        <v>#DIV/0!</v>
      </c>
    </row>
    <row r="436" spans="1:29" x14ac:dyDescent="0.35">
      <c r="A436" s="452" t="s">
        <v>25</v>
      </c>
      <c r="B436" s="453" t="s">
        <v>29</v>
      </c>
      <c r="C436" s="454">
        <v>-17.369833333333336</v>
      </c>
      <c r="D436" s="455">
        <v>-21.862111111111101</v>
      </c>
      <c r="E436" s="455">
        <v>-24.2285</v>
      </c>
      <c r="F436" s="74">
        <v>-24.920500000000004</v>
      </c>
      <c r="G436" s="455">
        <v>-25.378833333333336</v>
      </c>
      <c r="H436" s="455">
        <v>-24.9861111111111</v>
      </c>
      <c r="I436" s="342">
        <v>-25.971666666666664</v>
      </c>
      <c r="J436" s="457">
        <v>-24.345277777777767</v>
      </c>
      <c r="K436" s="457">
        <v>-24.292833333333334</v>
      </c>
      <c r="L436" s="455">
        <v>-22.967500000000001</v>
      </c>
      <c r="M436" s="74">
        <v>-21.154</v>
      </c>
      <c r="N436" s="342"/>
      <c r="O436" s="347"/>
      <c r="P436" s="112"/>
      <c r="Q436" s="359"/>
      <c r="R436" s="359"/>
      <c r="S436" s="359"/>
      <c r="T436" s="359"/>
      <c r="U436" s="359"/>
      <c r="V436" s="359"/>
      <c r="W436" s="359"/>
      <c r="X436" s="359"/>
      <c r="Y436" s="359"/>
      <c r="Z436" s="359"/>
      <c r="AA436" s="359"/>
      <c r="AB436" s="359"/>
    </row>
    <row r="437" spans="1:29" x14ac:dyDescent="0.35">
      <c r="A437" s="452" t="s">
        <v>25</v>
      </c>
      <c r="B437" s="453" t="s">
        <v>10</v>
      </c>
      <c r="C437" s="455">
        <v>-14.829111111111098</v>
      </c>
      <c r="D437" s="457">
        <v>-21.151111111111099</v>
      </c>
      <c r="E437" s="457">
        <v>-21.423999999999996</v>
      </c>
      <c r="F437" s="74">
        <v>-23.899999999999995</v>
      </c>
      <c r="G437" s="457">
        <v>-24.088166666666666</v>
      </c>
      <c r="H437" s="457">
        <v>-23.934222222222232</v>
      </c>
      <c r="I437" s="342">
        <v>-24.913333333333338</v>
      </c>
      <c r="J437" s="457">
        <v>-22.826333333333334</v>
      </c>
      <c r="K437" s="457">
        <v>-22.87166666666667</v>
      </c>
      <c r="L437" s="457">
        <v>-21.810833333333335</v>
      </c>
      <c r="M437" s="74">
        <v>-20.136666666666667</v>
      </c>
      <c r="N437" s="342"/>
      <c r="O437" s="352"/>
      <c r="P437" s="112"/>
      <c r="Q437" s="360"/>
      <c r="R437" s="360"/>
      <c r="S437" s="360"/>
      <c r="T437" s="360"/>
      <c r="U437" s="360"/>
      <c r="V437" s="360"/>
      <c r="W437" s="360"/>
      <c r="X437" s="360"/>
      <c r="Y437" s="360"/>
      <c r="Z437" s="360"/>
      <c r="AA437" s="360"/>
      <c r="AB437" s="360"/>
    </row>
    <row r="438" spans="1:29" x14ac:dyDescent="0.35">
      <c r="A438" s="456" t="s">
        <v>159</v>
      </c>
      <c r="B438" s="453" t="s">
        <v>27</v>
      </c>
      <c r="C438" s="455">
        <v>-14.9125</v>
      </c>
      <c r="D438" s="457">
        <v>-19.452666666666669</v>
      </c>
      <c r="E438" s="457">
        <v>-21.792000000000002</v>
      </c>
      <c r="F438" s="74">
        <v>-23.442333333333334</v>
      </c>
      <c r="G438" s="457">
        <v>-23.681833333333334</v>
      </c>
      <c r="H438" s="455">
        <v>-23.015555555555569</v>
      </c>
      <c r="I438" s="342">
        <v>-24.454166666666666</v>
      </c>
      <c r="J438" s="457">
        <v>-22.345833333333331</v>
      </c>
      <c r="K438" s="455">
        <v>-21.767888888888901</v>
      </c>
      <c r="L438" s="457">
        <v>-20.183</v>
      </c>
      <c r="M438" s="52">
        <v>-17.803333333333331</v>
      </c>
      <c r="N438" s="342">
        <v>-16.051500000000001</v>
      </c>
      <c r="O438" s="352"/>
      <c r="P438" s="112" t="s">
        <v>159</v>
      </c>
      <c r="Q438" s="361">
        <f t="shared" ref="Q438:AC438" si="103">(C438)</f>
        <v>-14.9125</v>
      </c>
      <c r="R438" s="361">
        <f t="shared" si="103"/>
        <v>-19.452666666666669</v>
      </c>
      <c r="S438" s="361">
        <f t="shared" si="103"/>
        <v>-21.792000000000002</v>
      </c>
      <c r="T438" s="361">
        <f t="shared" si="103"/>
        <v>-23.442333333333334</v>
      </c>
      <c r="U438" s="361">
        <f t="shared" si="103"/>
        <v>-23.681833333333334</v>
      </c>
      <c r="V438" s="361">
        <f t="shared" si="103"/>
        <v>-23.015555555555569</v>
      </c>
      <c r="W438" s="361">
        <f t="shared" si="103"/>
        <v>-24.454166666666666</v>
      </c>
      <c r="X438" s="361">
        <f t="shared" si="103"/>
        <v>-22.345833333333331</v>
      </c>
      <c r="Y438" s="361">
        <f t="shared" si="103"/>
        <v>-21.767888888888901</v>
      </c>
      <c r="Z438" s="361">
        <f t="shared" si="103"/>
        <v>-20.183</v>
      </c>
      <c r="AA438" s="361">
        <f t="shared" si="103"/>
        <v>-17.803333333333331</v>
      </c>
      <c r="AB438" s="361">
        <f t="shared" si="103"/>
        <v>-16.051500000000001</v>
      </c>
      <c r="AC438" s="361">
        <f t="shared" si="103"/>
        <v>0</v>
      </c>
    </row>
    <row r="439" spans="1:29" ht="15" thickBot="1" x14ac:dyDescent="0.4">
      <c r="A439" s="459" t="s">
        <v>210</v>
      </c>
      <c r="B439" s="460" t="s">
        <v>11</v>
      </c>
      <c r="C439" s="461"/>
      <c r="D439" s="462">
        <v>-16.645666666666667</v>
      </c>
      <c r="E439" s="462">
        <v>-19.029166666666665</v>
      </c>
      <c r="F439" s="469">
        <v>-20.347000000000001</v>
      </c>
      <c r="G439" s="462">
        <v>-20.541333333333331</v>
      </c>
      <c r="H439" s="462">
        <v>-20.647500000000001</v>
      </c>
      <c r="I439" s="356">
        <v>-22.353666666666665</v>
      </c>
      <c r="J439" s="496">
        <v>-19.388333333333335</v>
      </c>
      <c r="K439" s="462">
        <v>-21.344999999999999</v>
      </c>
      <c r="L439" s="462" t="s">
        <v>228</v>
      </c>
      <c r="M439" s="469" t="s">
        <v>228</v>
      </c>
      <c r="N439" s="356" t="s">
        <v>228</v>
      </c>
      <c r="O439" s="358"/>
      <c r="P439" s="112"/>
      <c r="Q439" s="361"/>
      <c r="R439" s="361"/>
      <c r="S439" s="361"/>
      <c r="T439" s="361"/>
      <c r="U439" s="361"/>
      <c r="V439" s="361"/>
      <c r="W439" s="361"/>
      <c r="X439" s="361"/>
      <c r="Y439" s="361"/>
      <c r="Z439" s="361"/>
      <c r="AA439" s="361"/>
      <c r="AB439" s="361"/>
    </row>
    <row r="440" spans="1:29" x14ac:dyDescent="0.35">
      <c r="A440" s="571" t="s">
        <v>248</v>
      </c>
    </row>
  </sheetData>
  <mergeCells count="2">
    <mergeCell ref="O19:AC19"/>
    <mergeCell ref="A1:N2"/>
  </mergeCells>
  <pageMargins left="0.7" right="0.7" top="0.75" bottom="0.75" header="0.3" footer="0.3"/>
  <pageSetup scale="90" fitToWidth="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M264"/>
  <sheetViews>
    <sheetView tabSelected="1" topLeftCell="JN223" zoomScale="75" zoomScaleNormal="75" workbookViewId="0">
      <selection activeCell="KS239" sqref="KS239"/>
    </sheetView>
  </sheetViews>
  <sheetFormatPr defaultRowHeight="14.5" x14ac:dyDescent="0.35"/>
  <cols>
    <col min="1" max="1" width="14.7265625" customWidth="1"/>
    <col min="3" max="10" width="6.81640625" style="326" customWidth="1"/>
    <col min="11" max="11" width="1.81640625" style="131" customWidth="1"/>
    <col min="12" max="15" width="9.1796875" style="131"/>
    <col min="16" max="16" width="3.7265625" style="259" customWidth="1"/>
    <col min="17" max="17" width="9.1796875" style="131"/>
    <col min="18" max="18" width="6.81640625" style="326" customWidth="1"/>
    <col min="19" max="19" width="9" style="326" customWidth="1"/>
    <col min="20" max="20" width="9.1796875" style="186"/>
    <col min="21" max="21" width="6.81640625" style="131" customWidth="1"/>
    <col min="22" max="22" width="8.54296875" style="131" customWidth="1"/>
    <col min="23" max="23" width="9.1796875" style="186"/>
    <col min="24" max="24" width="6.81640625" style="131" customWidth="1"/>
    <col min="25" max="25" width="8.7265625" style="131" customWidth="1"/>
    <col min="26" max="26" width="9.1796875" style="186"/>
    <col min="27" max="27" width="6.81640625" style="131" customWidth="1"/>
    <col min="28" max="28" width="8" style="131" customWidth="1"/>
    <col min="29" max="29" width="9.1796875" style="186"/>
    <col min="30" max="30" width="6.81640625" style="179" customWidth="1"/>
    <col min="31" max="31" width="8" style="179" customWidth="1"/>
    <col min="32" max="32" width="9.1796875" style="186"/>
    <col min="33" max="33" width="6.81640625" customWidth="1"/>
    <col min="34" max="34" width="8" customWidth="1"/>
    <col min="35" max="35" width="9.1796875" style="104"/>
    <col min="36" max="36" width="7.1796875" style="131" customWidth="1"/>
    <col min="37" max="37" width="7.54296875" style="131" customWidth="1"/>
    <col min="38" max="38" width="9.1796875" style="186"/>
    <col min="39" max="39" width="7.1796875" style="131" customWidth="1"/>
    <col min="40" max="40" width="7.54296875" style="131" customWidth="1"/>
    <col min="41" max="41" width="9.1796875" style="186"/>
    <col min="42" max="42" width="13.54296875" customWidth="1"/>
    <col min="48" max="48" width="9.1796875" customWidth="1"/>
    <col min="50" max="51" width="6.453125" customWidth="1"/>
    <col min="64" max="64" width="9.1796875" style="100"/>
    <col min="70" max="70" width="3.54296875" customWidth="1"/>
    <col min="86" max="86" width="8.7265625" style="175" customWidth="1"/>
    <col min="87" max="87" width="9.54296875" style="202" customWidth="1"/>
    <col min="88" max="88" width="10.81640625" style="165" customWidth="1"/>
    <col min="89" max="92" width="7.81640625" style="165" customWidth="1"/>
    <col min="93" max="99" width="7.7265625" style="163" customWidth="1"/>
    <col min="100" max="102" width="7" style="163" customWidth="1"/>
    <col min="103" max="103" width="8.1796875" style="104" customWidth="1"/>
    <col min="104" max="104" width="7" style="163" customWidth="1"/>
    <col min="105" max="105" width="1.54296875" style="114" customWidth="1"/>
    <col min="110" max="110" width="8.7265625" style="175" customWidth="1"/>
    <col min="111" max="111" width="9.54296875" style="202" customWidth="1"/>
    <col min="112" max="116" width="8.54296875" style="165" customWidth="1"/>
    <col min="117" max="119" width="6.54296875" style="163" customWidth="1"/>
    <col min="120" max="120" width="7.81640625" style="163" customWidth="1"/>
    <col min="121" max="121" width="6.453125" style="163" customWidth="1"/>
    <col min="122" max="128" width="6.54296875" style="163" customWidth="1"/>
    <col min="129" max="129" width="1.54296875" style="114" customWidth="1"/>
    <col min="134" max="134" width="8.7265625" style="175" customWidth="1"/>
    <col min="135" max="135" width="9.54296875" style="202" customWidth="1"/>
    <col min="136" max="140" width="8.54296875" style="165" customWidth="1"/>
    <col min="141" max="143" width="6.7265625" style="163" customWidth="1"/>
    <col min="144" max="144" width="7.7265625" style="163" customWidth="1"/>
    <col min="145" max="152" width="6.7265625" style="163" customWidth="1"/>
    <col min="153" max="153" width="1.54296875" style="114" customWidth="1"/>
    <col min="158" max="158" width="8.7265625" style="175" customWidth="1"/>
    <col min="159" max="159" width="9.54296875" style="202" customWidth="1"/>
    <col min="160" max="164" width="8.453125" style="165" customWidth="1"/>
    <col min="165" max="176" width="7.26953125" style="163" customWidth="1"/>
    <col min="177" max="177" width="1.54296875" style="114" customWidth="1"/>
    <col min="182" max="182" width="8.7265625" style="175" customWidth="1"/>
    <col min="183" max="183" width="9.54296875" style="202" customWidth="1"/>
    <col min="184" max="188" width="8.54296875" style="165" customWidth="1"/>
    <col min="189" max="199" width="8.453125" style="163" customWidth="1"/>
    <col min="200" max="200" width="7.453125" style="163" customWidth="1"/>
    <col min="201" max="201" width="1.54296875" style="114" customWidth="1"/>
    <col min="206" max="206" width="8.7265625" style="175" customWidth="1"/>
    <col min="207" max="207" width="9.54296875" style="202" customWidth="1"/>
    <col min="208" max="212" width="8.54296875" style="165" customWidth="1"/>
    <col min="213" max="216" width="7.453125" style="163" customWidth="1"/>
    <col min="217" max="217" width="6.453125" style="163" customWidth="1"/>
    <col min="218" max="218" width="7.453125" style="163" customWidth="1"/>
    <col min="219" max="219" width="8" style="163" customWidth="1"/>
    <col min="220" max="223" width="7.453125" style="163" customWidth="1"/>
    <col min="224" max="224" width="9.1796875" style="163"/>
    <col min="225" max="225" width="1.54296875" style="114" customWidth="1"/>
    <col min="230" max="230" width="8.7265625" style="175" customWidth="1"/>
    <col min="231" max="231" width="9.54296875" style="202" customWidth="1"/>
    <col min="232" max="247" width="7.453125" customWidth="1"/>
    <col min="248" max="248" width="7.453125" style="163" customWidth="1"/>
    <col min="249" max="249" width="1.54296875" style="114" customWidth="1"/>
    <col min="254" max="254" width="8.7265625" style="175" customWidth="1"/>
    <col min="255" max="255" width="9.54296875" style="202" customWidth="1"/>
    <col min="256" max="271" width="7.453125" customWidth="1"/>
    <col min="272" max="272" width="7.453125" style="182" customWidth="1"/>
    <col min="273" max="273" width="8.08984375" style="182" customWidth="1"/>
    <col min="274" max="274" width="1.26953125" style="523" customWidth="1"/>
    <col min="276" max="276" width="8.453125" customWidth="1"/>
    <col min="277" max="277" width="8.54296875" style="426" customWidth="1"/>
    <col min="278" max="278" width="8.54296875" style="398" customWidth="1"/>
    <col min="279" max="279" width="2.26953125" customWidth="1"/>
    <col min="280" max="280" width="8.453125" customWidth="1"/>
    <col min="281" max="281" width="8.54296875" style="426" customWidth="1"/>
    <col min="282" max="282" width="8.54296875" style="425" customWidth="1"/>
    <col min="283" max="283" width="2.26953125" customWidth="1"/>
    <col min="284" max="284" width="7.54296875" customWidth="1"/>
    <col min="285" max="285" width="8.54296875" style="490" customWidth="1"/>
    <col min="286" max="286" width="8.54296875" style="398" customWidth="1"/>
    <col min="287" max="287" width="2.26953125" customWidth="1"/>
    <col min="288" max="288" width="7.54296875" customWidth="1"/>
    <col min="289" max="289" width="8.54296875" style="426" customWidth="1"/>
    <col min="290" max="290" width="8.54296875" style="398" customWidth="1"/>
    <col min="291" max="291" width="2.26953125" customWidth="1"/>
    <col min="292" max="292" width="7.54296875" customWidth="1"/>
    <col min="293" max="293" width="8.54296875" style="426" customWidth="1"/>
    <col min="294" max="294" width="8.54296875" style="398" customWidth="1"/>
    <col min="295" max="295" width="2.26953125" customWidth="1"/>
    <col min="296" max="296" width="7.54296875" customWidth="1"/>
    <col min="297" max="297" width="8.54296875" style="426" customWidth="1"/>
    <col min="298" max="298" width="8.54296875" style="398" customWidth="1"/>
    <col min="299" max="299" width="2.26953125" customWidth="1"/>
    <col min="300" max="300" width="7.54296875" customWidth="1"/>
    <col min="301" max="301" width="8.54296875" style="426" customWidth="1"/>
    <col min="302" max="302" width="8.54296875" style="398" customWidth="1"/>
    <col min="303" max="303" width="2.26953125" customWidth="1"/>
    <col min="304" max="304" width="7.54296875" customWidth="1"/>
    <col min="305" max="305" width="8.54296875" style="426" customWidth="1"/>
    <col min="306" max="306" width="8.54296875" style="398" customWidth="1"/>
    <col min="309" max="309" width="6.26953125" style="98" customWidth="1"/>
    <col min="310" max="310" width="4.7265625" style="98" customWidth="1"/>
    <col min="311" max="324" width="5.54296875" style="98" customWidth="1"/>
    <col min="325" max="325" width="9.1796875" style="112"/>
  </cols>
  <sheetData>
    <row r="1" spans="1:325" ht="75" customHeight="1" x14ac:dyDescent="0.35">
      <c r="A1" s="584" t="s">
        <v>194</v>
      </c>
      <c r="B1" s="584"/>
      <c r="C1" s="584"/>
      <c r="D1" s="584"/>
      <c r="E1" s="584"/>
      <c r="F1" s="584"/>
      <c r="G1" s="584"/>
      <c r="H1" s="584"/>
      <c r="I1" s="584"/>
      <c r="J1" s="463"/>
      <c r="L1" s="584" t="s">
        <v>136</v>
      </c>
      <c r="M1" s="584"/>
      <c r="N1" s="584"/>
      <c r="O1" s="584"/>
      <c r="Q1" s="586" t="s">
        <v>135</v>
      </c>
      <c r="R1" s="586"/>
      <c r="S1" s="586"/>
      <c r="T1" s="586"/>
      <c r="U1" s="586"/>
      <c r="V1" s="586"/>
      <c r="W1" s="586"/>
      <c r="X1" s="586"/>
      <c r="Y1" s="586"/>
      <c r="Z1" s="586"/>
      <c r="AA1" s="586"/>
      <c r="AB1" s="586"/>
      <c r="AC1" s="586"/>
      <c r="AD1" s="586"/>
      <c r="AE1" s="586"/>
      <c r="AF1" s="586"/>
      <c r="AG1" s="586"/>
      <c r="AH1" s="586"/>
      <c r="AI1" s="586"/>
      <c r="AJ1" s="586"/>
      <c r="AK1" s="586"/>
      <c r="AL1" s="586"/>
      <c r="AM1" s="586"/>
      <c r="AN1" s="586"/>
      <c r="AO1" s="586"/>
      <c r="AQ1" s="584" t="s">
        <v>137</v>
      </c>
      <c r="AR1" s="584"/>
      <c r="AS1" s="584"/>
      <c r="AT1" s="584"/>
      <c r="AU1" s="584"/>
      <c r="AV1" s="584"/>
      <c r="AW1" s="584"/>
      <c r="AX1" s="584"/>
      <c r="AZ1" s="275" t="s">
        <v>42</v>
      </c>
      <c r="BA1" s="99"/>
      <c r="BB1" s="99"/>
      <c r="BC1" s="99"/>
      <c r="BD1" s="99"/>
      <c r="BE1" s="99"/>
      <c r="BF1" s="99"/>
      <c r="BG1" s="99"/>
      <c r="BH1" s="99"/>
      <c r="BI1" s="99"/>
      <c r="BJ1" s="99"/>
      <c r="BK1" s="99"/>
      <c r="BL1" s="99"/>
      <c r="BM1" s="99"/>
      <c r="BN1" s="99"/>
      <c r="BO1" s="99"/>
      <c r="BP1" s="99"/>
      <c r="BQ1" s="99"/>
      <c r="BR1" s="100"/>
      <c r="BY1" s="100"/>
      <c r="BZ1" s="100"/>
      <c r="CA1" s="100"/>
      <c r="CD1" s="582" t="s">
        <v>178</v>
      </c>
      <c r="CE1" s="582"/>
      <c r="CF1" s="582"/>
      <c r="CG1" s="582"/>
      <c r="CH1" s="582"/>
      <c r="CI1" s="582"/>
      <c r="CJ1" s="278" t="s">
        <v>110</v>
      </c>
      <c r="CK1" s="278"/>
      <c r="CL1" s="278"/>
      <c r="CM1" s="278"/>
      <c r="CN1" s="278"/>
      <c r="CO1" s="588" t="s">
        <v>184</v>
      </c>
      <c r="CP1" s="588"/>
      <c r="CQ1" s="588"/>
      <c r="CR1" s="588"/>
      <c r="CS1" s="588"/>
      <c r="CT1" s="588"/>
      <c r="CU1" s="588"/>
      <c r="CV1" s="589" t="s">
        <v>106</v>
      </c>
      <c r="CW1" s="589"/>
      <c r="CX1" s="589"/>
      <c r="CY1" s="590" t="s">
        <v>55</v>
      </c>
      <c r="CZ1" s="590"/>
      <c r="DB1" s="582" t="s">
        <v>178</v>
      </c>
      <c r="DC1" s="582"/>
      <c r="DD1" s="582"/>
      <c r="DE1" s="582"/>
      <c r="DF1" s="582"/>
      <c r="DG1" s="582"/>
      <c r="DZ1" s="582" t="s">
        <v>178</v>
      </c>
      <c r="EA1" s="582"/>
      <c r="EB1" s="582"/>
      <c r="EC1" s="582"/>
      <c r="ED1" s="582"/>
      <c r="EE1" s="582"/>
      <c r="EV1" s="165"/>
      <c r="EX1" s="582" t="s">
        <v>178</v>
      </c>
      <c r="EY1" s="582"/>
      <c r="EZ1" s="582"/>
      <c r="FA1" s="582"/>
      <c r="FB1" s="582"/>
      <c r="FC1" s="582"/>
      <c r="FT1" s="165"/>
      <c r="FV1" s="582" t="s">
        <v>178</v>
      </c>
      <c r="FW1" s="582"/>
      <c r="FX1" s="582"/>
      <c r="FY1" s="582"/>
      <c r="FZ1" s="582"/>
      <c r="GA1" s="582"/>
      <c r="GR1" s="165"/>
      <c r="GT1" s="582" t="s">
        <v>178</v>
      </c>
      <c r="GU1" s="582"/>
      <c r="GV1" s="582"/>
      <c r="GW1" s="582"/>
      <c r="GX1" s="582"/>
      <c r="GY1" s="582"/>
      <c r="HR1" s="582" t="s">
        <v>178</v>
      </c>
      <c r="HS1" s="582"/>
      <c r="HT1" s="582"/>
      <c r="HU1" s="582"/>
      <c r="HV1" s="582"/>
      <c r="HW1" s="582"/>
      <c r="IP1" s="582" t="s">
        <v>178</v>
      </c>
      <c r="IQ1" s="582"/>
      <c r="IR1" s="582"/>
      <c r="IS1" s="582"/>
      <c r="IT1" s="582"/>
      <c r="IU1" s="582"/>
      <c r="JQ1" s="418"/>
      <c r="JR1" s="418"/>
      <c r="JS1" s="323"/>
      <c r="JT1" s="323"/>
      <c r="JU1" s="418"/>
      <c r="JV1" s="430"/>
      <c r="JW1" s="323"/>
      <c r="JX1" s="323"/>
      <c r="JY1" s="430"/>
      <c r="JZ1" s="418"/>
      <c r="KA1" s="323"/>
      <c r="KB1" s="323"/>
      <c r="KC1" s="418"/>
      <c r="KD1" s="418"/>
      <c r="KE1" s="323"/>
      <c r="KF1" s="323"/>
      <c r="KG1" s="418"/>
      <c r="KH1" s="418"/>
      <c r="KI1" s="323"/>
      <c r="KJ1" s="323"/>
      <c r="KK1" s="418"/>
      <c r="KL1" s="418"/>
      <c r="KM1" s="323"/>
      <c r="KN1" s="323"/>
      <c r="KO1" s="418"/>
      <c r="KP1" s="418"/>
      <c r="KQ1" s="323"/>
      <c r="KR1" s="323"/>
      <c r="KS1" s="418"/>
      <c r="KT1" s="418"/>
    </row>
    <row r="2" spans="1:325" ht="18.5" x14ac:dyDescent="0.45">
      <c r="A2" s="102"/>
      <c r="R2" s="110"/>
      <c r="S2" s="110"/>
      <c r="T2" s="164"/>
      <c r="U2" s="111"/>
      <c r="V2" s="111"/>
      <c r="W2" s="164"/>
      <c r="Z2" s="164"/>
      <c r="AC2" s="164"/>
      <c r="AP2" s="110"/>
      <c r="AQ2" s="113"/>
      <c r="AR2" s="485"/>
      <c r="AS2" s="485"/>
      <c r="AU2" s="110"/>
      <c r="AV2" s="110"/>
      <c r="AW2" s="110"/>
      <c r="AX2" s="110"/>
      <c r="AY2" s="110"/>
      <c r="CE2" t="s">
        <v>54</v>
      </c>
      <c r="CF2" t="s">
        <v>54</v>
      </c>
      <c r="CO2" s="274"/>
      <c r="CP2" s="274"/>
      <c r="CQ2" s="274"/>
      <c r="CR2" s="274"/>
      <c r="CS2" s="274"/>
      <c r="CT2" s="274"/>
      <c r="CU2" s="274"/>
      <c r="DC2" t="s">
        <v>54</v>
      </c>
      <c r="DD2" t="s">
        <v>54</v>
      </c>
      <c r="DH2" s="184"/>
      <c r="DI2" s="184"/>
      <c r="DJ2" s="184"/>
      <c r="DK2" s="184"/>
      <c r="DL2" s="184"/>
      <c r="DM2" s="182"/>
      <c r="DN2" s="182"/>
      <c r="DO2" s="182"/>
      <c r="DP2" s="182"/>
      <c r="DQ2" s="182"/>
      <c r="DR2" s="182"/>
      <c r="DS2" s="182"/>
      <c r="DT2" s="182"/>
      <c r="DU2" s="182"/>
      <c r="DV2" s="182"/>
      <c r="DW2" s="182"/>
      <c r="DX2" s="182"/>
      <c r="DY2" s="183"/>
      <c r="EA2" t="s">
        <v>54</v>
      </c>
      <c r="EB2" t="s">
        <v>54</v>
      </c>
      <c r="EF2" s="184"/>
      <c r="EG2" s="184"/>
      <c r="EH2" s="184"/>
      <c r="EI2" s="184"/>
      <c r="EJ2" s="184"/>
      <c r="EK2" s="182"/>
      <c r="EL2" s="182"/>
      <c r="EM2" s="182"/>
      <c r="EN2" s="182"/>
      <c r="EO2" s="182"/>
      <c r="EP2" s="182"/>
      <c r="EQ2" s="182"/>
      <c r="ER2" s="182"/>
      <c r="ES2" s="182"/>
      <c r="ET2" s="182"/>
      <c r="EU2" s="182"/>
      <c r="EV2" s="184"/>
      <c r="EW2" s="183"/>
      <c r="EY2" t="s">
        <v>54</v>
      </c>
      <c r="EZ2" t="s">
        <v>54</v>
      </c>
      <c r="FD2" s="184"/>
      <c r="FE2" s="184"/>
      <c r="FF2" s="184"/>
      <c r="FG2" s="184"/>
      <c r="FH2" s="184"/>
      <c r="FI2" s="182"/>
      <c r="FJ2" s="182"/>
      <c r="FK2" s="182"/>
      <c r="FL2" s="182"/>
      <c r="FM2" s="182"/>
      <c r="FN2" s="182"/>
      <c r="FO2" s="182"/>
      <c r="FP2" s="182"/>
      <c r="FQ2" s="182"/>
      <c r="FR2" s="182"/>
      <c r="FS2" s="182"/>
      <c r="FT2" s="184"/>
      <c r="FU2" s="183"/>
      <c r="FW2" t="s">
        <v>54</v>
      </c>
      <c r="FX2" t="s">
        <v>54</v>
      </c>
      <c r="GB2" s="184"/>
      <c r="GC2" s="184"/>
      <c r="GD2" s="184"/>
      <c r="GE2" s="184"/>
      <c r="GF2" s="184"/>
      <c r="GG2" s="182"/>
      <c r="GH2" s="182"/>
      <c r="GI2" s="182"/>
      <c r="GJ2" s="182"/>
      <c r="GK2" s="182"/>
      <c r="GL2" s="182"/>
      <c r="GM2" s="182"/>
      <c r="GN2" s="182"/>
      <c r="GO2" s="182"/>
      <c r="GP2" s="182"/>
      <c r="GQ2" s="182"/>
      <c r="GR2" s="184"/>
      <c r="GS2" s="183"/>
      <c r="GU2" t="s">
        <v>54</v>
      </c>
      <c r="GV2" t="s">
        <v>54</v>
      </c>
      <c r="GZ2" s="184"/>
      <c r="HA2" s="184"/>
      <c r="HB2" s="184"/>
      <c r="HC2" s="184"/>
      <c r="HD2" s="184"/>
      <c r="HE2" s="182"/>
      <c r="HF2" s="182"/>
      <c r="HG2" s="182"/>
      <c r="HH2" s="182"/>
      <c r="HI2" s="182"/>
      <c r="HJ2" s="182"/>
      <c r="HK2" s="182"/>
      <c r="HL2" s="182"/>
      <c r="HM2" s="182"/>
      <c r="HN2" s="182"/>
      <c r="HO2" s="182"/>
      <c r="HQ2" s="183"/>
      <c r="HS2" t="s">
        <v>54</v>
      </c>
      <c r="HT2" t="s">
        <v>54</v>
      </c>
      <c r="IO2" s="183"/>
      <c r="IQ2" t="s">
        <v>54</v>
      </c>
      <c r="IR2" t="s">
        <v>54</v>
      </c>
      <c r="JP2" s="163"/>
      <c r="JQ2" s="398"/>
      <c r="JT2" s="163"/>
      <c r="JU2" s="398"/>
      <c r="JX2" s="163"/>
      <c r="JY2" s="425"/>
      <c r="KB2" s="163"/>
      <c r="KC2" s="398"/>
      <c r="KF2" s="163"/>
      <c r="KG2" s="398"/>
      <c r="KJ2" s="163"/>
      <c r="KK2" s="398"/>
      <c r="KN2" s="163"/>
      <c r="KO2" s="398"/>
      <c r="KR2" s="163"/>
      <c r="KS2" s="398"/>
    </row>
    <row r="3" spans="1:325" s="2" customFormat="1" ht="18.5" x14ac:dyDescent="0.45">
      <c r="A3" s="309"/>
      <c r="B3" s="296"/>
      <c r="C3" s="297"/>
      <c r="D3" s="297"/>
      <c r="E3" s="297"/>
      <c r="F3" s="298"/>
      <c r="G3" s="298"/>
      <c r="H3" s="298"/>
      <c r="I3" s="298"/>
      <c r="J3" s="298"/>
      <c r="K3" s="299"/>
      <c r="L3" s="259"/>
      <c r="M3" s="259"/>
      <c r="N3" s="259"/>
      <c r="O3" s="259"/>
      <c r="P3" s="259"/>
      <c r="Q3" s="259"/>
      <c r="R3" s="261"/>
      <c r="S3" s="261"/>
      <c r="T3" s="187"/>
      <c r="U3" s="259"/>
      <c r="V3" s="259"/>
      <c r="W3" s="187"/>
      <c r="X3" s="259"/>
      <c r="Y3" s="259"/>
      <c r="Z3" s="187"/>
      <c r="AA3" s="259"/>
      <c r="AB3" s="259"/>
      <c r="AC3" s="187"/>
      <c r="AD3" s="179"/>
      <c r="AE3" s="179"/>
      <c r="AF3" s="186"/>
      <c r="AI3" s="173"/>
      <c r="AJ3" s="131"/>
      <c r="AK3" s="131"/>
      <c r="AL3" s="186"/>
      <c r="AM3" s="131"/>
      <c r="AN3" s="131"/>
      <c r="AO3" s="186"/>
      <c r="AQ3" s="113"/>
      <c r="AR3" s="485"/>
      <c r="AS3" s="485"/>
      <c r="AT3"/>
      <c r="AU3" s="103"/>
      <c r="AV3" s="103"/>
      <c r="AW3" s="103"/>
      <c r="AX3" s="103"/>
      <c r="AY3" s="103"/>
      <c r="BL3" s="383"/>
      <c r="CH3" s="487"/>
      <c r="CI3" s="203"/>
      <c r="CJ3" s="178"/>
      <c r="CK3" s="178"/>
      <c r="CL3" s="178"/>
      <c r="CM3" s="178"/>
      <c r="CN3" s="178"/>
      <c r="CO3" s="274"/>
      <c r="CP3" s="274"/>
      <c r="CQ3" s="274"/>
      <c r="CR3" s="274"/>
      <c r="CS3" s="274"/>
      <c r="CT3" s="274"/>
      <c r="CU3" s="274"/>
      <c r="CV3" s="167"/>
      <c r="CW3" s="167"/>
      <c r="CX3" s="167"/>
      <c r="CY3" s="173"/>
      <c r="CZ3" s="167"/>
      <c r="DA3" s="117"/>
      <c r="DF3" s="487"/>
      <c r="DG3" s="203"/>
      <c r="DH3" s="264"/>
      <c r="DI3" s="264"/>
      <c r="DJ3" s="264"/>
      <c r="DK3" s="264"/>
      <c r="DL3" s="264"/>
      <c r="DM3" s="188"/>
      <c r="DN3" s="188"/>
      <c r="DO3" s="188"/>
      <c r="DP3" s="188"/>
      <c r="DQ3" s="188"/>
      <c r="DR3" s="188"/>
      <c r="DS3" s="188"/>
      <c r="DT3" s="188"/>
      <c r="DU3" s="188"/>
      <c r="DV3" s="188"/>
      <c r="DW3" s="188"/>
      <c r="DX3" s="182"/>
      <c r="DY3" s="183"/>
      <c r="ED3" s="487"/>
      <c r="EE3" s="203"/>
      <c r="EF3" s="264"/>
      <c r="EG3" s="264"/>
      <c r="EH3" s="264"/>
      <c r="EI3" s="264"/>
      <c r="EJ3" s="264"/>
      <c r="EK3" s="188"/>
      <c r="EL3" s="188"/>
      <c r="EM3" s="188"/>
      <c r="EN3" s="188"/>
      <c r="EO3" s="188"/>
      <c r="EP3" s="188"/>
      <c r="EQ3" s="188"/>
      <c r="ER3" s="188"/>
      <c r="ES3" s="188"/>
      <c r="ET3" s="188"/>
      <c r="EU3" s="188"/>
      <c r="EV3" s="184"/>
      <c r="EW3" s="183"/>
      <c r="FB3" s="487"/>
      <c r="FC3" s="203"/>
      <c r="FD3" s="264"/>
      <c r="FE3" s="264"/>
      <c r="FF3" s="264"/>
      <c r="FG3" s="264"/>
      <c r="FH3" s="264"/>
      <c r="FI3" s="188"/>
      <c r="FJ3" s="188"/>
      <c r="FK3" s="188"/>
      <c r="FL3" s="188"/>
      <c r="FM3" s="188"/>
      <c r="FN3" s="188"/>
      <c r="FO3" s="188"/>
      <c r="FP3" s="188"/>
      <c r="FQ3" s="188"/>
      <c r="FR3" s="188"/>
      <c r="FS3" s="188"/>
      <c r="FT3" s="184"/>
      <c r="FU3" s="183"/>
      <c r="FZ3" s="487"/>
      <c r="GA3" s="203"/>
      <c r="GB3" s="264"/>
      <c r="GC3" s="264"/>
      <c r="GD3" s="264"/>
      <c r="GE3" s="264"/>
      <c r="GF3" s="264"/>
      <c r="GG3" s="188"/>
      <c r="GH3" s="188"/>
      <c r="GI3" s="188"/>
      <c r="GJ3" s="188"/>
      <c r="GK3" s="188"/>
      <c r="GL3" s="188"/>
      <c r="GM3" s="188"/>
      <c r="GN3" s="188"/>
      <c r="GO3" s="188"/>
      <c r="GP3" s="188"/>
      <c r="GQ3" s="188"/>
      <c r="GR3" s="264"/>
      <c r="GS3" s="183"/>
      <c r="GX3" s="487"/>
      <c r="GY3" s="203"/>
      <c r="GZ3" s="184"/>
      <c r="HA3" s="184"/>
      <c r="HB3" s="184"/>
      <c r="HC3" s="184"/>
      <c r="HD3" s="184"/>
      <c r="HE3" s="182"/>
      <c r="HF3" s="182"/>
      <c r="HG3" s="182"/>
      <c r="HH3" s="182"/>
      <c r="HI3" s="182"/>
      <c r="HJ3" s="182"/>
      <c r="HK3" s="182"/>
      <c r="HL3" s="182"/>
      <c r="HM3" s="182"/>
      <c r="HN3" s="182"/>
      <c r="HO3" s="182"/>
      <c r="HP3" s="167"/>
      <c r="HQ3" s="183"/>
      <c r="HV3" s="487"/>
      <c r="HW3" s="203"/>
      <c r="IN3" s="167"/>
      <c r="IO3" s="183"/>
      <c r="IT3" s="487"/>
      <c r="IU3" s="203"/>
      <c r="JL3" s="167"/>
      <c r="JM3" s="167"/>
      <c r="JN3" s="524"/>
      <c r="JP3" s="163"/>
      <c r="JQ3" s="398"/>
      <c r="JR3" s="398"/>
      <c r="JT3" s="163"/>
      <c r="JU3" s="398"/>
      <c r="JV3" s="425"/>
      <c r="JX3" s="163"/>
      <c r="JY3" s="425"/>
      <c r="JZ3" s="398"/>
      <c r="KB3" s="163"/>
      <c r="KC3" s="398"/>
      <c r="KD3" s="398"/>
      <c r="KF3" s="163"/>
      <c r="KG3" s="398"/>
      <c r="KH3" s="398"/>
      <c r="KJ3" s="163"/>
      <c r="KK3" s="398"/>
      <c r="KL3" s="398"/>
      <c r="KN3" s="163"/>
      <c r="KO3" s="398"/>
      <c r="KP3" s="398"/>
      <c r="KR3" s="163"/>
      <c r="KS3" s="398"/>
      <c r="KT3" s="398"/>
      <c r="KW3" s="399"/>
      <c r="KX3" s="399"/>
      <c r="KY3" s="399"/>
      <c r="KZ3" s="399"/>
      <c r="LA3" s="399"/>
      <c r="LB3" s="399"/>
      <c r="LC3" s="399"/>
      <c r="LD3" s="399"/>
      <c r="LE3" s="399"/>
      <c r="LF3" s="399"/>
      <c r="LG3" s="399"/>
      <c r="LH3" s="399"/>
      <c r="LI3" s="399"/>
      <c r="LJ3" s="399"/>
      <c r="LK3" s="399"/>
      <c r="LL3" s="399"/>
      <c r="LM3" s="400"/>
    </row>
    <row r="4" spans="1:325" ht="15.5" x14ac:dyDescent="0.35">
      <c r="Q4" s="110" t="s">
        <v>43</v>
      </c>
      <c r="R4" s="110">
        <v>1333</v>
      </c>
      <c r="S4" s="110"/>
      <c r="U4" s="110">
        <v>1415</v>
      </c>
      <c r="V4" s="110"/>
      <c r="X4" s="110">
        <v>1389</v>
      </c>
      <c r="Y4" s="110"/>
      <c r="AA4" s="110">
        <v>1520</v>
      </c>
      <c r="AB4" s="110"/>
      <c r="AD4" s="110">
        <v>1363</v>
      </c>
      <c r="AE4" s="110"/>
      <c r="AG4" s="110">
        <v>1416</v>
      </c>
      <c r="AH4" s="110"/>
      <c r="AJ4" s="110">
        <v>1333</v>
      </c>
      <c r="AK4" s="110"/>
      <c r="AL4" s="104"/>
      <c r="AM4" s="464">
        <v>1348</v>
      </c>
      <c r="AN4" s="110"/>
      <c r="AO4" s="104"/>
      <c r="AQ4" s="113"/>
      <c r="AR4" s="485"/>
      <c r="AS4" s="485"/>
      <c r="AZ4" s="99" t="s">
        <v>131</v>
      </c>
      <c r="BA4" s="99"/>
      <c r="BB4" s="99"/>
      <c r="BC4" s="99" t="s">
        <v>132</v>
      </c>
      <c r="BD4" s="99"/>
      <c r="BE4" s="99"/>
      <c r="BF4" s="99"/>
      <c r="BG4" s="99"/>
      <c r="BH4" s="99"/>
      <c r="BI4" s="99"/>
      <c r="BJ4" s="99"/>
      <c r="BK4" s="99"/>
      <c r="BL4" s="99"/>
      <c r="BM4" s="99"/>
      <c r="BN4" s="99"/>
      <c r="BO4" s="99"/>
      <c r="BP4" s="99"/>
      <c r="BQ4" s="99"/>
      <c r="BS4" s="587" t="s">
        <v>139</v>
      </c>
      <c r="BT4" s="587"/>
      <c r="BU4" s="587"/>
      <c r="BV4" s="587"/>
      <c r="BW4" s="587"/>
      <c r="BX4" s="587"/>
      <c r="BY4" s="587"/>
      <c r="BZ4" s="587"/>
      <c r="CA4" s="587"/>
      <c r="CE4" s="581" t="s">
        <v>53</v>
      </c>
      <c r="CF4" s="581"/>
      <c r="CJ4" s="267"/>
      <c r="CK4" s="267"/>
      <c r="CL4" s="267"/>
      <c r="CM4" s="267"/>
      <c r="CN4" s="267"/>
      <c r="CO4" s="267"/>
      <c r="CP4" s="267"/>
      <c r="CQ4" s="267"/>
      <c r="CR4" s="267"/>
      <c r="CS4" s="267"/>
      <c r="CT4" s="267"/>
      <c r="CU4" s="267"/>
      <c r="CV4" s="269"/>
      <c r="CW4" s="269"/>
      <c r="CX4" s="269"/>
      <c r="CY4" s="269"/>
      <c r="DC4" s="581" t="s">
        <v>53</v>
      </c>
      <c r="DD4" s="581"/>
      <c r="DH4" s="264"/>
      <c r="DI4" s="264"/>
      <c r="DJ4" s="264"/>
      <c r="DK4" s="264"/>
      <c r="DL4" s="264"/>
      <c r="DM4" s="188"/>
      <c r="DN4" s="188"/>
      <c r="DO4" s="188"/>
      <c r="DP4" s="188"/>
      <c r="DQ4" s="188"/>
      <c r="DR4" s="188"/>
      <c r="DS4" s="188"/>
      <c r="DT4" s="188"/>
      <c r="DU4" s="188"/>
      <c r="DV4" s="188"/>
      <c r="DW4" s="500"/>
      <c r="DX4" s="182"/>
      <c r="DY4" s="183"/>
      <c r="EA4" s="581" t="s">
        <v>53</v>
      </c>
      <c r="EB4" s="581"/>
      <c r="EF4" s="264"/>
      <c r="EG4" s="264"/>
      <c r="EH4" s="264"/>
      <c r="EI4" s="264"/>
      <c r="EJ4" s="264"/>
      <c r="EK4" s="188"/>
      <c r="EL4" s="188"/>
      <c r="EM4" s="188"/>
      <c r="EN4" s="188"/>
      <c r="EO4" s="188"/>
      <c r="EP4" s="188"/>
      <c r="EQ4" s="188"/>
      <c r="ER4" s="188"/>
      <c r="ES4" s="188"/>
      <c r="ET4" s="188"/>
      <c r="EU4" s="500"/>
      <c r="EV4" s="184"/>
      <c r="EW4" s="183"/>
      <c r="EY4" s="581" t="s">
        <v>53</v>
      </c>
      <c r="EZ4" s="581"/>
      <c r="FD4" s="264"/>
      <c r="FE4" s="264"/>
      <c r="FF4" s="264"/>
      <c r="FG4" s="264"/>
      <c r="FH4" s="264"/>
      <c r="FI4" s="188"/>
      <c r="FJ4" s="188"/>
      <c r="FK4" s="188"/>
      <c r="FL4" s="188"/>
      <c r="FM4" s="188"/>
      <c r="FN4" s="188"/>
      <c r="FO4" s="188"/>
      <c r="FP4" s="188"/>
      <c r="FQ4" s="188"/>
      <c r="FR4" s="188"/>
      <c r="FS4" s="500"/>
      <c r="FT4" s="184"/>
      <c r="FU4" s="183"/>
      <c r="FW4" s="581" t="s">
        <v>53</v>
      </c>
      <c r="FX4" s="581"/>
      <c r="GB4" s="264"/>
      <c r="GC4" s="264"/>
      <c r="GD4" s="264"/>
      <c r="GE4" s="264"/>
      <c r="GF4" s="264"/>
      <c r="GG4" s="188"/>
      <c r="GH4" s="188"/>
      <c r="GI4" s="188"/>
      <c r="GJ4" s="188"/>
      <c r="GK4" s="188"/>
      <c r="GL4" s="188"/>
      <c r="GM4" s="188"/>
      <c r="GN4" s="188"/>
      <c r="GO4" s="188"/>
      <c r="GP4" s="188"/>
      <c r="GQ4" s="500"/>
      <c r="GR4" s="264"/>
      <c r="GS4" s="183"/>
      <c r="GU4" s="581" t="s">
        <v>53</v>
      </c>
      <c r="GV4" s="581"/>
      <c r="GZ4" s="264"/>
      <c r="HA4" s="264"/>
      <c r="HB4" s="264"/>
      <c r="HC4" s="264"/>
      <c r="HD4" s="264"/>
      <c r="HE4" s="188"/>
      <c r="HF4" s="188"/>
      <c r="HG4" s="188"/>
      <c r="HH4" s="188"/>
      <c r="HI4" s="188"/>
      <c r="HJ4" s="188"/>
      <c r="HK4" s="188"/>
      <c r="HL4" s="188"/>
      <c r="HM4" s="188"/>
      <c r="HN4" s="188"/>
      <c r="HO4" s="500"/>
      <c r="HP4" s="174"/>
      <c r="HQ4" s="183"/>
      <c r="HS4" s="581" t="s">
        <v>53</v>
      </c>
      <c r="HT4" s="581"/>
      <c r="IO4" s="183"/>
      <c r="IQ4" s="581" t="s">
        <v>53</v>
      </c>
      <c r="IR4" s="581"/>
      <c r="JO4" s="163"/>
      <c r="JP4" s="398"/>
      <c r="JQ4" s="398"/>
      <c r="JT4" s="163"/>
      <c r="JU4" s="398"/>
      <c r="JY4" s="163"/>
      <c r="JZ4" s="425"/>
      <c r="KB4" s="398"/>
      <c r="KC4"/>
      <c r="KD4" s="163"/>
      <c r="KF4" s="398"/>
      <c r="KG4" s="398"/>
      <c r="KH4"/>
      <c r="KJ4" s="163"/>
      <c r="KK4" s="398"/>
      <c r="KO4" s="163"/>
      <c r="KR4" s="398"/>
      <c r="KS4"/>
      <c r="KT4" s="163"/>
      <c r="KX4" s="402"/>
    </row>
    <row r="5" spans="1:325" ht="31.5" customHeight="1" x14ac:dyDescent="0.35">
      <c r="C5" s="585" t="s">
        <v>128</v>
      </c>
      <c r="D5" s="585"/>
      <c r="E5" s="585"/>
      <c r="F5" s="585"/>
      <c r="G5" s="585"/>
      <c r="H5" s="585"/>
      <c r="I5" s="585"/>
      <c r="J5" s="585"/>
      <c r="M5" s="185"/>
      <c r="Q5" s="110"/>
      <c r="R5" s="225" t="s">
        <v>130</v>
      </c>
      <c r="S5" s="225" t="s">
        <v>212</v>
      </c>
      <c r="U5" s="225" t="s">
        <v>130</v>
      </c>
      <c r="V5" s="225" t="s">
        <v>213</v>
      </c>
      <c r="X5" s="225" t="s">
        <v>130</v>
      </c>
      <c r="Y5" s="225" t="s">
        <v>214</v>
      </c>
      <c r="AA5" s="225" t="s">
        <v>130</v>
      </c>
      <c r="AB5" s="225" t="s">
        <v>215</v>
      </c>
      <c r="AD5" s="225" t="s">
        <v>130</v>
      </c>
      <c r="AE5" s="225" t="s">
        <v>216</v>
      </c>
      <c r="AG5" s="225" t="s">
        <v>130</v>
      </c>
      <c r="AH5" s="225" t="s">
        <v>217</v>
      </c>
      <c r="AJ5" s="225" t="s">
        <v>130</v>
      </c>
      <c r="AK5" s="225" t="s">
        <v>218</v>
      </c>
      <c r="AL5" s="104"/>
      <c r="AM5" s="225" t="s">
        <v>130</v>
      </c>
      <c r="AN5" s="225" t="s">
        <v>219</v>
      </c>
      <c r="AO5" s="104"/>
      <c r="BA5" s="485" t="s">
        <v>34</v>
      </c>
      <c r="BB5" s="485" t="s">
        <v>38</v>
      </c>
      <c r="BC5" s="485" t="s">
        <v>35</v>
      </c>
      <c r="BD5" s="485" t="s">
        <v>39</v>
      </c>
      <c r="BE5" s="485" t="s">
        <v>36</v>
      </c>
      <c r="BF5" s="485" t="s">
        <v>40</v>
      </c>
      <c r="BG5" s="485" t="s">
        <v>37</v>
      </c>
      <c r="BH5" s="485" t="s">
        <v>41</v>
      </c>
      <c r="BI5" s="485" t="s">
        <v>44</v>
      </c>
      <c r="BJ5" s="485" t="s">
        <v>45</v>
      </c>
      <c r="BK5" s="485" t="s">
        <v>62</v>
      </c>
      <c r="BL5" s="118" t="s">
        <v>63</v>
      </c>
      <c r="BM5" s="485" t="s">
        <v>78</v>
      </c>
      <c r="BN5" s="485" t="s">
        <v>107</v>
      </c>
      <c r="BO5" s="168" t="s">
        <v>211</v>
      </c>
      <c r="BP5" s="497" t="s">
        <v>220</v>
      </c>
      <c r="BQ5" s="497"/>
      <c r="BT5" s="130"/>
      <c r="BU5" s="130"/>
      <c r="BV5" s="130"/>
      <c r="BW5" s="130"/>
      <c r="BX5" s="130"/>
      <c r="BY5" s="168"/>
      <c r="CD5" s="101" t="s">
        <v>51</v>
      </c>
      <c r="CE5" s="125" t="s">
        <v>52</v>
      </c>
      <c r="CF5" s="109" t="s">
        <v>134</v>
      </c>
      <c r="CG5" s="115" t="s">
        <v>48</v>
      </c>
      <c r="CH5" s="194" t="s">
        <v>49</v>
      </c>
      <c r="CI5" s="116" t="s">
        <v>50</v>
      </c>
      <c r="CJ5" s="177"/>
      <c r="CK5" s="177"/>
      <c r="CL5" s="177"/>
      <c r="CM5" s="177"/>
      <c r="CN5" s="177"/>
      <c r="CO5" s="268"/>
      <c r="CP5" s="268"/>
      <c r="CS5" s="177"/>
      <c r="CT5" s="177"/>
      <c r="CU5" s="177"/>
      <c r="CV5" s="268"/>
      <c r="CW5" s="268"/>
      <c r="CX5" s="270"/>
      <c r="CY5" s="268"/>
      <c r="DB5" s="101" t="s">
        <v>51</v>
      </c>
      <c r="DC5" s="125" t="s">
        <v>52</v>
      </c>
      <c r="DD5" s="109" t="s">
        <v>134</v>
      </c>
      <c r="DE5" s="115" t="s">
        <v>48</v>
      </c>
      <c r="DF5" s="194" t="s">
        <v>49</v>
      </c>
      <c r="DG5" s="116" t="s">
        <v>50</v>
      </c>
      <c r="DH5" s="265"/>
      <c r="DI5" s="265"/>
      <c r="DJ5" s="265"/>
      <c r="DK5" s="265"/>
      <c r="DL5" s="265"/>
      <c r="DM5" s="266"/>
      <c r="DN5" s="266"/>
      <c r="DO5" s="494"/>
      <c r="DP5" s="494"/>
      <c r="DQ5" s="494"/>
      <c r="DR5" s="494"/>
      <c r="DS5" s="494"/>
      <c r="DT5" s="494"/>
      <c r="DU5" s="494"/>
      <c r="DV5" s="494"/>
      <c r="DW5" s="266"/>
      <c r="DY5" s="183"/>
      <c r="DZ5" s="101" t="s">
        <v>51</v>
      </c>
      <c r="EA5" s="125" t="s">
        <v>52</v>
      </c>
      <c r="EB5" s="109" t="s">
        <v>134</v>
      </c>
      <c r="EC5" s="115" t="s">
        <v>48</v>
      </c>
      <c r="ED5" s="194" t="s">
        <v>49</v>
      </c>
      <c r="EE5" s="116" t="s">
        <v>50</v>
      </c>
      <c r="EF5" s="265"/>
      <c r="EG5" s="265"/>
      <c r="EH5" s="265"/>
      <c r="EI5" s="265"/>
      <c r="EJ5" s="265"/>
      <c r="EK5" s="266"/>
      <c r="EL5" s="266"/>
      <c r="EM5" s="494"/>
      <c r="EN5" s="494"/>
      <c r="EO5" s="494"/>
      <c r="EP5" s="494"/>
      <c r="EQ5" s="494"/>
      <c r="ER5" s="494"/>
      <c r="ES5" s="494"/>
      <c r="ET5" s="266"/>
      <c r="EU5" s="266"/>
      <c r="EW5" s="183"/>
      <c r="EX5" s="101" t="s">
        <v>51</v>
      </c>
      <c r="EY5" s="125" t="s">
        <v>52</v>
      </c>
      <c r="EZ5" s="109" t="s">
        <v>134</v>
      </c>
      <c r="FA5" s="115" t="s">
        <v>48</v>
      </c>
      <c r="FB5" s="194" t="s">
        <v>49</v>
      </c>
      <c r="FC5" s="116" t="s">
        <v>50</v>
      </c>
      <c r="FD5" s="265"/>
      <c r="FE5" s="265"/>
      <c r="FF5" s="265"/>
      <c r="FG5" s="265"/>
      <c r="FH5" s="265"/>
      <c r="FI5" s="266"/>
      <c r="FJ5" s="266"/>
      <c r="FK5" s="494"/>
      <c r="FL5" s="494"/>
      <c r="FM5" s="494"/>
      <c r="FN5" s="494"/>
      <c r="FO5" s="494"/>
      <c r="FP5" s="494"/>
      <c r="FQ5" s="494"/>
      <c r="FR5" s="266"/>
      <c r="FS5" s="266"/>
      <c r="FU5" s="183"/>
      <c r="FV5" s="101" t="s">
        <v>51</v>
      </c>
      <c r="FW5" s="125" t="s">
        <v>52</v>
      </c>
      <c r="FX5" s="109" t="s">
        <v>134</v>
      </c>
      <c r="FY5" s="115" t="s">
        <v>48</v>
      </c>
      <c r="FZ5" s="194" t="s">
        <v>49</v>
      </c>
      <c r="GA5" s="116" t="s">
        <v>50</v>
      </c>
      <c r="GB5" s="265"/>
      <c r="GC5" s="265"/>
      <c r="GD5" s="265"/>
      <c r="GE5" s="265"/>
      <c r="GF5" s="265"/>
      <c r="GG5" s="266"/>
      <c r="GH5" s="266"/>
      <c r="GI5" s="494"/>
      <c r="GJ5" s="494"/>
      <c r="GK5" s="494"/>
      <c r="GL5" s="494"/>
      <c r="GM5" s="494"/>
      <c r="GN5" s="494"/>
      <c r="GO5" s="494"/>
      <c r="GP5" s="266"/>
      <c r="GQ5" s="266"/>
      <c r="GR5" s="494"/>
      <c r="GS5" s="183"/>
      <c r="GT5" s="101" t="s">
        <v>51</v>
      </c>
      <c r="GU5" s="125" t="s">
        <v>52</v>
      </c>
      <c r="GV5" s="109" t="s">
        <v>134</v>
      </c>
      <c r="GW5" s="115" t="s">
        <v>48</v>
      </c>
      <c r="GX5" s="194" t="s">
        <v>49</v>
      </c>
      <c r="GY5" s="116" t="s">
        <v>50</v>
      </c>
      <c r="GZ5" s="265"/>
      <c r="HA5" s="265"/>
      <c r="HB5" s="265"/>
      <c r="HC5" s="265"/>
      <c r="HD5" s="265"/>
      <c r="HE5" s="266"/>
      <c r="HF5" s="266"/>
      <c r="HG5" s="494"/>
      <c r="HH5" s="494"/>
      <c r="HI5" s="494"/>
      <c r="HJ5" s="494"/>
      <c r="HK5" s="494"/>
      <c r="HL5" s="494"/>
      <c r="HM5" s="494"/>
      <c r="HN5" s="266"/>
      <c r="HO5" s="266"/>
      <c r="HP5" s="174"/>
      <c r="HQ5" s="183"/>
      <c r="HR5" s="101" t="s">
        <v>51</v>
      </c>
      <c r="HS5" s="125" t="s">
        <v>52</v>
      </c>
      <c r="HT5" s="109" t="s">
        <v>134</v>
      </c>
      <c r="HU5" s="115" t="s">
        <v>48</v>
      </c>
      <c r="HV5" s="194" t="s">
        <v>49</v>
      </c>
      <c r="HW5" s="116" t="s">
        <v>50</v>
      </c>
      <c r="IO5" s="183"/>
      <c r="IP5" s="101" t="s">
        <v>51</v>
      </c>
      <c r="IQ5" s="125" t="s">
        <v>52</v>
      </c>
      <c r="IR5" s="109" t="s">
        <v>134</v>
      </c>
      <c r="IS5" s="115" t="s">
        <v>48</v>
      </c>
      <c r="IT5" s="194" t="s">
        <v>49</v>
      </c>
      <c r="IU5" s="116" t="s">
        <v>50</v>
      </c>
      <c r="JP5" s="398"/>
      <c r="JQ5" s="398"/>
      <c r="JT5" s="163"/>
      <c r="JU5" s="425"/>
      <c r="JY5" s="163"/>
      <c r="JZ5" s="425"/>
      <c r="KB5" s="398"/>
      <c r="KC5"/>
      <c r="KD5" s="163"/>
      <c r="KF5" s="398"/>
      <c r="KG5" s="398"/>
      <c r="KH5"/>
      <c r="KJ5" s="163"/>
      <c r="KK5" s="398"/>
      <c r="KO5" s="163"/>
      <c r="KR5" s="398"/>
      <c r="KS5"/>
      <c r="KT5" s="163"/>
      <c r="KU5" s="101" t="s">
        <v>51</v>
      </c>
    </row>
    <row r="6" spans="1:325" x14ac:dyDescent="0.35">
      <c r="C6" s="300" t="s">
        <v>34</v>
      </c>
      <c r="D6" s="300" t="s">
        <v>35</v>
      </c>
      <c r="E6" s="300" t="s">
        <v>36</v>
      </c>
      <c r="F6" s="300" t="s">
        <v>37</v>
      </c>
      <c r="G6" s="300" t="s">
        <v>44</v>
      </c>
      <c r="H6" s="169" t="s">
        <v>62</v>
      </c>
      <c r="I6" s="168" t="s">
        <v>78</v>
      </c>
      <c r="J6" s="168" t="s">
        <v>211</v>
      </c>
      <c r="R6" s="326" t="s">
        <v>34</v>
      </c>
      <c r="T6" s="186" t="s">
        <v>38</v>
      </c>
      <c r="U6" s="326" t="s">
        <v>35</v>
      </c>
      <c r="V6" s="326"/>
      <c r="W6" s="186" t="s">
        <v>39</v>
      </c>
      <c r="X6" s="326" t="s">
        <v>36</v>
      </c>
      <c r="Y6" s="326"/>
      <c r="Z6" s="186" t="s">
        <v>40</v>
      </c>
      <c r="AA6" s="326" t="s">
        <v>37</v>
      </c>
      <c r="AB6" s="326"/>
      <c r="AC6" s="186" t="s">
        <v>41</v>
      </c>
      <c r="AD6" s="326" t="s">
        <v>44</v>
      </c>
      <c r="AE6" s="326"/>
      <c r="AF6" s="186" t="s">
        <v>45</v>
      </c>
      <c r="AG6" s="326" t="s">
        <v>62</v>
      </c>
      <c r="AH6" s="485"/>
      <c r="AI6" s="104" t="s">
        <v>63</v>
      </c>
      <c r="AJ6" s="326" t="s">
        <v>78</v>
      </c>
      <c r="AK6" s="485"/>
      <c r="AL6" s="104" t="s">
        <v>107</v>
      </c>
      <c r="AM6" s="168" t="s">
        <v>211</v>
      </c>
      <c r="AN6" s="485"/>
      <c r="AO6" s="104" t="s">
        <v>107</v>
      </c>
      <c r="AZ6" s="36">
        <v>42248</v>
      </c>
      <c r="BA6" s="301">
        <v>17.8</v>
      </c>
      <c r="BC6" s="301">
        <v>18.399999999999999</v>
      </c>
      <c r="BE6" s="301">
        <v>16.5</v>
      </c>
      <c r="BG6" s="301">
        <v>17.8</v>
      </c>
      <c r="BI6" s="301">
        <v>19.350000000000001</v>
      </c>
      <c r="BK6" s="301">
        <v>20.85</v>
      </c>
      <c r="BM6" s="301">
        <v>15.850000000000001</v>
      </c>
      <c r="BN6" s="186"/>
      <c r="BO6" s="301">
        <v>22.4</v>
      </c>
      <c r="BP6" s="186"/>
      <c r="BQ6" s="186"/>
      <c r="BS6" s="112" t="s">
        <v>221</v>
      </c>
      <c r="BT6" s="101"/>
      <c r="BU6" s="101"/>
      <c r="BV6" s="101"/>
      <c r="BW6" s="121"/>
      <c r="BX6" s="121"/>
      <c r="BY6" s="121"/>
      <c r="BZ6" s="121"/>
      <c r="CD6" s="36">
        <v>42248</v>
      </c>
      <c r="CJ6" s="177"/>
      <c r="CK6" s="177"/>
      <c r="CL6" s="177"/>
      <c r="CM6" s="177"/>
      <c r="CN6" s="177"/>
      <c r="CO6" s="177"/>
      <c r="CP6" s="177"/>
      <c r="CQ6" s="177"/>
      <c r="CR6" s="177"/>
      <c r="CS6" s="177"/>
      <c r="CT6" s="177"/>
      <c r="CU6" s="177"/>
      <c r="CV6" s="177"/>
      <c r="CW6" s="177"/>
      <c r="CX6" s="267"/>
      <c r="CY6" s="177"/>
      <c r="DB6" s="36">
        <v>42248</v>
      </c>
      <c r="DH6" s="191"/>
      <c r="DI6" s="191"/>
      <c r="DJ6" s="191"/>
      <c r="DK6" s="191"/>
      <c r="DL6" s="191"/>
      <c r="DM6" s="494"/>
      <c r="DN6" s="494"/>
      <c r="DO6" s="494"/>
      <c r="DP6" s="494"/>
      <c r="DQ6" s="494"/>
      <c r="DR6" s="494"/>
      <c r="DS6" s="494"/>
      <c r="DT6" s="494"/>
      <c r="DU6" s="494"/>
      <c r="DV6" s="494"/>
      <c r="DW6" s="188"/>
      <c r="DX6" s="182"/>
      <c r="DY6" s="183"/>
      <c r="DZ6" s="36">
        <v>42248</v>
      </c>
      <c r="EF6" s="191"/>
      <c r="EG6" s="191"/>
      <c r="EH6" s="191"/>
      <c r="EI6" s="191"/>
      <c r="EJ6" s="191"/>
      <c r="EK6" s="494"/>
      <c r="EL6" s="494"/>
      <c r="EM6" s="494"/>
      <c r="EN6" s="494"/>
      <c r="EO6" s="494"/>
      <c r="EP6" s="494"/>
      <c r="EQ6" s="494"/>
      <c r="ER6" s="494"/>
      <c r="ES6" s="494"/>
      <c r="ET6" s="494"/>
      <c r="EU6" s="188"/>
      <c r="EV6" s="182"/>
      <c r="EW6" s="183"/>
      <c r="EX6" s="36">
        <v>42248</v>
      </c>
      <c r="FD6" s="191"/>
      <c r="FE6" s="191"/>
      <c r="FF6" s="191"/>
      <c r="FG6" s="191"/>
      <c r="FH6" s="191"/>
      <c r="FI6" s="494"/>
      <c r="FJ6" s="494"/>
      <c r="FK6" s="494"/>
      <c r="FL6" s="494"/>
      <c r="FM6" s="494"/>
      <c r="FN6" s="494"/>
      <c r="FO6" s="494"/>
      <c r="FP6" s="494"/>
      <c r="FQ6" s="494"/>
      <c r="FR6" s="494"/>
      <c r="FS6" s="188"/>
      <c r="FT6" s="182"/>
      <c r="FU6" s="183"/>
      <c r="FV6" s="36">
        <v>42248</v>
      </c>
      <c r="GB6" s="191"/>
      <c r="GC6" s="191"/>
      <c r="GD6" s="191"/>
      <c r="GE6" s="191"/>
      <c r="GF6" s="191"/>
      <c r="GG6" s="494"/>
      <c r="GH6" s="494"/>
      <c r="GI6" s="494"/>
      <c r="GJ6" s="494"/>
      <c r="GK6" s="494"/>
      <c r="GL6" s="494"/>
      <c r="GM6" s="494"/>
      <c r="GN6" s="494"/>
      <c r="GO6" s="494"/>
      <c r="GP6" s="494"/>
      <c r="GQ6" s="188"/>
      <c r="GR6" s="188"/>
      <c r="GS6" s="183"/>
      <c r="GT6" s="36">
        <v>42248</v>
      </c>
      <c r="GZ6" s="191"/>
      <c r="HA6" s="191"/>
      <c r="HB6" s="191"/>
      <c r="HC6" s="191"/>
      <c r="HD6" s="191"/>
      <c r="HE6" s="494"/>
      <c r="HF6" s="494"/>
      <c r="HG6" s="494"/>
      <c r="HH6" s="494"/>
      <c r="HI6" s="494"/>
      <c r="HJ6" s="494"/>
      <c r="HK6" s="494"/>
      <c r="HL6" s="494"/>
      <c r="HM6" s="494"/>
      <c r="HN6" s="494"/>
      <c r="HO6" s="188"/>
      <c r="HP6" s="229"/>
      <c r="HQ6" s="183"/>
      <c r="HR6" s="36">
        <v>42248</v>
      </c>
      <c r="IO6" s="183"/>
      <c r="IP6" s="36">
        <v>42248</v>
      </c>
      <c r="JO6" s="163"/>
      <c r="JP6" s="398"/>
      <c r="JQ6" s="398"/>
      <c r="JT6" s="163"/>
      <c r="JU6" s="425"/>
      <c r="JY6" s="163"/>
      <c r="JZ6" s="425"/>
      <c r="KB6" s="398"/>
      <c r="KC6"/>
      <c r="KD6" s="163"/>
      <c r="KF6" s="398"/>
      <c r="KG6" s="398"/>
      <c r="KH6"/>
      <c r="KJ6" s="163"/>
      <c r="KK6" s="398"/>
      <c r="KO6" s="163"/>
      <c r="KR6" s="398"/>
      <c r="KS6"/>
      <c r="KT6" s="163"/>
      <c r="KU6" s="36">
        <v>42248</v>
      </c>
    </row>
    <row r="7" spans="1:325" ht="15" customHeight="1" thickBot="1" x14ac:dyDescent="0.4">
      <c r="A7" s="95">
        <v>41153</v>
      </c>
      <c r="B7" s="36">
        <v>41153</v>
      </c>
      <c r="C7" s="301">
        <v>17.8</v>
      </c>
      <c r="D7" s="301">
        <v>18.399999999999999</v>
      </c>
      <c r="E7" s="301">
        <v>16.5</v>
      </c>
      <c r="F7" s="301">
        <v>17.8</v>
      </c>
      <c r="G7" s="301">
        <v>19.350000000000001</v>
      </c>
      <c r="H7" s="301">
        <v>20.85</v>
      </c>
      <c r="I7" s="301">
        <v>15.850000000000001</v>
      </c>
      <c r="J7" s="301">
        <v>22.4</v>
      </c>
      <c r="K7" s="105"/>
      <c r="Q7" s="181">
        <v>42248</v>
      </c>
      <c r="R7" s="301">
        <v>17.8</v>
      </c>
      <c r="S7" s="224"/>
      <c r="U7" s="301">
        <v>18.399999999999999</v>
      </c>
      <c r="V7" s="224"/>
      <c r="X7" s="301">
        <v>16.5</v>
      </c>
      <c r="Y7" s="224"/>
      <c r="AA7" s="301">
        <v>17.8</v>
      </c>
      <c r="AB7" s="224"/>
      <c r="AD7" s="301">
        <v>19.350000000000001</v>
      </c>
      <c r="AE7" s="223"/>
      <c r="AG7" s="301">
        <v>20.85</v>
      </c>
      <c r="AH7" s="223"/>
      <c r="AJ7" s="301">
        <v>15.850000000000001</v>
      </c>
      <c r="AK7" s="223"/>
      <c r="AM7" s="301">
        <v>22.4</v>
      </c>
      <c r="AN7" s="223"/>
      <c r="AZ7" s="36">
        <v>42249</v>
      </c>
      <c r="BA7" s="301">
        <v>16.8</v>
      </c>
      <c r="BC7" s="301">
        <v>20.149999999999999</v>
      </c>
      <c r="BE7" s="301">
        <v>16.2</v>
      </c>
      <c r="BG7" s="301">
        <v>17.25</v>
      </c>
      <c r="BI7" s="301">
        <v>16.7</v>
      </c>
      <c r="BK7" s="301">
        <v>21.7</v>
      </c>
      <c r="BM7" s="301">
        <v>16.200000000000003</v>
      </c>
      <c r="BN7" s="186"/>
      <c r="BO7" s="301">
        <v>21.4</v>
      </c>
      <c r="BP7" s="186"/>
      <c r="BQ7" s="186"/>
      <c r="BS7" s="228" t="s">
        <v>138</v>
      </c>
      <c r="BT7" s="197"/>
      <c r="BU7" s="198"/>
      <c r="BV7" s="199"/>
      <c r="BW7" s="200"/>
      <c r="BX7" s="200"/>
      <c r="BY7" s="277"/>
      <c r="BZ7" s="121"/>
      <c r="CD7" s="36">
        <v>42249</v>
      </c>
      <c r="CF7" s="580" t="s">
        <v>140</v>
      </c>
      <c r="CG7" s="580"/>
      <c r="CH7" s="580"/>
      <c r="CI7" s="580"/>
      <c r="CJ7" s="177"/>
      <c r="CK7" s="177"/>
      <c r="CL7" s="177"/>
      <c r="CM7" s="177"/>
      <c r="CN7" s="177"/>
      <c r="CO7" s="177"/>
      <c r="CP7" s="177"/>
      <c r="CQ7" s="177"/>
      <c r="CR7" s="177"/>
      <c r="CS7" s="177"/>
      <c r="CT7" s="177"/>
      <c r="CU7" s="177"/>
      <c r="CV7" s="177"/>
      <c r="CW7" s="177"/>
      <c r="CX7" s="267"/>
      <c r="CY7" s="177"/>
      <c r="DB7" s="36">
        <v>42249</v>
      </c>
      <c r="DD7" s="580" t="s">
        <v>140</v>
      </c>
      <c r="DE7" s="580"/>
      <c r="DF7" s="580"/>
      <c r="DG7" s="580"/>
      <c r="DH7" s="191"/>
      <c r="DI7" s="191"/>
      <c r="DJ7" s="191"/>
      <c r="DK7" s="191"/>
      <c r="DL7" s="191"/>
      <c r="DM7" s="494"/>
      <c r="DN7" s="494"/>
      <c r="DO7" s="494"/>
      <c r="DP7" s="494"/>
      <c r="DQ7" s="494"/>
      <c r="DR7" s="494"/>
      <c r="DS7" s="494"/>
      <c r="DT7" s="494"/>
      <c r="DU7" s="494"/>
      <c r="DV7" s="494"/>
      <c r="DW7" s="188"/>
      <c r="DX7" s="182"/>
      <c r="DY7" s="183"/>
      <c r="DZ7" s="36">
        <v>42249</v>
      </c>
      <c r="EB7" s="580" t="s">
        <v>140</v>
      </c>
      <c r="EC7" s="580"/>
      <c r="ED7" s="580"/>
      <c r="EE7" s="580"/>
      <c r="EF7" s="191"/>
      <c r="EG7" s="191"/>
      <c r="EH7" s="191"/>
      <c r="EI7" s="191"/>
      <c r="EJ7" s="191"/>
      <c r="EK7" s="494"/>
      <c r="EL7" s="494"/>
      <c r="EM7" s="494"/>
      <c r="EN7" s="494"/>
      <c r="EO7" s="494"/>
      <c r="EP7" s="494"/>
      <c r="EQ7" s="494"/>
      <c r="ER7" s="494"/>
      <c r="ES7" s="494"/>
      <c r="ET7" s="494"/>
      <c r="EU7" s="188"/>
      <c r="EV7" s="182"/>
      <c r="EW7" s="183"/>
      <c r="EX7" s="36">
        <v>42249</v>
      </c>
      <c r="EZ7" s="580" t="s">
        <v>140</v>
      </c>
      <c r="FA7" s="580"/>
      <c r="FB7" s="580"/>
      <c r="FC7" s="580"/>
      <c r="FD7" s="191"/>
      <c r="FE7" s="191"/>
      <c r="FF7" s="191"/>
      <c r="FG7" s="191"/>
      <c r="FH7" s="191"/>
      <c r="FI7" s="494"/>
      <c r="FJ7" s="494"/>
      <c r="FK7" s="494"/>
      <c r="FL7" s="494"/>
      <c r="FM7" s="295"/>
      <c r="FN7" s="294"/>
      <c r="FO7" s="493"/>
      <c r="FP7" s="493"/>
      <c r="FQ7" s="493"/>
      <c r="FR7" s="494"/>
      <c r="FS7" s="188"/>
      <c r="FT7" s="182"/>
      <c r="FU7" s="183"/>
      <c r="FV7" s="36">
        <v>42249</v>
      </c>
      <c r="FX7" s="580" t="s">
        <v>140</v>
      </c>
      <c r="FY7" s="580"/>
      <c r="FZ7" s="580"/>
      <c r="GA7" s="580"/>
      <c r="GB7" s="191"/>
      <c r="GC7" s="191"/>
      <c r="GD7" s="191"/>
      <c r="GE7" s="191"/>
      <c r="GF7" s="191"/>
      <c r="GG7" s="494"/>
      <c r="GH7" s="494"/>
      <c r="GI7" s="494"/>
      <c r="GJ7" s="494"/>
      <c r="GK7" s="494"/>
      <c r="GL7" s="494"/>
      <c r="GM7" s="494"/>
      <c r="GN7" s="494"/>
      <c r="GO7" s="494"/>
      <c r="GP7" s="494"/>
      <c r="GQ7" s="188"/>
      <c r="GR7" s="188"/>
      <c r="GS7" s="183"/>
      <c r="GT7" s="36">
        <v>42249</v>
      </c>
      <c r="GV7" s="580" t="s">
        <v>140</v>
      </c>
      <c r="GW7" s="580"/>
      <c r="GX7" s="580"/>
      <c r="GY7" s="580"/>
      <c r="GZ7" s="191"/>
      <c r="HA7" s="191"/>
      <c r="HB7" s="191"/>
      <c r="HC7" s="191"/>
      <c r="HD7" s="191"/>
      <c r="HE7" s="494"/>
      <c r="HF7" s="494"/>
      <c r="HG7" s="494"/>
      <c r="HH7" s="494"/>
      <c r="HI7" s="494"/>
      <c r="HJ7" s="494"/>
      <c r="HK7" s="494"/>
      <c r="HL7" s="494"/>
      <c r="HM7" s="494"/>
      <c r="HN7" s="494"/>
      <c r="HO7" s="188"/>
      <c r="HP7" s="229"/>
      <c r="HQ7" s="183"/>
      <c r="HR7" s="36">
        <v>42249</v>
      </c>
      <c r="HT7" s="580" t="s">
        <v>140</v>
      </c>
      <c r="HU7" s="580"/>
      <c r="HV7" s="580"/>
      <c r="HW7" s="580"/>
      <c r="IO7" s="183"/>
      <c r="IP7" s="36">
        <v>42249</v>
      </c>
      <c r="IR7" s="580" t="s">
        <v>140</v>
      </c>
      <c r="IS7" s="580"/>
      <c r="IT7" s="580"/>
      <c r="IU7" s="580"/>
      <c r="JO7" s="163"/>
      <c r="JP7" s="398"/>
      <c r="JQ7" s="398"/>
      <c r="JT7" s="163"/>
      <c r="JU7" s="425"/>
      <c r="JY7" s="163"/>
      <c r="JZ7" s="425"/>
      <c r="KB7" s="398"/>
      <c r="KC7"/>
      <c r="KD7" s="163"/>
      <c r="KF7" s="398"/>
      <c r="KG7" s="398"/>
      <c r="KH7"/>
      <c r="KJ7" s="163"/>
      <c r="KK7" s="398"/>
      <c r="KO7" s="163"/>
      <c r="KR7" s="398"/>
      <c r="KS7"/>
      <c r="KT7" s="163"/>
      <c r="KU7" s="36">
        <v>42249</v>
      </c>
    </row>
    <row r="8" spans="1:325" x14ac:dyDescent="0.35">
      <c r="A8" s="95">
        <v>41154</v>
      </c>
      <c r="B8" s="36">
        <v>41154</v>
      </c>
      <c r="C8" s="301">
        <v>16.8</v>
      </c>
      <c r="D8" s="301">
        <v>20.149999999999999</v>
      </c>
      <c r="E8" s="301">
        <v>16.2</v>
      </c>
      <c r="F8" s="301">
        <v>17.25</v>
      </c>
      <c r="G8" s="301">
        <v>16.7</v>
      </c>
      <c r="H8" s="301">
        <v>21.7</v>
      </c>
      <c r="I8" s="301">
        <v>16.200000000000003</v>
      </c>
      <c r="J8" s="301">
        <v>21.4</v>
      </c>
      <c r="K8" s="105"/>
      <c r="Q8" s="181">
        <v>42249</v>
      </c>
      <c r="R8" s="301">
        <v>16.8</v>
      </c>
      <c r="S8" s="224"/>
      <c r="U8" s="301">
        <v>20.149999999999999</v>
      </c>
      <c r="V8" s="224"/>
      <c r="X8" s="301">
        <v>16.2</v>
      </c>
      <c r="Y8" s="224"/>
      <c r="AA8" s="301">
        <v>17.25</v>
      </c>
      <c r="AB8" s="224"/>
      <c r="AD8" s="301">
        <v>16.7</v>
      </c>
      <c r="AE8" s="223"/>
      <c r="AG8" s="301">
        <v>21.7</v>
      </c>
      <c r="AH8" s="223"/>
      <c r="AJ8" s="301">
        <v>16.200000000000003</v>
      </c>
      <c r="AK8" s="223"/>
      <c r="AM8" s="301">
        <v>21.4</v>
      </c>
      <c r="AN8" s="223"/>
      <c r="AZ8" s="36">
        <v>42250</v>
      </c>
      <c r="BA8" s="301">
        <v>15.95</v>
      </c>
      <c r="BC8" s="301">
        <v>21.9</v>
      </c>
      <c r="BE8" s="301">
        <v>15.899999999999999</v>
      </c>
      <c r="BG8" s="301">
        <v>15.3</v>
      </c>
      <c r="BI8" s="301">
        <v>14.75</v>
      </c>
      <c r="BK8" s="301">
        <v>22.65</v>
      </c>
      <c r="BM8" s="301">
        <v>16.8</v>
      </c>
      <c r="BN8" s="186"/>
      <c r="BO8" s="301">
        <v>20.799999999999997</v>
      </c>
      <c r="BP8" s="186"/>
      <c r="BQ8" s="186"/>
      <c r="BS8" s="284" t="s">
        <v>181</v>
      </c>
      <c r="BT8" s="285" t="s">
        <v>43</v>
      </c>
      <c r="BU8" s="286" t="s">
        <v>179</v>
      </c>
      <c r="BV8" s="287" t="s">
        <v>180</v>
      </c>
      <c r="BW8" s="288" t="s">
        <v>120</v>
      </c>
      <c r="BX8" s="288" t="s">
        <v>120</v>
      </c>
      <c r="BY8" s="195"/>
      <c r="BZ8" s="371" t="s">
        <v>182</v>
      </c>
      <c r="CA8" s="196"/>
      <c r="CD8" s="36">
        <v>42250</v>
      </c>
      <c r="CF8" s="580"/>
      <c r="CG8" s="580"/>
      <c r="CH8" s="580"/>
      <c r="CI8" s="580"/>
      <c r="CJ8" s="177"/>
      <c r="CK8" s="177"/>
      <c r="CL8" s="177"/>
      <c r="CM8" s="177"/>
      <c r="CN8" s="177"/>
      <c r="CO8" s="227">
        <f>IF(CJ8&lt;-8,2.2,IF(CJ8&lt;-5,2,IF(CJ8&lt;-4,1.9,IF(CJ8&lt;-3,1.8,IF(CJ8&lt;-2,1.7,IF(CJ8&lt;-1,1.6,IF(CJ8&lt;0,1.5,0)))))))</f>
        <v>0</v>
      </c>
      <c r="CP8" s="389">
        <f>IF(CJ8&gt;5,-0.5,IF(CJ8&gt;4,0,IF(CJ8&gt;3,0.5,IF(CJ8&gt;2,1,IF(CJ8&gt;1,1.2,IF(CJ8&gt;0,1.4,0))))))</f>
        <v>0</v>
      </c>
      <c r="CQ8" s="177"/>
      <c r="CR8" s="177"/>
      <c r="CS8" s="177"/>
      <c r="CT8" s="177"/>
      <c r="CU8" s="177"/>
      <c r="CV8" s="177"/>
      <c r="CW8" s="177"/>
      <c r="CX8" s="267"/>
      <c r="CY8" s="177"/>
      <c r="DB8" s="36">
        <v>42250</v>
      </c>
      <c r="DD8" s="580"/>
      <c r="DE8" s="580"/>
      <c r="DF8" s="580"/>
      <c r="DG8" s="580"/>
      <c r="DH8" s="191"/>
      <c r="DI8" s="191"/>
      <c r="DJ8" s="191"/>
      <c r="DK8" s="191"/>
      <c r="DL8" s="191"/>
      <c r="DM8" s="494"/>
      <c r="DN8" s="494"/>
      <c r="DO8" s="494"/>
      <c r="DP8" s="494"/>
      <c r="DQ8" s="494"/>
      <c r="DR8" s="494"/>
      <c r="DS8" s="494"/>
      <c r="DT8" s="494"/>
      <c r="DU8" s="494"/>
      <c r="DV8" s="494"/>
      <c r="DW8" s="188"/>
      <c r="DX8" s="182"/>
      <c r="DY8" s="183"/>
      <c r="DZ8" s="36">
        <v>42250</v>
      </c>
      <c r="EB8" s="580"/>
      <c r="EC8" s="580"/>
      <c r="ED8" s="580"/>
      <c r="EE8" s="580"/>
      <c r="EF8" s="191"/>
      <c r="EG8" s="191"/>
      <c r="EH8" s="191"/>
      <c r="EI8" s="191"/>
      <c r="EJ8" s="191"/>
      <c r="EK8" s="494"/>
      <c r="EL8" s="494"/>
      <c r="EM8" s="494"/>
      <c r="EN8" s="494"/>
      <c r="EO8" s="494"/>
      <c r="EP8" s="494"/>
      <c r="EQ8" s="494"/>
      <c r="ER8" s="494"/>
      <c r="ES8" s="494"/>
      <c r="ET8" s="494"/>
      <c r="EU8" s="188"/>
      <c r="EV8" s="182"/>
      <c r="EW8" s="183"/>
      <c r="EX8" s="36">
        <v>42250</v>
      </c>
      <c r="EZ8" s="580"/>
      <c r="FA8" s="580"/>
      <c r="FB8" s="580"/>
      <c r="FC8" s="580"/>
      <c r="FD8" s="191"/>
      <c r="FE8" s="191"/>
      <c r="FF8" s="191"/>
      <c r="FG8" s="191"/>
      <c r="FH8" s="191"/>
      <c r="FI8" s="494"/>
      <c r="FJ8" s="494"/>
      <c r="FK8" s="494"/>
      <c r="FL8" s="494"/>
      <c r="FM8" s="295"/>
      <c r="FN8" s="294"/>
      <c r="FO8" s="493"/>
      <c r="FP8" s="493"/>
      <c r="FQ8" s="493"/>
      <c r="FR8" s="494"/>
      <c r="FS8" s="188"/>
      <c r="FT8" s="182"/>
      <c r="FU8" s="183"/>
      <c r="FV8" s="36">
        <v>42250</v>
      </c>
      <c r="FX8" s="580"/>
      <c r="FY8" s="580"/>
      <c r="FZ8" s="580"/>
      <c r="GA8" s="580"/>
      <c r="GB8" s="191"/>
      <c r="GC8" s="191"/>
      <c r="GD8" s="191"/>
      <c r="GE8" s="191"/>
      <c r="GF8" s="191"/>
      <c r="GG8" s="494"/>
      <c r="GH8" s="494"/>
      <c r="GI8" s="494"/>
      <c r="GJ8" s="494"/>
      <c r="GK8" s="494"/>
      <c r="GL8" s="494"/>
      <c r="GM8" s="494"/>
      <c r="GN8" s="494"/>
      <c r="GO8" s="494"/>
      <c r="GP8" s="494"/>
      <c r="GQ8" s="188"/>
      <c r="GR8" s="188"/>
      <c r="GS8" s="183"/>
      <c r="GT8" s="36">
        <v>42250</v>
      </c>
      <c r="GV8" s="580"/>
      <c r="GW8" s="580"/>
      <c r="GX8" s="580"/>
      <c r="GY8" s="580"/>
      <c r="GZ8" s="191"/>
      <c r="HA8" s="191"/>
      <c r="HB8" s="191"/>
      <c r="HC8" s="191"/>
      <c r="HD8" s="191"/>
      <c r="HE8" s="494"/>
      <c r="HF8" s="494"/>
      <c r="HG8" s="494"/>
      <c r="HH8" s="494"/>
      <c r="HI8" s="494"/>
      <c r="HJ8" s="494"/>
      <c r="HK8" s="494"/>
      <c r="HL8" s="494"/>
      <c r="HM8" s="494"/>
      <c r="HN8" s="494"/>
      <c r="HO8" s="188"/>
      <c r="HP8" s="229"/>
      <c r="HQ8" s="183"/>
      <c r="HR8" s="36">
        <v>42250</v>
      </c>
      <c r="HT8" s="580"/>
      <c r="HU8" s="580"/>
      <c r="HV8" s="580"/>
      <c r="HW8" s="580"/>
      <c r="IO8" s="183"/>
      <c r="IP8" s="36">
        <v>42250</v>
      </c>
      <c r="IR8" s="580"/>
      <c r="IS8" s="580"/>
      <c r="IT8" s="580"/>
      <c r="IU8" s="580"/>
      <c r="JP8" s="163"/>
      <c r="JQ8" s="398"/>
      <c r="JT8" s="163"/>
      <c r="JU8" s="425"/>
      <c r="JX8" s="163"/>
      <c r="JY8" s="425"/>
      <c r="KB8" s="163"/>
      <c r="KC8" s="398"/>
      <c r="KF8" s="163"/>
      <c r="KG8" s="398"/>
      <c r="KJ8" s="163"/>
      <c r="KK8" s="398"/>
      <c r="KN8" s="163"/>
      <c r="KO8" s="398"/>
      <c r="KR8" s="163"/>
      <c r="KS8" s="398"/>
      <c r="KU8" s="36">
        <v>42250</v>
      </c>
    </row>
    <row r="9" spans="1:325" x14ac:dyDescent="0.35">
      <c r="A9" s="95">
        <v>41155</v>
      </c>
      <c r="B9" s="36">
        <v>41155</v>
      </c>
      <c r="C9" s="301">
        <v>15.95</v>
      </c>
      <c r="D9" s="301">
        <v>21.9</v>
      </c>
      <c r="E9" s="301">
        <v>15.899999999999999</v>
      </c>
      <c r="F9" s="301">
        <v>15.3</v>
      </c>
      <c r="G9" s="301">
        <v>14.75</v>
      </c>
      <c r="H9" s="301">
        <v>22.65</v>
      </c>
      <c r="I9" s="301">
        <v>16.8</v>
      </c>
      <c r="J9" s="301">
        <v>20.799999999999997</v>
      </c>
      <c r="K9" s="105"/>
      <c r="Q9" s="181">
        <v>42250</v>
      </c>
      <c r="R9" s="301">
        <v>15.95</v>
      </c>
      <c r="S9" s="224"/>
      <c r="U9" s="301">
        <v>21.9</v>
      </c>
      <c r="V9" s="224"/>
      <c r="X9" s="301">
        <v>15.899999999999999</v>
      </c>
      <c r="Y9" s="224"/>
      <c r="AA9" s="301">
        <v>15.3</v>
      </c>
      <c r="AB9" s="224"/>
      <c r="AD9" s="301">
        <v>14.75</v>
      </c>
      <c r="AE9" s="223"/>
      <c r="AG9" s="301">
        <v>22.65</v>
      </c>
      <c r="AH9" s="223"/>
      <c r="AJ9" s="301">
        <v>16.8</v>
      </c>
      <c r="AK9" s="223"/>
      <c r="AM9" s="301">
        <v>20.799999999999997</v>
      </c>
      <c r="AN9" s="223"/>
      <c r="AZ9" s="36">
        <v>42251</v>
      </c>
      <c r="BA9" s="301">
        <v>17.899999999999999</v>
      </c>
      <c r="BC9" s="301">
        <v>20.5</v>
      </c>
      <c r="BE9" s="301">
        <v>15</v>
      </c>
      <c r="BG9" s="301">
        <v>14.1</v>
      </c>
      <c r="BI9" s="301">
        <v>14.7</v>
      </c>
      <c r="BK9" s="301">
        <v>23.35</v>
      </c>
      <c r="BM9" s="301">
        <v>16</v>
      </c>
      <c r="BN9" s="186"/>
      <c r="BO9" s="301">
        <v>19.850000000000001</v>
      </c>
      <c r="BP9" s="186"/>
      <c r="BQ9" s="186"/>
      <c r="BS9" s="201" t="s">
        <v>56</v>
      </c>
      <c r="BT9" s="121">
        <v>1333</v>
      </c>
      <c r="BU9" s="280">
        <v>1390</v>
      </c>
      <c r="BV9" s="280">
        <f t="shared" ref="BV9:BV16" si="0">(BT9-BU9)</f>
        <v>-57</v>
      </c>
      <c r="BW9" s="281">
        <f>(-1*(0.005*BV9))</f>
        <v>0.28500000000000003</v>
      </c>
      <c r="BX9" s="547">
        <v>0.28999999999999998</v>
      </c>
      <c r="BY9" s="120"/>
      <c r="BZ9" s="282" t="s">
        <v>114</v>
      </c>
      <c r="CA9" s="289"/>
      <c r="CD9" s="36">
        <v>42251</v>
      </c>
      <c r="CF9" s="580"/>
      <c r="CG9" s="580"/>
      <c r="CH9" s="580"/>
      <c r="CI9" s="580"/>
      <c r="CJ9" s="177"/>
      <c r="CK9" s="177"/>
      <c r="CL9" s="177"/>
      <c r="CM9" s="177"/>
      <c r="CN9" s="177"/>
      <c r="CO9" s="177"/>
      <c r="CP9" s="177"/>
      <c r="CQ9" s="267"/>
      <c r="CR9" s="267"/>
      <c r="CS9" s="267"/>
      <c r="CT9" s="267"/>
      <c r="CU9" s="267"/>
      <c r="CV9" s="271"/>
      <c r="CW9" s="271"/>
      <c r="CX9" s="272"/>
      <c r="CY9" s="177"/>
      <c r="DB9" s="36">
        <v>42251</v>
      </c>
      <c r="DD9" s="580"/>
      <c r="DE9" s="580"/>
      <c r="DF9" s="580"/>
      <c r="DG9" s="580"/>
      <c r="DH9" s="191"/>
      <c r="DI9" s="191"/>
      <c r="DJ9" s="191"/>
      <c r="DK9" s="191"/>
      <c r="DL9" s="191"/>
      <c r="DM9" s="494"/>
      <c r="DN9" s="494"/>
      <c r="DO9" s="494"/>
      <c r="DP9" s="494"/>
      <c r="DQ9" s="494"/>
      <c r="DR9" s="494"/>
      <c r="DS9" s="494"/>
      <c r="DT9" s="494"/>
      <c r="DU9" s="494"/>
      <c r="DV9" s="494"/>
      <c r="DW9" s="188"/>
      <c r="DX9" s="182"/>
      <c r="DY9" s="183"/>
      <c r="DZ9" s="36">
        <v>42251</v>
      </c>
      <c r="EB9" s="580"/>
      <c r="EC9" s="580"/>
      <c r="ED9" s="580"/>
      <c r="EE9" s="580"/>
      <c r="EF9" s="191"/>
      <c r="EG9" s="191"/>
      <c r="EH9" s="191"/>
      <c r="EI9" s="191"/>
      <c r="EJ9" s="191"/>
      <c r="EK9" s="494"/>
      <c r="EL9" s="494"/>
      <c r="EM9" s="494"/>
      <c r="EN9" s="494"/>
      <c r="EO9" s="494"/>
      <c r="EP9" s="494"/>
      <c r="EQ9" s="494"/>
      <c r="ER9" s="494"/>
      <c r="ES9" s="494"/>
      <c r="ET9" s="494"/>
      <c r="EU9" s="188"/>
      <c r="EV9" s="182"/>
      <c r="EW9" s="183"/>
      <c r="EX9" s="36">
        <v>42251</v>
      </c>
      <c r="EZ9" s="580"/>
      <c r="FA9" s="580"/>
      <c r="FB9" s="580"/>
      <c r="FC9" s="580"/>
      <c r="FD9" s="191"/>
      <c r="FE9" s="191"/>
      <c r="FF9" s="191"/>
      <c r="FG9" s="191"/>
      <c r="FH9" s="191"/>
      <c r="FI9" s="494"/>
      <c r="FJ9" s="494"/>
      <c r="FK9" s="494"/>
      <c r="FL9" s="494"/>
      <c r="FM9" s="295"/>
      <c r="FN9" s="493"/>
      <c r="FO9" s="493"/>
      <c r="FP9" s="493"/>
      <c r="FQ9" s="493"/>
      <c r="FR9" s="494"/>
      <c r="FS9" s="188"/>
      <c r="FT9" s="182"/>
      <c r="FU9" s="183"/>
      <c r="FV9" s="36">
        <v>42251</v>
      </c>
      <c r="FX9" s="580"/>
      <c r="FY9" s="580"/>
      <c r="FZ9" s="580"/>
      <c r="GA9" s="580"/>
      <c r="GB9" s="191"/>
      <c r="GC9" s="191"/>
      <c r="GD9" s="191"/>
      <c r="GE9" s="191"/>
      <c r="GF9" s="191"/>
      <c r="GG9" s="494"/>
      <c r="GH9" s="494"/>
      <c r="GI9" s="494"/>
      <c r="GJ9" s="494"/>
      <c r="GK9" s="494"/>
      <c r="GL9" s="494"/>
      <c r="GM9" s="494"/>
      <c r="GN9" s="494"/>
      <c r="GO9" s="494"/>
      <c r="GP9" s="494"/>
      <c r="GQ9" s="188"/>
      <c r="GR9" s="188"/>
      <c r="GS9" s="183"/>
      <c r="GT9" s="36">
        <v>42251</v>
      </c>
      <c r="GV9" s="580"/>
      <c r="GW9" s="580"/>
      <c r="GX9" s="580"/>
      <c r="GY9" s="580"/>
      <c r="GZ9" s="191"/>
      <c r="HA9" s="191"/>
      <c r="HB9" s="191"/>
      <c r="HC9" s="191"/>
      <c r="HD9" s="191"/>
      <c r="HE9" s="494"/>
      <c r="HF9" s="494"/>
      <c r="HG9" s="494"/>
      <c r="HH9" s="494"/>
      <c r="HI9" s="494"/>
      <c r="HJ9" s="494"/>
      <c r="HK9" s="494"/>
      <c r="HL9" s="494"/>
      <c r="HM9" s="494"/>
      <c r="HN9" s="494"/>
      <c r="HO9" s="188"/>
      <c r="HP9" s="229"/>
      <c r="HQ9" s="183"/>
      <c r="HR9" s="36">
        <v>42251</v>
      </c>
      <c r="HT9" s="580"/>
      <c r="HU9" s="580"/>
      <c r="HV9" s="580"/>
      <c r="HW9" s="580"/>
      <c r="IO9" s="183"/>
      <c r="IP9" s="36">
        <v>42251</v>
      </c>
      <c r="IR9" s="580"/>
      <c r="IS9" s="580"/>
      <c r="IT9" s="580"/>
      <c r="IU9" s="580"/>
      <c r="JP9" s="163"/>
      <c r="JQ9" s="398"/>
      <c r="JT9" s="163"/>
      <c r="JU9" s="425"/>
      <c r="JX9" s="163"/>
      <c r="JY9" s="425"/>
      <c r="KB9" s="163"/>
      <c r="KC9" s="398"/>
      <c r="KF9" s="163"/>
      <c r="KG9" s="398"/>
      <c r="KJ9" s="163"/>
      <c r="KK9" s="398"/>
      <c r="KN9" s="163"/>
      <c r="KO9" s="398"/>
      <c r="KR9" s="163"/>
      <c r="KS9" s="398"/>
      <c r="KU9" s="36">
        <v>42251</v>
      </c>
    </row>
    <row r="10" spans="1:325" ht="16.5" customHeight="1" x14ac:dyDescent="0.35">
      <c r="A10" s="95">
        <v>41156</v>
      </c>
      <c r="B10" s="36">
        <v>41156</v>
      </c>
      <c r="C10" s="301">
        <v>17.899999999999999</v>
      </c>
      <c r="D10" s="301">
        <v>20.5</v>
      </c>
      <c r="E10" s="301">
        <v>15</v>
      </c>
      <c r="F10" s="301">
        <v>14.1</v>
      </c>
      <c r="G10" s="301">
        <v>14.7</v>
      </c>
      <c r="H10" s="301">
        <v>23.35</v>
      </c>
      <c r="I10" s="301">
        <v>16</v>
      </c>
      <c r="J10" s="301">
        <v>19.850000000000001</v>
      </c>
      <c r="K10" s="105"/>
      <c r="Q10" s="181">
        <v>42251</v>
      </c>
      <c r="R10" s="301">
        <v>17.899999999999999</v>
      </c>
      <c r="S10" s="224"/>
      <c r="U10" s="301">
        <v>20.5</v>
      </c>
      <c r="V10" s="224"/>
      <c r="X10" s="301">
        <v>15</v>
      </c>
      <c r="Y10" s="224"/>
      <c r="AA10" s="301">
        <v>14.1</v>
      </c>
      <c r="AB10" s="224"/>
      <c r="AD10" s="301">
        <v>14.7</v>
      </c>
      <c r="AE10" s="223"/>
      <c r="AG10" s="301">
        <v>23.35</v>
      </c>
      <c r="AH10" s="223"/>
      <c r="AJ10" s="301">
        <v>16</v>
      </c>
      <c r="AK10" s="223"/>
      <c r="AM10" s="301">
        <v>19.850000000000001</v>
      </c>
      <c r="AN10" s="223"/>
      <c r="AZ10" s="36">
        <v>42252</v>
      </c>
      <c r="BA10" s="301">
        <v>17.350000000000001</v>
      </c>
      <c r="BC10" s="301">
        <v>19.100000000000001</v>
      </c>
      <c r="BE10" s="301">
        <v>15.350000000000001</v>
      </c>
      <c r="BG10" s="301">
        <v>14.05</v>
      </c>
      <c r="BI10" s="301">
        <v>14.5</v>
      </c>
      <c r="BK10" s="301">
        <v>21.6</v>
      </c>
      <c r="BM10" s="301">
        <v>15.1</v>
      </c>
      <c r="BN10" s="186"/>
      <c r="BO10" s="301">
        <v>19.45</v>
      </c>
      <c r="BP10" s="186"/>
      <c r="BQ10" s="186"/>
      <c r="BS10" s="166" t="s">
        <v>57</v>
      </c>
      <c r="BT10" s="121">
        <v>1415</v>
      </c>
      <c r="BU10" s="280">
        <v>1390</v>
      </c>
      <c r="BV10" s="280">
        <f t="shared" si="0"/>
        <v>25</v>
      </c>
      <c r="BW10" s="281">
        <f>(-1*(0.01*BV10))</f>
        <v>-0.25</v>
      </c>
      <c r="BX10" s="547">
        <v>-0.25</v>
      </c>
      <c r="BY10" s="120"/>
      <c r="BZ10" s="283" t="s">
        <v>115</v>
      </c>
      <c r="CA10" s="289"/>
      <c r="CD10" s="36">
        <v>42252</v>
      </c>
      <c r="CF10" s="580"/>
      <c r="CG10" s="580"/>
      <c r="CH10" s="580"/>
      <c r="CI10" s="580"/>
      <c r="CJ10" s="177"/>
      <c r="CK10" s="177"/>
      <c r="CL10" s="177"/>
      <c r="CM10" s="177"/>
      <c r="CN10" s="177"/>
      <c r="CO10" s="177"/>
      <c r="CP10" s="177"/>
      <c r="CQ10" s="267"/>
      <c r="CR10" s="267"/>
      <c r="CS10" s="267"/>
      <c r="CT10" s="267"/>
      <c r="CU10" s="267"/>
      <c r="CV10" s="170"/>
      <c r="CW10" s="170"/>
      <c r="CX10" s="171"/>
      <c r="CY10" s="177"/>
      <c r="DB10" s="36">
        <v>42252</v>
      </c>
      <c r="DD10" s="580"/>
      <c r="DE10" s="580"/>
      <c r="DF10" s="580"/>
      <c r="DG10" s="580"/>
      <c r="DH10" s="191"/>
      <c r="DI10" s="191"/>
      <c r="DJ10" s="191"/>
      <c r="DK10" s="191"/>
      <c r="DL10" s="191"/>
      <c r="DM10" s="494"/>
      <c r="DN10" s="494"/>
      <c r="DO10" s="494"/>
      <c r="DP10" s="494"/>
      <c r="DQ10" s="494"/>
      <c r="DR10" s="494"/>
      <c r="DS10" s="494"/>
      <c r="DT10" s="494"/>
      <c r="DU10" s="494"/>
      <c r="DV10" s="494"/>
      <c r="DW10" s="188"/>
      <c r="DX10" s="182"/>
      <c r="DY10" s="183"/>
      <c r="DZ10" s="36">
        <v>42252</v>
      </c>
      <c r="EB10" s="580"/>
      <c r="EC10" s="580"/>
      <c r="ED10" s="580"/>
      <c r="EE10" s="580"/>
      <c r="EF10" s="191"/>
      <c r="EG10" s="191"/>
      <c r="EH10" s="191"/>
      <c r="EI10" s="191"/>
      <c r="EJ10" s="191"/>
      <c r="EK10" s="494"/>
      <c r="EL10" s="494"/>
      <c r="EM10" s="494"/>
      <c r="EN10" s="494"/>
      <c r="EO10" s="494"/>
      <c r="EP10" s="494"/>
      <c r="EQ10" s="494"/>
      <c r="ER10" s="494"/>
      <c r="ES10" s="494"/>
      <c r="ET10" s="494"/>
      <c r="EU10" s="188"/>
      <c r="EV10" s="182"/>
      <c r="EW10" s="183"/>
      <c r="EX10" s="36">
        <v>42252</v>
      </c>
      <c r="EZ10" s="580"/>
      <c r="FA10" s="580"/>
      <c r="FB10" s="580"/>
      <c r="FC10" s="580"/>
      <c r="FD10" s="191"/>
      <c r="FE10" s="191"/>
      <c r="FF10" s="191"/>
      <c r="FG10" s="191"/>
      <c r="FH10" s="191"/>
      <c r="FI10" s="494"/>
      <c r="FJ10" s="494"/>
      <c r="FK10" s="494"/>
      <c r="FL10" s="494"/>
      <c r="FM10" s="295"/>
      <c r="FN10" s="294"/>
      <c r="FO10" s="294"/>
      <c r="FP10" s="493"/>
      <c r="FQ10" s="493"/>
      <c r="FR10" s="494"/>
      <c r="FS10" s="188"/>
      <c r="FT10" s="182"/>
      <c r="FU10" s="183"/>
      <c r="FV10" s="36">
        <v>42252</v>
      </c>
      <c r="FX10" s="580"/>
      <c r="FY10" s="580"/>
      <c r="FZ10" s="580"/>
      <c r="GA10" s="580"/>
      <c r="GB10" s="191"/>
      <c r="GC10" s="191"/>
      <c r="GD10" s="191"/>
      <c r="GE10" s="191"/>
      <c r="GF10" s="191"/>
      <c r="GG10" s="494"/>
      <c r="GH10" s="494"/>
      <c r="GI10" s="494"/>
      <c r="GJ10" s="494"/>
      <c r="GK10" s="494"/>
      <c r="GL10" s="494"/>
      <c r="GM10" s="494"/>
      <c r="GN10" s="494"/>
      <c r="GO10" s="494"/>
      <c r="GP10" s="494"/>
      <c r="GQ10" s="188"/>
      <c r="GR10" s="188"/>
      <c r="GS10" s="183"/>
      <c r="GT10" s="36">
        <v>42252</v>
      </c>
      <c r="GV10" s="580"/>
      <c r="GW10" s="580"/>
      <c r="GX10" s="580"/>
      <c r="GY10" s="580"/>
      <c r="GZ10" s="191"/>
      <c r="HA10" s="191"/>
      <c r="HB10" s="191"/>
      <c r="HC10" s="191"/>
      <c r="HD10" s="191"/>
      <c r="HE10" s="494"/>
      <c r="HF10" s="494"/>
      <c r="HG10" s="494"/>
      <c r="HH10" s="494"/>
      <c r="HI10" s="494"/>
      <c r="HJ10" s="494"/>
      <c r="HK10" s="494"/>
      <c r="HL10" s="494"/>
      <c r="HM10" s="494"/>
      <c r="HN10" s="494"/>
      <c r="HO10" s="188"/>
      <c r="HP10" s="229"/>
      <c r="HQ10" s="183"/>
      <c r="HR10" s="36">
        <v>42252</v>
      </c>
      <c r="HT10" s="580"/>
      <c r="HU10" s="580"/>
      <c r="HV10" s="580"/>
      <c r="HW10" s="580"/>
      <c r="IO10" s="183"/>
      <c r="IP10" s="36">
        <v>42252</v>
      </c>
      <c r="IR10" s="580"/>
      <c r="IS10" s="580"/>
      <c r="IT10" s="580"/>
      <c r="IU10" s="580"/>
      <c r="JP10" s="163"/>
      <c r="JQ10" s="398"/>
      <c r="JT10" s="163"/>
      <c r="JU10" s="425"/>
      <c r="JX10" s="163"/>
      <c r="JY10" s="425"/>
      <c r="KB10" s="163"/>
      <c r="KC10" s="398"/>
      <c r="KF10" s="163"/>
      <c r="KG10" s="398"/>
      <c r="KJ10" s="163"/>
      <c r="KK10" s="398"/>
      <c r="KN10" s="163"/>
      <c r="KO10" s="398"/>
      <c r="KR10" s="163"/>
      <c r="KS10" s="398"/>
      <c r="KU10" s="36">
        <v>42252</v>
      </c>
    </row>
    <row r="11" spans="1:325" ht="15" customHeight="1" x14ac:dyDescent="0.35">
      <c r="A11" s="95">
        <v>41157</v>
      </c>
      <c r="B11" s="36">
        <v>41157</v>
      </c>
      <c r="C11" s="301">
        <v>17.350000000000001</v>
      </c>
      <c r="D11" s="301">
        <v>19.100000000000001</v>
      </c>
      <c r="E11" s="301">
        <v>15.350000000000001</v>
      </c>
      <c r="F11" s="301">
        <v>14.05</v>
      </c>
      <c r="G11" s="301">
        <v>14.5</v>
      </c>
      <c r="H11" s="301">
        <v>21.6</v>
      </c>
      <c r="I11" s="301">
        <v>15.1</v>
      </c>
      <c r="J11" s="301">
        <v>19.45</v>
      </c>
      <c r="K11" s="105"/>
      <c r="Q11" s="181">
        <v>42252</v>
      </c>
      <c r="R11" s="301">
        <v>17.350000000000001</v>
      </c>
      <c r="S11" s="224"/>
      <c r="U11" s="301">
        <v>19.100000000000001</v>
      </c>
      <c r="V11" s="224"/>
      <c r="X11" s="301">
        <v>15.350000000000001</v>
      </c>
      <c r="Y11" s="224"/>
      <c r="AA11" s="301">
        <v>14.05</v>
      </c>
      <c r="AB11" s="224"/>
      <c r="AD11" s="301">
        <v>14.5</v>
      </c>
      <c r="AE11" s="223"/>
      <c r="AG11" s="301">
        <v>21.6</v>
      </c>
      <c r="AH11" s="223"/>
      <c r="AJ11" s="301">
        <v>15.1</v>
      </c>
      <c r="AK11" s="223"/>
      <c r="AM11" s="301">
        <v>19.45</v>
      </c>
      <c r="AN11" s="223"/>
      <c r="AZ11" s="36">
        <v>42253</v>
      </c>
      <c r="BA11" s="301">
        <v>15.5</v>
      </c>
      <c r="BC11" s="301">
        <v>18.399999999999999</v>
      </c>
      <c r="BE11" s="301">
        <v>16.850000000000001</v>
      </c>
      <c r="BG11" s="301">
        <v>12.95</v>
      </c>
      <c r="BI11" s="301">
        <v>14.2</v>
      </c>
      <c r="BK11" s="301">
        <v>19.899999999999999</v>
      </c>
      <c r="BM11" s="301">
        <v>15.9</v>
      </c>
      <c r="BN11" s="186"/>
      <c r="BO11" s="301">
        <v>21.25</v>
      </c>
      <c r="BP11" s="186"/>
      <c r="BQ11" s="186"/>
      <c r="BS11" s="166" t="s">
        <v>58</v>
      </c>
      <c r="BT11" s="121">
        <v>1389</v>
      </c>
      <c r="BU11" s="280">
        <v>1390</v>
      </c>
      <c r="BV11" s="280">
        <f t="shared" si="0"/>
        <v>-1</v>
      </c>
      <c r="BW11" s="281">
        <f>(-1*(0.005*BV11))</f>
        <v>5.0000000000000001E-3</v>
      </c>
      <c r="BX11" s="547">
        <v>0</v>
      </c>
      <c r="BY11" s="120"/>
      <c r="BZ11" s="283" t="s">
        <v>116</v>
      </c>
      <c r="CA11" s="289"/>
      <c r="CD11" s="36">
        <v>42253</v>
      </c>
      <c r="CF11" s="580"/>
      <c r="CG11" s="580"/>
      <c r="CH11" s="580"/>
      <c r="CI11" s="580"/>
      <c r="CJ11" s="177"/>
      <c r="CK11" s="177"/>
      <c r="CL11" s="177"/>
      <c r="CM11" s="177"/>
      <c r="CN11" s="177"/>
      <c r="CO11" s="177"/>
      <c r="CP11" s="177"/>
      <c r="CQ11" s="267"/>
      <c r="CR11" s="267"/>
      <c r="CS11" s="267"/>
      <c r="CT11" s="267"/>
      <c r="CU11" s="267"/>
      <c r="CV11" s="273"/>
      <c r="CW11" s="273"/>
      <c r="CX11" s="263"/>
      <c r="CY11" s="177"/>
      <c r="DB11" s="36">
        <v>42253</v>
      </c>
      <c r="DD11" s="580"/>
      <c r="DE11" s="580"/>
      <c r="DF11" s="580"/>
      <c r="DG11" s="580"/>
      <c r="DH11" s="191"/>
      <c r="DI11" s="191"/>
      <c r="DJ11" s="191"/>
      <c r="DK11" s="191"/>
      <c r="DL11" s="191"/>
      <c r="DM11" s="494"/>
      <c r="DN11" s="494"/>
      <c r="DO11" s="494"/>
      <c r="DP11" s="494"/>
      <c r="DQ11" s="494"/>
      <c r="DR11" s="494"/>
      <c r="DS11" s="494"/>
      <c r="DT11" s="494"/>
      <c r="DU11" s="494"/>
      <c r="DV11" s="494"/>
      <c r="DW11" s="188"/>
      <c r="DX11" s="182"/>
      <c r="DY11" s="183"/>
      <c r="DZ11" s="36">
        <v>42253</v>
      </c>
      <c r="EB11" s="580"/>
      <c r="EC11" s="580"/>
      <c r="ED11" s="580"/>
      <c r="EE11" s="580"/>
      <c r="EF11" s="191"/>
      <c r="EG11" s="191"/>
      <c r="EH11" s="191"/>
      <c r="EI11" s="191"/>
      <c r="EJ11" s="191"/>
      <c r="EK11" s="494"/>
      <c r="EL11" s="494"/>
      <c r="EM11" s="494"/>
      <c r="EN11" s="494"/>
      <c r="EO11" s="494"/>
      <c r="EP11" s="494"/>
      <c r="EQ11" s="494"/>
      <c r="ER11" s="494"/>
      <c r="ES11" s="494"/>
      <c r="ET11" s="494"/>
      <c r="EU11" s="188"/>
      <c r="EV11" s="182"/>
      <c r="EW11" s="183"/>
      <c r="EX11" s="36">
        <v>42253</v>
      </c>
      <c r="EZ11" s="580"/>
      <c r="FA11" s="580"/>
      <c r="FB11" s="580"/>
      <c r="FC11" s="580"/>
      <c r="FD11" s="191"/>
      <c r="FE11" s="191"/>
      <c r="FF11" s="191"/>
      <c r="FG11" s="191"/>
      <c r="FH11" s="191"/>
      <c r="FI11" s="494"/>
      <c r="FJ11" s="494"/>
      <c r="FK11" s="494"/>
      <c r="FL11" s="494"/>
      <c r="FM11" s="295"/>
      <c r="FN11" s="493"/>
      <c r="FO11" s="493"/>
      <c r="FP11" s="493"/>
      <c r="FQ11" s="493"/>
      <c r="FR11" s="494"/>
      <c r="FS11" s="188"/>
      <c r="FT11" s="182"/>
      <c r="FU11" s="183"/>
      <c r="FV11" s="36">
        <v>42253</v>
      </c>
      <c r="FX11" s="580"/>
      <c r="FY11" s="580"/>
      <c r="FZ11" s="580"/>
      <c r="GA11" s="580"/>
      <c r="GB11" s="191"/>
      <c r="GC11" s="191"/>
      <c r="GD11" s="191"/>
      <c r="GE11" s="191"/>
      <c r="GF11" s="191"/>
      <c r="GG11" s="494"/>
      <c r="GH11" s="494"/>
      <c r="GI11" s="494"/>
      <c r="GJ11" s="494"/>
      <c r="GK11" s="494"/>
      <c r="GL11" s="494"/>
      <c r="GM11" s="494"/>
      <c r="GN11" s="494"/>
      <c r="GO11" s="494"/>
      <c r="GP11" s="494"/>
      <c r="GQ11" s="188"/>
      <c r="GR11" s="188"/>
      <c r="GS11" s="183"/>
      <c r="GT11" s="36">
        <v>42253</v>
      </c>
      <c r="GV11" s="580"/>
      <c r="GW11" s="580"/>
      <c r="GX11" s="580"/>
      <c r="GY11" s="580"/>
      <c r="GZ11" s="191"/>
      <c r="HA11" s="191"/>
      <c r="HB11" s="191"/>
      <c r="HC11" s="191"/>
      <c r="HD11" s="191"/>
      <c r="HE11" s="494"/>
      <c r="HF11" s="494"/>
      <c r="HG11" s="494"/>
      <c r="HH11" s="494"/>
      <c r="HI11" s="494"/>
      <c r="HJ11" s="494"/>
      <c r="HK11" s="494"/>
      <c r="HL11" s="494"/>
      <c r="HM11" s="494"/>
      <c r="HN11" s="494"/>
      <c r="HO11" s="188"/>
      <c r="HP11" s="229"/>
      <c r="HQ11" s="183"/>
      <c r="HR11" s="36">
        <v>42253</v>
      </c>
      <c r="HT11" s="580"/>
      <c r="HU11" s="580"/>
      <c r="HV11" s="580"/>
      <c r="HW11" s="580"/>
      <c r="IO11" s="183"/>
      <c r="IP11" s="36">
        <v>42253</v>
      </c>
      <c r="IR11" s="580"/>
      <c r="IS11" s="580"/>
      <c r="IT11" s="580"/>
      <c r="IU11" s="580"/>
      <c r="JP11" s="163"/>
      <c r="JQ11" s="398"/>
      <c r="JT11" s="163"/>
      <c r="JU11" s="425"/>
      <c r="JX11" s="163"/>
      <c r="JY11" s="425"/>
      <c r="KB11" s="163"/>
      <c r="KC11" s="398"/>
      <c r="KF11" s="163"/>
      <c r="KG11" s="398"/>
      <c r="KJ11" s="163"/>
      <c r="KK11" s="398"/>
      <c r="KN11" s="163"/>
      <c r="KO11" s="398"/>
      <c r="KR11" s="163"/>
      <c r="KS11" s="398"/>
      <c r="KU11" s="36">
        <v>42253</v>
      </c>
    </row>
    <row r="12" spans="1:325" x14ac:dyDescent="0.35">
      <c r="A12" s="95">
        <v>41158</v>
      </c>
      <c r="B12" s="36">
        <v>41158</v>
      </c>
      <c r="C12" s="301">
        <v>15.5</v>
      </c>
      <c r="D12" s="301">
        <v>18.399999999999999</v>
      </c>
      <c r="E12" s="301">
        <v>16.850000000000001</v>
      </c>
      <c r="F12" s="301">
        <v>12.95</v>
      </c>
      <c r="G12" s="301">
        <v>14.2</v>
      </c>
      <c r="H12" s="301">
        <v>19.899999999999999</v>
      </c>
      <c r="I12" s="301">
        <v>15.9</v>
      </c>
      <c r="J12" s="301">
        <v>21.25</v>
      </c>
      <c r="K12" s="105"/>
      <c r="Q12" s="181">
        <v>42253</v>
      </c>
      <c r="R12" s="301">
        <v>15.5</v>
      </c>
      <c r="S12" s="224"/>
      <c r="U12" s="301">
        <v>18.399999999999999</v>
      </c>
      <c r="V12" s="224"/>
      <c r="X12" s="301">
        <v>16.850000000000001</v>
      </c>
      <c r="Y12" s="224"/>
      <c r="AA12" s="301">
        <v>12.95</v>
      </c>
      <c r="AB12" s="224"/>
      <c r="AD12" s="301">
        <v>14.2</v>
      </c>
      <c r="AE12" s="223"/>
      <c r="AG12" s="301">
        <v>19.899999999999999</v>
      </c>
      <c r="AH12" s="223"/>
      <c r="AJ12" s="301">
        <v>15.9</v>
      </c>
      <c r="AK12" s="223"/>
      <c r="AM12" s="301">
        <v>21.25</v>
      </c>
      <c r="AN12" s="223"/>
      <c r="AZ12" s="36">
        <v>42254</v>
      </c>
      <c r="BA12" s="301">
        <v>15.9</v>
      </c>
      <c r="BC12" s="301">
        <v>16.850000000000001</v>
      </c>
      <c r="BE12" s="301">
        <v>18.399999999999999</v>
      </c>
      <c r="BG12" s="301">
        <v>13.2</v>
      </c>
      <c r="BI12" s="301">
        <v>15.350000000000001</v>
      </c>
      <c r="BK12" s="301">
        <v>19.95</v>
      </c>
      <c r="BM12" s="301">
        <v>17.149999999999999</v>
      </c>
      <c r="BN12" s="186"/>
      <c r="BO12" s="301">
        <v>21.4</v>
      </c>
      <c r="BP12" s="186"/>
      <c r="BQ12" s="186"/>
      <c r="BS12" s="201" t="s">
        <v>59</v>
      </c>
      <c r="BT12" s="121">
        <v>1520</v>
      </c>
      <c r="BU12" s="280">
        <v>1390</v>
      </c>
      <c r="BV12" s="280">
        <f t="shared" si="0"/>
        <v>130</v>
      </c>
      <c r="BW12" s="281">
        <f>(-1*(0.01*BV12))</f>
        <v>-1.3</v>
      </c>
      <c r="BX12" s="547">
        <v>-1.3</v>
      </c>
      <c r="BY12" s="120"/>
      <c r="BZ12" s="290" t="s">
        <v>121</v>
      </c>
      <c r="CA12" s="289"/>
      <c r="CD12" s="36">
        <v>42254</v>
      </c>
      <c r="CF12" s="580"/>
      <c r="CG12" s="580"/>
      <c r="CH12" s="580"/>
      <c r="CI12" s="580"/>
      <c r="CJ12" s="177"/>
      <c r="CK12" s="177"/>
      <c r="CL12" s="177"/>
      <c r="CM12" s="177"/>
      <c r="CN12" s="177"/>
      <c r="CO12" s="177"/>
      <c r="CP12" s="177"/>
      <c r="CQ12" s="267"/>
      <c r="CR12" s="267"/>
      <c r="CS12" s="267"/>
      <c r="CT12" s="267"/>
      <c r="CU12" s="519"/>
      <c r="CV12" s="273"/>
      <c r="CW12" s="273"/>
      <c r="CX12" s="267"/>
      <c r="CY12" s="177"/>
      <c r="DB12" s="36">
        <v>42254</v>
      </c>
      <c r="DD12" s="580"/>
      <c r="DE12" s="580"/>
      <c r="DF12" s="580"/>
      <c r="DG12" s="580"/>
      <c r="DH12" s="191"/>
      <c r="DI12" s="191"/>
      <c r="DJ12" s="191"/>
      <c r="DK12" s="191"/>
      <c r="DL12" s="191"/>
      <c r="DM12" s="494"/>
      <c r="DN12" s="494"/>
      <c r="DO12" s="494"/>
      <c r="DP12" s="494"/>
      <c r="DQ12" s="494"/>
      <c r="DR12" s="494"/>
      <c r="DS12" s="494"/>
      <c r="DT12" s="494"/>
      <c r="DU12" s="494"/>
      <c r="DV12" s="494"/>
      <c r="DW12" s="188"/>
      <c r="DX12" s="182"/>
      <c r="DY12" s="183"/>
      <c r="DZ12" s="36">
        <v>42254</v>
      </c>
      <c r="EB12" s="580"/>
      <c r="EC12" s="580"/>
      <c r="ED12" s="580"/>
      <c r="EE12" s="580"/>
      <c r="EF12" s="191"/>
      <c r="EG12" s="191"/>
      <c r="EH12" s="191"/>
      <c r="EI12" s="191"/>
      <c r="EJ12" s="191"/>
      <c r="EK12" s="494"/>
      <c r="EL12" s="494"/>
      <c r="EM12" s="494"/>
      <c r="EN12" s="494"/>
      <c r="EO12" s="494"/>
      <c r="EP12" s="494"/>
      <c r="EQ12" s="494"/>
      <c r="ER12" s="494"/>
      <c r="ES12" s="494"/>
      <c r="ET12" s="494"/>
      <c r="EU12" s="188"/>
      <c r="EV12" s="182"/>
      <c r="EW12" s="183"/>
      <c r="EX12" s="36">
        <v>42254</v>
      </c>
      <c r="EZ12" s="580"/>
      <c r="FA12" s="580"/>
      <c r="FB12" s="580"/>
      <c r="FC12" s="580"/>
      <c r="FD12" s="191"/>
      <c r="FE12" s="191"/>
      <c r="FF12" s="191"/>
      <c r="FG12" s="191"/>
      <c r="FH12" s="191"/>
      <c r="FI12" s="494"/>
      <c r="FJ12" s="494"/>
      <c r="FK12" s="494"/>
      <c r="FL12" s="494"/>
      <c r="FM12" s="295"/>
      <c r="FN12" s="493"/>
      <c r="FO12" s="294"/>
      <c r="FP12" s="493"/>
      <c r="FQ12" s="493"/>
      <c r="FR12" s="494"/>
      <c r="FS12" s="188"/>
      <c r="FT12" s="182"/>
      <c r="FU12" s="183"/>
      <c r="FV12" s="36">
        <v>42254</v>
      </c>
      <c r="FX12" s="580"/>
      <c r="FY12" s="580"/>
      <c r="FZ12" s="580"/>
      <c r="GA12" s="580"/>
      <c r="GB12" s="191"/>
      <c r="GC12" s="191"/>
      <c r="GD12" s="191"/>
      <c r="GE12" s="191"/>
      <c r="GF12" s="191"/>
      <c r="GG12" s="494"/>
      <c r="GH12" s="494"/>
      <c r="GI12" s="494"/>
      <c r="GJ12" s="494"/>
      <c r="GK12" s="494"/>
      <c r="GL12" s="494"/>
      <c r="GM12" s="494"/>
      <c r="GN12" s="494"/>
      <c r="GO12" s="494"/>
      <c r="GP12" s="494"/>
      <c r="GQ12" s="188"/>
      <c r="GR12" s="188"/>
      <c r="GS12" s="183"/>
      <c r="GT12" s="36">
        <v>42254</v>
      </c>
      <c r="GV12" s="580"/>
      <c r="GW12" s="580"/>
      <c r="GX12" s="580"/>
      <c r="GY12" s="580"/>
      <c r="GZ12" s="191"/>
      <c r="HA12" s="191"/>
      <c r="HB12" s="191"/>
      <c r="HC12" s="191"/>
      <c r="HD12" s="191"/>
      <c r="HE12" s="494"/>
      <c r="HF12" s="494"/>
      <c r="HG12" s="494"/>
      <c r="HH12" s="494"/>
      <c r="HI12" s="494"/>
      <c r="HJ12" s="494"/>
      <c r="HK12" s="494"/>
      <c r="HL12" s="494"/>
      <c r="HM12" s="494"/>
      <c r="HN12" s="494"/>
      <c r="HO12" s="188"/>
      <c r="HP12" s="229"/>
      <c r="HQ12" s="183"/>
      <c r="HR12" s="36">
        <v>42254</v>
      </c>
      <c r="HT12" s="580"/>
      <c r="HU12" s="580"/>
      <c r="HV12" s="580"/>
      <c r="HW12" s="580"/>
      <c r="IO12" s="183"/>
      <c r="IP12" s="36">
        <v>42254</v>
      </c>
      <c r="IR12" s="580"/>
      <c r="IS12" s="580"/>
      <c r="IT12" s="580"/>
      <c r="IU12" s="580"/>
      <c r="JP12" s="163"/>
      <c r="JQ12" s="398"/>
      <c r="JT12" s="163"/>
      <c r="JU12" s="425"/>
      <c r="JX12" s="163"/>
      <c r="JY12" s="425"/>
      <c r="KB12" s="163"/>
      <c r="KC12" s="398"/>
      <c r="KF12" s="163"/>
      <c r="KG12" s="398"/>
      <c r="KJ12" s="163"/>
      <c r="KK12" s="398"/>
      <c r="KN12" s="163"/>
      <c r="KO12" s="398"/>
      <c r="KR12" s="163"/>
      <c r="KS12" s="398"/>
      <c r="KU12" s="36">
        <v>42254</v>
      </c>
    </row>
    <row r="13" spans="1:325" x14ac:dyDescent="0.35">
      <c r="A13" s="95">
        <v>41159</v>
      </c>
      <c r="B13" s="36">
        <v>41159</v>
      </c>
      <c r="C13" s="301">
        <v>15.9</v>
      </c>
      <c r="D13" s="301">
        <v>16.850000000000001</v>
      </c>
      <c r="E13" s="301">
        <v>18.399999999999999</v>
      </c>
      <c r="F13" s="301">
        <v>13.2</v>
      </c>
      <c r="G13" s="301">
        <v>15.350000000000001</v>
      </c>
      <c r="H13" s="301">
        <v>19.95</v>
      </c>
      <c r="I13" s="301">
        <v>17.149999999999999</v>
      </c>
      <c r="J13" s="301">
        <v>21.4</v>
      </c>
      <c r="K13" s="105"/>
      <c r="Q13" s="181">
        <v>42254</v>
      </c>
      <c r="R13" s="301">
        <v>15.9</v>
      </c>
      <c r="S13" s="224"/>
      <c r="U13" s="301">
        <v>16.850000000000001</v>
      </c>
      <c r="V13" s="224"/>
      <c r="X13" s="301">
        <v>18.399999999999999</v>
      </c>
      <c r="Y13" s="224"/>
      <c r="AA13" s="301">
        <v>13.2</v>
      </c>
      <c r="AB13" s="224"/>
      <c r="AD13" s="301">
        <v>15.350000000000001</v>
      </c>
      <c r="AE13" s="223"/>
      <c r="AG13" s="301">
        <v>19.95</v>
      </c>
      <c r="AH13" s="223"/>
      <c r="AJ13" s="301">
        <v>17.149999999999999</v>
      </c>
      <c r="AK13" s="223"/>
      <c r="AM13" s="301">
        <v>21.4</v>
      </c>
      <c r="AN13" s="223"/>
      <c r="AZ13" s="36">
        <v>42255</v>
      </c>
      <c r="BA13" s="301">
        <v>17.05</v>
      </c>
      <c r="BC13" s="301">
        <v>17.649999999999999</v>
      </c>
      <c r="BE13" s="301">
        <v>20.75</v>
      </c>
      <c r="BG13" s="301">
        <v>15.35</v>
      </c>
      <c r="BI13" s="301">
        <v>15.5</v>
      </c>
      <c r="BK13" s="301">
        <v>20.6</v>
      </c>
      <c r="BM13" s="301">
        <v>17.549999999999997</v>
      </c>
      <c r="BN13" s="186"/>
      <c r="BO13" s="301">
        <v>18.799999999999997</v>
      </c>
      <c r="BP13" s="186"/>
      <c r="BQ13" s="186"/>
      <c r="BS13" s="166" t="s">
        <v>60</v>
      </c>
      <c r="BT13" s="121">
        <v>1363</v>
      </c>
      <c r="BU13" s="280">
        <v>1390</v>
      </c>
      <c r="BV13" s="280">
        <f t="shared" si="0"/>
        <v>-27</v>
      </c>
      <c r="BW13" s="281">
        <f>(-1*(0.005*BV13))</f>
        <v>0.13500000000000001</v>
      </c>
      <c r="BX13" s="547">
        <v>0.14000000000000001</v>
      </c>
      <c r="BY13" s="120"/>
      <c r="BZ13" s="282" t="s">
        <v>117</v>
      </c>
      <c r="CA13" s="289"/>
      <c r="CD13" s="36">
        <v>42255</v>
      </c>
      <c r="CF13" s="580"/>
      <c r="CG13" s="580"/>
      <c r="CH13" s="580"/>
      <c r="CI13" s="580"/>
      <c r="CJ13" s="177"/>
      <c r="CK13" s="177"/>
      <c r="CL13" s="177"/>
      <c r="CM13" s="177"/>
      <c r="CN13" s="177"/>
      <c r="CO13" s="177"/>
      <c r="CP13" s="177"/>
      <c r="CQ13" s="267"/>
      <c r="CR13" s="267"/>
      <c r="CS13" s="267"/>
      <c r="CT13" s="267"/>
      <c r="CU13" s="267"/>
      <c r="CV13" s="273"/>
      <c r="CW13" s="273"/>
      <c r="CX13" s="267"/>
      <c r="CY13" s="177"/>
      <c r="DB13" s="36">
        <v>42255</v>
      </c>
      <c r="DD13" s="580"/>
      <c r="DE13" s="580"/>
      <c r="DF13" s="580"/>
      <c r="DG13" s="580"/>
      <c r="DH13" s="191"/>
      <c r="DI13" s="191"/>
      <c r="DJ13" s="191"/>
      <c r="DK13" s="191"/>
      <c r="DL13" s="191"/>
      <c r="DM13" s="494"/>
      <c r="DN13" s="494"/>
      <c r="DO13" s="494"/>
      <c r="DP13" s="494"/>
      <c r="DQ13" s="494"/>
      <c r="DR13" s="494"/>
      <c r="DS13" s="494"/>
      <c r="DT13" s="494"/>
      <c r="DU13" s="494"/>
      <c r="DV13" s="494"/>
      <c r="DW13" s="188"/>
      <c r="DX13" s="182"/>
      <c r="DY13" s="183"/>
      <c r="DZ13" s="36">
        <v>42255</v>
      </c>
      <c r="EB13" s="580"/>
      <c r="EC13" s="580"/>
      <c r="ED13" s="580"/>
      <c r="EE13" s="580"/>
      <c r="EF13" s="191"/>
      <c r="EG13" s="191"/>
      <c r="EH13" s="191"/>
      <c r="EI13" s="191"/>
      <c r="EJ13" s="191"/>
      <c r="EK13" s="494"/>
      <c r="EL13" s="494"/>
      <c r="EM13" s="494"/>
      <c r="EN13" s="494"/>
      <c r="EO13" s="494"/>
      <c r="EP13" s="494"/>
      <c r="EQ13" s="494"/>
      <c r="ER13" s="494"/>
      <c r="ES13" s="494"/>
      <c r="ET13" s="494"/>
      <c r="EU13" s="188"/>
      <c r="EV13" s="182"/>
      <c r="EW13" s="183"/>
      <c r="EX13" s="36">
        <v>42255</v>
      </c>
      <c r="EZ13" s="580"/>
      <c r="FA13" s="580"/>
      <c r="FB13" s="580"/>
      <c r="FC13" s="580"/>
      <c r="FD13" s="191"/>
      <c r="FE13" s="191"/>
      <c r="FF13" s="191"/>
      <c r="FG13" s="191"/>
      <c r="FH13" s="191"/>
      <c r="FI13" s="494"/>
      <c r="FJ13" s="494"/>
      <c r="FK13" s="494"/>
      <c r="FL13" s="494"/>
      <c r="FM13" s="295"/>
      <c r="FN13" s="493"/>
      <c r="FO13" s="493"/>
      <c r="FP13" s="493"/>
      <c r="FQ13" s="493"/>
      <c r="FR13" s="494"/>
      <c r="FS13" s="188"/>
      <c r="FT13" s="182"/>
      <c r="FU13" s="183"/>
      <c r="FV13" s="36">
        <v>42255</v>
      </c>
      <c r="FX13" s="580"/>
      <c r="FY13" s="580"/>
      <c r="FZ13" s="580"/>
      <c r="GA13" s="580"/>
      <c r="GB13" s="191"/>
      <c r="GC13" s="191"/>
      <c r="GD13" s="191"/>
      <c r="GE13" s="191"/>
      <c r="GF13" s="191"/>
      <c r="GG13" s="494"/>
      <c r="GH13" s="494"/>
      <c r="GI13" s="494"/>
      <c r="GJ13" s="494"/>
      <c r="GK13" s="494"/>
      <c r="GL13" s="494"/>
      <c r="GM13" s="494"/>
      <c r="GN13" s="494"/>
      <c r="GO13" s="494"/>
      <c r="GP13" s="494"/>
      <c r="GQ13" s="188"/>
      <c r="GR13" s="188"/>
      <c r="GS13" s="183"/>
      <c r="GT13" s="36">
        <v>42255</v>
      </c>
      <c r="GV13" s="580"/>
      <c r="GW13" s="580"/>
      <c r="GX13" s="580"/>
      <c r="GY13" s="580"/>
      <c r="GZ13" s="191"/>
      <c r="HA13" s="191"/>
      <c r="HB13" s="191"/>
      <c r="HC13" s="191"/>
      <c r="HD13" s="191"/>
      <c r="HE13" s="494"/>
      <c r="HF13" s="494"/>
      <c r="HG13" s="494"/>
      <c r="HH13" s="494"/>
      <c r="HI13" s="494"/>
      <c r="HJ13" s="494"/>
      <c r="HK13" s="494"/>
      <c r="HL13" s="494"/>
      <c r="HM13" s="494"/>
      <c r="HN13" s="494"/>
      <c r="HO13" s="188"/>
      <c r="HP13" s="229"/>
      <c r="HQ13" s="183"/>
      <c r="HR13" s="36">
        <v>42255</v>
      </c>
      <c r="HT13" s="580"/>
      <c r="HU13" s="580"/>
      <c r="HV13" s="580"/>
      <c r="HW13" s="580"/>
      <c r="IO13" s="183"/>
      <c r="IP13" s="36">
        <v>42255</v>
      </c>
      <c r="IR13" s="580"/>
      <c r="IS13" s="580"/>
      <c r="IT13" s="580"/>
      <c r="IU13" s="580"/>
      <c r="JP13" s="163"/>
      <c r="JQ13" s="398"/>
      <c r="JT13" s="163"/>
      <c r="JU13" s="398"/>
      <c r="JX13" s="163"/>
      <c r="JY13" s="425"/>
      <c r="KB13" s="163"/>
      <c r="KC13" s="398"/>
      <c r="KF13" s="163"/>
      <c r="KG13" s="398"/>
      <c r="KJ13" s="163"/>
      <c r="KK13" s="398"/>
      <c r="KN13" s="163"/>
      <c r="KO13" s="398"/>
      <c r="KR13" s="163"/>
      <c r="KS13" s="398"/>
      <c r="KU13" s="36">
        <v>42255</v>
      </c>
    </row>
    <row r="14" spans="1:325" x14ac:dyDescent="0.35">
      <c r="A14" s="95">
        <v>41160</v>
      </c>
      <c r="B14" s="36">
        <v>41160</v>
      </c>
      <c r="C14" s="301">
        <v>17.05</v>
      </c>
      <c r="D14" s="301">
        <v>17.649999999999999</v>
      </c>
      <c r="E14" s="301">
        <v>20.75</v>
      </c>
      <c r="F14" s="301">
        <v>15.35</v>
      </c>
      <c r="G14" s="301">
        <v>15.5</v>
      </c>
      <c r="H14" s="301">
        <v>20.6</v>
      </c>
      <c r="I14" s="301">
        <v>17.549999999999997</v>
      </c>
      <c r="J14" s="301">
        <v>18.799999999999997</v>
      </c>
      <c r="K14" s="105"/>
      <c r="Q14" s="181">
        <v>42255</v>
      </c>
      <c r="R14" s="301">
        <v>17.05</v>
      </c>
      <c r="S14" s="224"/>
      <c r="U14" s="301">
        <v>17.649999999999999</v>
      </c>
      <c r="V14" s="224"/>
      <c r="X14" s="301">
        <v>20.75</v>
      </c>
      <c r="Y14" s="224"/>
      <c r="AA14" s="301">
        <v>15.35</v>
      </c>
      <c r="AB14" s="224"/>
      <c r="AD14" s="301">
        <v>15.5</v>
      </c>
      <c r="AE14" s="223"/>
      <c r="AG14" s="301">
        <v>20.6</v>
      </c>
      <c r="AH14" s="223"/>
      <c r="AJ14" s="301">
        <v>17.549999999999997</v>
      </c>
      <c r="AK14" s="223"/>
      <c r="AM14" s="301">
        <v>18.799999999999997</v>
      </c>
      <c r="AN14" s="223"/>
      <c r="AZ14" s="36">
        <v>42256</v>
      </c>
      <c r="BA14" s="301">
        <v>20.05</v>
      </c>
      <c r="BC14" s="301">
        <v>18.75</v>
      </c>
      <c r="BE14" s="301">
        <v>19.05</v>
      </c>
      <c r="BG14" s="301">
        <v>16.45</v>
      </c>
      <c r="BI14" s="301">
        <v>14.649999999999999</v>
      </c>
      <c r="BK14" s="301">
        <v>21.1</v>
      </c>
      <c r="BM14" s="301">
        <v>17.95</v>
      </c>
      <c r="BN14" s="186"/>
      <c r="BO14" s="301">
        <v>17.049999999999997</v>
      </c>
      <c r="BP14" s="186"/>
      <c r="BQ14" s="186"/>
      <c r="BS14" s="291" t="s">
        <v>64</v>
      </c>
      <c r="BT14" s="121">
        <v>1416</v>
      </c>
      <c r="BU14" s="280">
        <v>1390</v>
      </c>
      <c r="BV14" s="280">
        <f t="shared" si="0"/>
        <v>26</v>
      </c>
      <c r="BW14" s="281">
        <f>(-1*(0.01*BV14))</f>
        <v>-0.26</v>
      </c>
      <c r="BX14" s="547">
        <v>-0.26</v>
      </c>
      <c r="BY14" s="120"/>
      <c r="BZ14" s="282" t="s">
        <v>118</v>
      </c>
      <c r="CA14" s="289"/>
      <c r="CD14" s="36">
        <v>42256</v>
      </c>
      <c r="CJ14" s="177"/>
      <c r="CK14" s="177"/>
      <c r="CL14" s="177"/>
      <c r="CM14" s="177"/>
      <c r="CN14" s="177"/>
      <c r="CO14" s="177"/>
      <c r="CP14" s="177"/>
      <c r="CQ14" s="267"/>
      <c r="CR14" s="267"/>
      <c r="CS14" s="267"/>
      <c r="CT14" s="267"/>
      <c r="CU14" s="267"/>
      <c r="CV14" s="273"/>
      <c r="CW14" s="273"/>
      <c r="CX14" s="267"/>
      <c r="CY14" s="177"/>
      <c r="DB14" s="36">
        <v>42256</v>
      </c>
      <c r="DH14" s="191"/>
      <c r="DI14" s="191"/>
      <c r="DJ14" s="191"/>
      <c r="DK14" s="191"/>
      <c r="DL14" s="191"/>
      <c r="DM14" s="494"/>
      <c r="DN14" s="494"/>
      <c r="DO14" s="494"/>
      <c r="DP14" s="494"/>
      <c r="DQ14" s="494"/>
      <c r="DR14" s="494"/>
      <c r="DS14" s="494"/>
      <c r="DT14" s="494"/>
      <c r="DU14" s="494"/>
      <c r="DV14" s="494"/>
      <c r="DW14" s="188"/>
      <c r="DX14" s="182"/>
      <c r="DY14" s="183"/>
      <c r="DZ14" s="36">
        <v>42256</v>
      </c>
      <c r="EF14" s="191"/>
      <c r="EG14" s="191"/>
      <c r="EH14" s="191"/>
      <c r="EI14" s="191"/>
      <c r="EJ14" s="191"/>
      <c r="EK14" s="494"/>
      <c r="EL14" s="494"/>
      <c r="EM14" s="494"/>
      <c r="EN14" s="494"/>
      <c r="EO14" s="494"/>
      <c r="EP14" s="494"/>
      <c r="EQ14" s="494"/>
      <c r="ER14" s="494"/>
      <c r="ES14" s="494"/>
      <c r="ET14" s="494"/>
      <c r="EU14" s="188"/>
      <c r="EV14" s="182"/>
      <c r="EW14" s="183"/>
      <c r="EX14" s="36">
        <v>42256</v>
      </c>
      <c r="FD14" s="191"/>
      <c r="FE14" s="191"/>
      <c r="FF14" s="191"/>
      <c r="FG14" s="191"/>
      <c r="FH14" s="191"/>
      <c r="FI14" s="494"/>
      <c r="FJ14" s="494"/>
      <c r="FK14" s="494"/>
      <c r="FL14" s="494"/>
      <c r="FM14" s="494"/>
      <c r="FN14" s="494"/>
      <c r="FO14" s="494"/>
      <c r="FP14" s="494"/>
      <c r="FQ14" s="494"/>
      <c r="FR14" s="494"/>
      <c r="FS14" s="188"/>
      <c r="FT14" s="182"/>
      <c r="FU14" s="183"/>
      <c r="FV14" s="36">
        <v>42256</v>
      </c>
      <c r="GB14" s="191"/>
      <c r="GC14" s="191"/>
      <c r="GD14" s="191"/>
      <c r="GE14" s="191"/>
      <c r="GF14" s="191"/>
      <c r="GG14" s="494"/>
      <c r="GH14" s="494"/>
      <c r="GI14" s="494"/>
      <c r="GJ14" s="494"/>
      <c r="GK14" s="494"/>
      <c r="GL14" s="494"/>
      <c r="GM14" s="494"/>
      <c r="GN14" s="494"/>
      <c r="GO14" s="494"/>
      <c r="GP14" s="494"/>
      <c r="GQ14" s="188"/>
      <c r="GR14" s="188"/>
      <c r="GS14" s="183"/>
      <c r="GT14" s="36">
        <v>42256</v>
      </c>
      <c r="GZ14" s="191"/>
      <c r="HA14" s="191"/>
      <c r="HB14" s="191"/>
      <c r="HC14" s="191"/>
      <c r="HD14" s="191"/>
      <c r="HE14" s="494"/>
      <c r="HF14" s="494"/>
      <c r="HG14" s="494"/>
      <c r="HH14" s="494"/>
      <c r="HI14" s="494"/>
      <c r="HJ14" s="494"/>
      <c r="HK14" s="494"/>
      <c r="HL14" s="494"/>
      <c r="HM14" s="494"/>
      <c r="HN14" s="494"/>
      <c r="HO14" s="188"/>
      <c r="HP14" s="229"/>
      <c r="HQ14" s="183"/>
      <c r="HR14" s="36">
        <v>42256</v>
      </c>
      <c r="IO14" s="183"/>
      <c r="IP14" s="36">
        <v>42256</v>
      </c>
      <c r="JP14" s="163"/>
      <c r="JQ14" s="398"/>
      <c r="JT14" s="163"/>
      <c r="JU14" s="398"/>
      <c r="JX14" s="163"/>
      <c r="JY14" s="425"/>
      <c r="KB14" s="163"/>
      <c r="KC14" s="398"/>
      <c r="KF14" s="163"/>
      <c r="KG14" s="398"/>
      <c r="KJ14" s="163"/>
      <c r="KK14" s="398"/>
      <c r="KN14" s="163"/>
      <c r="KO14" s="398"/>
      <c r="KR14" s="163"/>
      <c r="KS14" s="398"/>
      <c r="KU14" s="36">
        <v>42256</v>
      </c>
    </row>
    <row r="15" spans="1:325" x14ac:dyDescent="0.35">
      <c r="A15" s="95">
        <v>41161</v>
      </c>
      <c r="B15" s="36">
        <v>41161</v>
      </c>
      <c r="C15" s="301">
        <v>20.05</v>
      </c>
      <c r="D15" s="301">
        <v>18.75</v>
      </c>
      <c r="E15" s="301">
        <v>19.05</v>
      </c>
      <c r="F15" s="301">
        <v>16.45</v>
      </c>
      <c r="G15" s="301">
        <v>14.649999999999999</v>
      </c>
      <c r="H15" s="301">
        <v>21.1</v>
      </c>
      <c r="I15" s="301">
        <v>17.95</v>
      </c>
      <c r="J15" s="301">
        <v>17.049999999999997</v>
      </c>
      <c r="K15" s="105"/>
      <c r="Q15" s="181">
        <v>42256</v>
      </c>
      <c r="R15" s="301">
        <v>20.05</v>
      </c>
      <c r="S15" s="224"/>
      <c r="U15" s="301">
        <v>18.75</v>
      </c>
      <c r="V15" s="224"/>
      <c r="X15" s="301">
        <v>19.05</v>
      </c>
      <c r="Y15" s="224"/>
      <c r="AA15" s="301">
        <v>16.45</v>
      </c>
      <c r="AB15" s="224"/>
      <c r="AD15" s="301">
        <v>14.649999999999999</v>
      </c>
      <c r="AE15" s="223"/>
      <c r="AG15" s="301">
        <v>21.1</v>
      </c>
      <c r="AH15" s="223"/>
      <c r="AJ15" s="301">
        <v>17.95</v>
      </c>
      <c r="AK15" s="223"/>
      <c r="AM15" s="301">
        <v>17.049999999999997</v>
      </c>
      <c r="AN15" s="223"/>
      <c r="AZ15" s="36">
        <v>42257</v>
      </c>
      <c r="BA15" s="301">
        <v>18.75</v>
      </c>
      <c r="BC15" s="301">
        <v>19.3</v>
      </c>
      <c r="BE15" s="301">
        <v>15</v>
      </c>
      <c r="BG15" s="301">
        <v>16.899999999999999</v>
      </c>
      <c r="BI15" s="301">
        <v>17.75</v>
      </c>
      <c r="BK15" s="301">
        <v>18.7</v>
      </c>
      <c r="BL15" s="384"/>
      <c r="BM15" s="301">
        <v>17.899999999999999</v>
      </c>
      <c r="BN15" s="186"/>
      <c r="BO15" s="301">
        <v>17.149999999999999</v>
      </c>
      <c r="BP15" s="186"/>
      <c r="BQ15" s="186"/>
      <c r="BS15" s="291" t="s">
        <v>108</v>
      </c>
      <c r="BT15" s="121">
        <v>1333</v>
      </c>
      <c r="BU15" s="280">
        <v>1390</v>
      </c>
      <c r="BV15" s="280">
        <f t="shared" si="0"/>
        <v>-57</v>
      </c>
      <c r="BW15" s="281">
        <f>(-1*(0.005*BV15))</f>
        <v>0.28500000000000003</v>
      </c>
      <c r="BX15" s="547">
        <v>0.28999999999999998</v>
      </c>
      <c r="BY15" s="120"/>
      <c r="BZ15" s="282" t="s">
        <v>119</v>
      </c>
      <c r="CA15" s="289"/>
      <c r="CD15" s="36">
        <v>42257</v>
      </c>
      <c r="CJ15" s="177"/>
      <c r="CK15" s="177"/>
      <c r="CL15" s="177"/>
      <c r="CM15" s="177"/>
      <c r="CN15" s="177"/>
      <c r="CO15" s="177"/>
      <c r="CP15" s="177"/>
      <c r="CQ15" s="267"/>
      <c r="CR15" s="267"/>
      <c r="CS15" s="267"/>
      <c r="CT15" s="267"/>
      <c r="CU15" s="267"/>
      <c r="CV15" s="273"/>
      <c r="CW15" s="273"/>
      <c r="CX15" s="267"/>
      <c r="CY15" s="177"/>
      <c r="DB15" s="36">
        <v>42257</v>
      </c>
      <c r="DH15" s="191"/>
      <c r="DI15" s="191"/>
      <c r="DJ15" s="191"/>
      <c r="DK15" s="191"/>
      <c r="DL15" s="191"/>
      <c r="DM15" s="494"/>
      <c r="DN15" s="494"/>
      <c r="DO15" s="494"/>
      <c r="DP15" s="494"/>
      <c r="DQ15" s="494"/>
      <c r="DR15" s="494"/>
      <c r="DS15" s="494"/>
      <c r="DT15" s="494"/>
      <c r="DU15" s="494"/>
      <c r="DV15" s="494"/>
      <c r="DW15" s="188"/>
      <c r="DX15" s="182"/>
      <c r="DY15" s="183"/>
      <c r="DZ15" s="36">
        <v>42257</v>
      </c>
      <c r="EF15" s="191"/>
      <c r="EG15" s="191"/>
      <c r="EH15" s="191"/>
      <c r="EI15" s="191"/>
      <c r="EJ15" s="191"/>
      <c r="EK15" s="494"/>
      <c r="EL15" s="494"/>
      <c r="EM15" s="494"/>
      <c r="EN15" s="494"/>
      <c r="EO15" s="494"/>
      <c r="EP15" s="494"/>
      <c r="EQ15" s="494"/>
      <c r="ER15" s="494"/>
      <c r="ES15" s="494"/>
      <c r="ET15" s="494"/>
      <c r="EU15" s="188"/>
      <c r="EV15" s="182"/>
      <c r="EW15" s="183"/>
      <c r="EX15" s="36">
        <v>42257</v>
      </c>
      <c r="FD15" s="191"/>
      <c r="FE15" s="191"/>
      <c r="FF15" s="191"/>
      <c r="FG15" s="191"/>
      <c r="FH15" s="191"/>
      <c r="FI15" s="494"/>
      <c r="FJ15" s="494"/>
      <c r="FK15" s="494"/>
      <c r="FL15" s="494"/>
      <c r="FM15" s="494"/>
      <c r="FN15" s="494"/>
      <c r="FO15" s="494"/>
      <c r="FP15" s="494"/>
      <c r="FQ15" s="494"/>
      <c r="FR15" s="494"/>
      <c r="FS15" s="188"/>
      <c r="FT15" s="182"/>
      <c r="FU15" s="183"/>
      <c r="FV15" s="36">
        <v>42257</v>
      </c>
      <c r="GB15" s="191"/>
      <c r="GC15" s="191"/>
      <c r="GD15" s="191"/>
      <c r="GE15" s="191"/>
      <c r="GF15" s="191"/>
      <c r="GG15" s="494"/>
      <c r="GH15" s="494"/>
      <c r="GI15" s="494"/>
      <c r="GJ15" s="494"/>
      <c r="GK15" s="494"/>
      <c r="GL15" s="494"/>
      <c r="GM15" s="494"/>
      <c r="GN15" s="494"/>
      <c r="GO15" s="494"/>
      <c r="GP15" s="494"/>
      <c r="GQ15" s="188"/>
      <c r="GR15" s="188"/>
      <c r="GS15" s="183"/>
      <c r="GT15" s="36">
        <v>42257</v>
      </c>
      <c r="GZ15" s="191"/>
      <c r="HA15" s="191"/>
      <c r="HB15" s="191"/>
      <c r="HC15" s="191"/>
      <c r="HD15" s="191"/>
      <c r="HE15" s="494"/>
      <c r="HF15" s="494"/>
      <c r="HG15" s="494"/>
      <c r="HH15" s="494"/>
      <c r="HI15" s="494"/>
      <c r="HJ15" s="494"/>
      <c r="HK15" s="494"/>
      <c r="HL15" s="494"/>
      <c r="HM15" s="494"/>
      <c r="HN15" s="494"/>
      <c r="HO15" s="188"/>
      <c r="HP15" s="229"/>
      <c r="HQ15" s="183"/>
      <c r="HR15" s="36">
        <v>42257</v>
      </c>
      <c r="IO15" s="183"/>
      <c r="IP15" s="36">
        <v>42257</v>
      </c>
      <c r="JP15" s="324" t="s">
        <v>258</v>
      </c>
      <c r="JQ15" s="419"/>
      <c r="JR15" s="419"/>
      <c r="JS15" s="99"/>
      <c r="JT15" s="124"/>
      <c r="JU15" s="419"/>
      <c r="JV15" s="419"/>
      <c r="JW15" s="99"/>
      <c r="JX15" s="124"/>
      <c r="JY15" s="419"/>
      <c r="JZ15" s="419"/>
      <c r="KA15" s="99"/>
      <c r="KB15" s="124"/>
      <c r="KC15" s="419"/>
      <c r="KD15" s="419"/>
      <c r="KE15" s="99"/>
      <c r="KF15" s="124"/>
      <c r="KG15" s="419"/>
      <c r="KH15" s="419"/>
      <c r="KI15" s="99"/>
      <c r="KJ15" s="124"/>
      <c r="KK15" s="419"/>
      <c r="KL15" s="419"/>
      <c r="KM15" s="99"/>
      <c r="KN15" s="124"/>
      <c r="KO15" s="419"/>
      <c r="KP15" s="419"/>
      <c r="KQ15" s="99"/>
      <c r="KR15" s="124"/>
      <c r="KS15" s="419"/>
      <c r="KT15" s="419"/>
      <c r="KU15" s="36">
        <v>42257</v>
      </c>
      <c r="KW15" s="414" t="s">
        <v>259</v>
      </c>
      <c r="KX15" s="414"/>
      <c r="KY15" s="414"/>
      <c r="KZ15" s="414"/>
      <c r="LA15" s="414"/>
      <c r="LB15" s="414"/>
      <c r="LC15" s="414"/>
      <c r="LD15" s="414"/>
      <c r="LE15" s="414"/>
      <c r="LF15" s="414"/>
      <c r="LG15" s="414"/>
      <c r="LH15" s="414"/>
      <c r="LI15" s="414"/>
      <c r="LJ15" s="414"/>
      <c r="LK15" s="414"/>
      <c r="LL15" s="414"/>
      <c r="LM15" s="415"/>
    </row>
    <row r="16" spans="1:325" ht="15" thickBot="1" x14ac:dyDescent="0.4">
      <c r="A16" s="95">
        <v>41162</v>
      </c>
      <c r="B16" s="36">
        <v>41162</v>
      </c>
      <c r="C16" s="301">
        <v>18.75</v>
      </c>
      <c r="D16" s="301">
        <v>19.3</v>
      </c>
      <c r="E16" s="301">
        <v>15</v>
      </c>
      <c r="F16" s="301">
        <v>16.899999999999999</v>
      </c>
      <c r="G16" s="301">
        <v>17.75</v>
      </c>
      <c r="H16" s="301">
        <v>18.7</v>
      </c>
      <c r="I16" s="301">
        <v>17.899999999999999</v>
      </c>
      <c r="J16" s="301">
        <v>17.149999999999999</v>
      </c>
      <c r="K16" s="105"/>
      <c r="Q16" s="181">
        <v>42257</v>
      </c>
      <c r="R16" s="301">
        <v>18.75</v>
      </c>
      <c r="S16" s="224"/>
      <c r="U16" s="301">
        <v>19.3</v>
      </c>
      <c r="V16" s="224"/>
      <c r="X16" s="301">
        <v>15</v>
      </c>
      <c r="Y16" s="224"/>
      <c r="AA16" s="301">
        <v>16.899999999999999</v>
      </c>
      <c r="AB16" s="224"/>
      <c r="AD16" s="301">
        <v>17.75</v>
      </c>
      <c r="AE16" s="223"/>
      <c r="AG16" s="301">
        <v>18.7</v>
      </c>
      <c r="AH16" s="223"/>
      <c r="AJ16" s="301">
        <v>17.899999999999999</v>
      </c>
      <c r="AK16" s="223"/>
      <c r="AM16" s="301">
        <v>17.149999999999999</v>
      </c>
      <c r="AN16" s="223"/>
      <c r="AZ16" s="36">
        <v>42258</v>
      </c>
      <c r="BA16" s="301">
        <v>13.600000000000001</v>
      </c>
      <c r="BC16" s="301">
        <v>19.55</v>
      </c>
      <c r="BE16" s="301">
        <v>12.7</v>
      </c>
      <c r="BG16" s="301">
        <v>17.649999999999999</v>
      </c>
      <c r="BI16" s="301">
        <v>18.95</v>
      </c>
      <c r="BK16" s="301">
        <v>17.25</v>
      </c>
      <c r="BM16" s="301">
        <v>15.8</v>
      </c>
      <c r="BN16" s="186"/>
      <c r="BO16" s="301">
        <v>18.05</v>
      </c>
      <c r="BP16" s="186"/>
      <c r="BQ16" s="186"/>
      <c r="BS16" s="292" t="s">
        <v>195</v>
      </c>
      <c r="BT16" s="396">
        <v>1348</v>
      </c>
      <c r="BU16" s="465">
        <v>1390</v>
      </c>
      <c r="BV16" s="207">
        <f t="shared" si="0"/>
        <v>-42</v>
      </c>
      <c r="BW16" s="466">
        <f>(-1*(0.005*BV16))</f>
        <v>0.21</v>
      </c>
      <c r="BX16" s="189">
        <v>0.21</v>
      </c>
      <c r="BY16" s="207"/>
      <c r="BZ16" s="207" t="s">
        <v>222</v>
      </c>
      <c r="CA16" s="293"/>
      <c r="CD16" s="36">
        <v>42258</v>
      </c>
      <c r="CJ16" s="177"/>
      <c r="CK16" s="177"/>
      <c r="CL16" s="177"/>
      <c r="CM16" s="177"/>
      <c r="CN16" s="177"/>
      <c r="CO16" s="177"/>
      <c r="CP16" s="177"/>
      <c r="CQ16" s="267"/>
      <c r="CR16" s="267"/>
      <c r="CS16" s="267"/>
      <c r="CT16" s="267"/>
      <c r="CU16" s="267"/>
      <c r="CV16" s="273"/>
      <c r="CW16" s="273"/>
      <c r="CX16" s="267"/>
      <c r="CY16" s="177"/>
      <c r="DB16" s="36">
        <v>42258</v>
      </c>
      <c r="DH16" s="191"/>
      <c r="DI16" s="191"/>
      <c r="DJ16" s="191"/>
      <c r="DK16" s="191"/>
      <c r="DL16" s="191"/>
      <c r="DM16" s="494"/>
      <c r="DN16" s="494"/>
      <c r="DO16" s="494"/>
      <c r="DP16" s="494"/>
      <c r="DQ16" s="494"/>
      <c r="DR16" s="494"/>
      <c r="DS16" s="494"/>
      <c r="DT16" s="494"/>
      <c r="DU16" s="494"/>
      <c r="DV16" s="494"/>
      <c r="DW16" s="188"/>
      <c r="DX16" s="182"/>
      <c r="DY16" s="183"/>
      <c r="DZ16" s="36">
        <v>42258</v>
      </c>
      <c r="EF16" s="191"/>
      <c r="EG16" s="191"/>
      <c r="EH16" s="191"/>
      <c r="EI16" s="191"/>
      <c r="EJ16" s="191"/>
      <c r="EK16" s="494"/>
      <c r="EL16" s="494"/>
      <c r="EM16" s="494"/>
      <c r="EN16" s="494"/>
      <c r="EO16" s="494"/>
      <c r="EP16" s="494"/>
      <c r="EQ16" s="494"/>
      <c r="ER16" s="494"/>
      <c r="ES16" s="494"/>
      <c r="ET16" s="494"/>
      <c r="EU16" s="188"/>
      <c r="EV16" s="182"/>
      <c r="EW16" s="183"/>
      <c r="EX16" s="36">
        <v>42258</v>
      </c>
      <c r="FD16" s="191"/>
      <c r="FE16" s="191"/>
      <c r="FF16" s="191"/>
      <c r="FG16" s="191"/>
      <c r="FH16" s="191"/>
      <c r="FI16" s="494"/>
      <c r="FJ16" s="494"/>
      <c r="FK16" s="494"/>
      <c r="FL16" s="494"/>
      <c r="FM16" s="494"/>
      <c r="FN16" s="494"/>
      <c r="FO16" s="494"/>
      <c r="FP16" s="494"/>
      <c r="FQ16" s="494"/>
      <c r="FR16" s="494"/>
      <c r="FS16" s="188"/>
      <c r="FT16" s="182"/>
      <c r="FU16" s="183"/>
      <c r="FV16" s="36">
        <v>42258</v>
      </c>
      <c r="GB16" s="191"/>
      <c r="GC16" s="191"/>
      <c r="GD16" s="191"/>
      <c r="GE16" s="191"/>
      <c r="GF16" s="191"/>
      <c r="GG16" s="494"/>
      <c r="GH16" s="494"/>
      <c r="GI16" s="494"/>
      <c r="GJ16" s="494"/>
      <c r="GK16" s="494"/>
      <c r="GL16" s="494"/>
      <c r="GM16" s="494"/>
      <c r="GN16" s="494"/>
      <c r="GO16" s="494"/>
      <c r="GP16" s="494"/>
      <c r="GQ16" s="188"/>
      <c r="GR16" s="188"/>
      <c r="GS16" s="183"/>
      <c r="GT16" s="36">
        <v>42258</v>
      </c>
      <c r="GZ16" s="191"/>
      <c r="HA16" s="191"/>
      <c r="HB16" s="191"/>
      <c r="HC16" s="191"/>
      <c r="HD16" s="191"/>
      <c r="HE16" s="494"/>
      <c r="HF16" s="494"/>
      <c r="HG16" s="494"/>
      <c r="HH16" s="494"/>
      <c r="HI16" s="494"/>
      <c r="HJ16" s="494"/>
      <c r="HK16" s="494"/>
      <c r="HL16" s="494"/>
      <c r="HM16" s="494"/>
      <c r="HN16" s="494"/>
      <c r="HO16" s="188"/>
      <c r="HP16" s="229"/>
      <c r="HQ16" s="183"/>
      <c r="HR16" s="36">
        <v>42258</v>
      </c>
      <c r="IO16" s="183"/>
      <c r="IP16" s="36">
        <v>42258</v>
      </c>
      <c r="JP16" s="163"/>
      <c r="JQ16" s="420" t="s">
        <v>145</v>
      </c>
      <c r="JT16" s="163"/>
      <c r="JU16" s="420" t="s">
        <v>145</v>
      </c>
      <c r="JX16" s="163"/>
      <c r="JY16" s="489" t="s">
        <v>145</v>
      </c>
      <c r="KB16" s="163"/>
      <c r="KC16" s="420" t="s">
        <v>145</v>
      </c>
      <c r="KF16" s="163"/>
      <c r="KG16" s="420" t="s">
        <v>145</v>
      </c>
      <c r="KJ16" s="163"/>
      <c r="KK16" s="420" t="s">
        <v>145</v>
      </c>
      <c r="KN16" s="163"/>
      <c r="KO16" s="420" t="s">
        <v>145</v>
      </c>
      <c r="KR16" s="163"/>
      <c r="KS16" s="420" t="s">
        <v>145</v>
      </c>
      <c r="KU16" s="36">
        <v>42258</v>
      </c>
    </row>
    <row r="17" spans="1:307" x14ac:dyDescent="0.35">
      <c r="A17" s="95">
        <v>41163</v>
      </c>
      <c r="B17" s="36">
        <v>41163</v>
      </c>
      <c r="C17" s="301">
        <v>13.600000000000001</v>
      </c>
      <c r="D17" s="301">
        <v>19.55</v>
      </c>
      <c r="E17" s="301">
        <v>12.7</v>
      </c>
      <c r="F17" s="301">
        <v>17.649999999999999</v>
      </c>
      <c r="G17" s="301">
        <v>18.95</v>
      </c>
      <c r="H17" s="301">
        <v>17.25</v>
      </c>
      <c r="I17" s="301">
        <v>15.8</v>
      </c>
      <c r="J17" s="301">
        <v>18.05</v>
      </c>
      <c r="K17" s="105"/>
      <c r="Q17" s="181">
        <v>42258</v>
      </c>
      <c r="R17" s="301">
        <v>13.600000000000001</v>
      </c>
      <c r="S17" s="224"/>
      <c r="U17" s="301">
        <v>19.55</v>
      </c>
      <c r="V17" s="224"/>
      <c r="X17" s="301">
        <v>12.7</v>
      </c>
      <c r="Y17" s="224"/>
      <c r="AA17" s="301">
        <v>17.649999999999999</v>
      </c>
      <c r="AB17" s="224"/>
      <c r="AD17" s="301">
        <v>18.95</v>
      </c>
      <c r="AE17" s="223"/>
      <c r="AG17" s="301">
        <v>17.25</v>
      </c>
      <c r="AH17" s="223"/>
      <c r="AJ17" s="301">
        <v>15.8</v>
      </c>
      <c r="AK17" s="223"/>
      <c r="AM17" s="301">
        <v>18.05</v>
      </c>
      <c r="AN17" s="223"/>
      <c r="AZ17" s="36">
        <v>42259</v>
      </c>
      <c r="BA17" s="301">
        <v>11.350000000000001</v>
      </c>
      <c r="BC17" s="301">
        <v>19.75</v>
      </c>
      <c r="BE17" s="301">
        <v>10.8</v>
      </c>
      <c r="BG17" s="301">
        <v>18.75</v>
      </c>
      <c r="BI17" s="301">
        <v>15.55</v>
      </c>
      <c r="BK17" s="301">
        <v>16.899999999999999</v>
      </c>
      <c r="BM17" s="301">
        <v>13.55</v>
      </c>
      <c r="BN17" s="186"/>
      <c r="BO17" s="301">
        <v>17.899999999999999</v>
      </c>
      <c r="BP17" s="186"/>
      <c r="BQ17" s="186"/>
      <c r="BS17" s="273" t="s">
        <v>113</v>
      </c>
      <c r="BT17" s="467">
        <f>AVERAGE(BT9:BT16)</f>
        <v>1389.625</v>
      </c>
      <c r="CD17" s="36">
        <v>42259</v>
      </c>
      <c r="CJ17" s="122" t="s">
        <v>56</v>
      </c>
      <c r="CK17" s="175"/>
      <c r="CL17" s="175"/>
      <c r="CM17" s="175"/>
      <c r="CN17" s="175"/>
      <c r="CO17" s="177"/>
      <c r="CP17" s="177"/>
      <c r="CQ17" s="177"/>
      <c r="CR17" s="177"/>
      <c r="CS17" s="177"/>
      <c r="CT17" s="177"/>
      <c r="CU17" s="177"/>
      <c r="CV17" s="177"/>
      <c r="CW17" s="177"/>
      <c r="CX17" s="267"/>
      <c r="CY17" s="177"/>
      <c r="DB17" s="36">
        <v>42259</v>
      </c>
      <c r="DH17" s="122" t="s">
        <v>57</v>
      </c>
      <c r="DI17" s="175"/>
      <c r="DJ17" s="175"/>
      <c r="DK17" s="175"/>
      <c r="DL17" s="175"/>
      <c r="DM17" s="494"/>
      <c r="DN17" s="494"/>
      <c r="DO17" s="494"/>
      <c r="DP17" s="494"/>
      <c r="DQ17" s="494"/>
      <c r="DR17" s="494"/>
      <c r="DS17" s="494"/>
      <c r="DT17" s="494"/>
      <c r="DU17" s="494"/>
      <c r="DV17" s="494"/>
      <c r="DW17" s="188"/>
      <c r="DX17" s="182"/>
      <c r="DY17" s="183"/>
      <c r="DZ17" s="36">
        <v>42259</v>
      </c>
      <c r="EF17" s="122" t="s">
        <v>58</v>
      </c>
      <c r="EG17" s="175"/>
      <c r="EH17" s="175"/>
      <c r="EI17" s="175"/>
      <c r="EJ17" s="175"/>
      <c r="EK17" s="494"/>
      <c r="EL17" s="494"/>
      <c r="EM17" s="494"/>
      <c r="EN17" s="494"/>
      <c r="EO17" s="494"/>
      <c r="EP17" s="494"/>
      <c r="EQ17" s="494"/>
      <c r="ER17" s="494"/>
      <c r="ES17" s="494"/>
      <c r="ET17" s="494"/>
      <c r="EU17" s="188"/>
      <c r="EV17" s="182"/>
      <c r="EW17" s="183"/>
      <c r="EX17" s="36">
        <v>42259</v>
      </c>
      <c r="FD17" s="122" t="s">
        <v>59</v>
      </c>
      <c r="FE17" s="175"/>
      <c r="FF17" s="175"/>
      <c r="FG17" s="175"/>
      <c r="FH17" s="175"/>
      <c r="FI17" s="494"/>
      <c r="FJ17" s="494"/>
      <c r="FK17" s="494"/>
      <c r="FL17" s="494"/>
      <c r="FM17" s="494"/>
      <c r="FN17" s="494"/>
      <c r="FO17" s="494"/>
      <c r="FP17" s="494"/>
      <c r="FQ17" s="494"/>
      <c r="FR17" s="494"/>
      <c r="FS17" s="188"/>
      <c r="FT17" s="182"/>
      <c r="FU17" s="183"/>
      <c r="FV17" s="36">
        <v>42259</v>
      </c>
      <c r="GB17" s="594" t="s">
        <v>60</v>
      </c>
      <c r="GC17" s="187"/>
      <c r="GD17" s="187"/>
      <c r="GE17" s="187"/>
      <c r="GF17" s="187"/>
      <c r="GG17" s="494"/>
      <c r="GH17" s="494"/>
      <c r="GI17" s="494"/>
      <c r="GJ17" s="494"/>
      <c r="GK17" s="494"/>
      <c r="GL17" s="494"/>
      <c r="GM17" s="494"/>
      <c r="GN17" s="494"/>
      <c r="GO17" s="494"/>
      <c r="GP17" s="494"/>
      <c r="GQ17" s="188"/>
      <c r="GR17" s="188"/>
      <c r="GS17" s="183"/>
      <c r="GT17" s="36">
        <v>42259</v>
      </c>
      <c r="GZ17" s="594" t="s">
        <v>64</v>
      </c>
      <c r="HA17" s="187"/>
      <c r="HB17" s="187"/>
      <c r="HC17" s="187"/>
      <c r="HD17" s="187"/>
      <c r="HE17" s="494"/>
      <c r="HF17" s="494"/>
      <c r="HG17" s="494"/>
      <c r="HH17" s="494"/>
      <c r="HI17" s="494"/>
      <c r="HJ17" s="494"/>
      <c r="HK17" s="494"/>
      <c r="HL17" s="494"/>
      <c r="HM17" s="494"/>
      <c r="HN17" s="494"/>
      <c r="HO17" s="188"/>
      <c r="HP17" s="229"/>
      <c r="HQ17" s="183"/>
      <c r="HR17" s="36">
        <v>42259</v>
      </c>
      <c r="HX17" s="99" t="s">
        <v>108</v>
      </c>
      <c r="IO17" s="183"/>
      <c r="IP17" s="36">
        <v>42259</v>
      </c>
      <c r="IV17" s="99" t="s">
        <v>195</v>
      </c>
      <c r="JP17" s="163" t="s">
        <v>56</v>
      </c>
      <c r="JQ17" s="420" t="s">
        <v>142</v>
      </c>
      <c r="JT17" s="163" t="s">
        <v>57</v>
      </c>
      <c r="JU17" s="420" t="s">
        <v>142</v>
      </c>
      <c r="JX17" s="163" t="s">
        <v>58</v>
      </c>
      <c r="JY17" s="489" t="s">
        <v>142</v>
      </c>
      <c r="KB17" s="163" t="s">
        <v>59</v>
      </c>
      <c r="KC17" s="420" t="s">
        <v>142</v>
      </c>
      <c r="KF17" s="163" t="s">
        <v>60</v>
      </c>
      <c r="KG17" s="420" t="s">
        <v>142</v>
      </c>
      <c r="KJ17" s="163" t="s">
        <v>64</v>
      </c>
      <c r="KK17" s="420" t="s">
        <v>142</v>
      </c>
      <c r="KN17" s="163" t="s">
        <v>108</v>
      </c>
      <c r="KO17" s="420" t="s">
        <v>142</v>
      </c>
      <c r="KR17" s="163" t="s">
        <v>195</v>
      </c>
      <c r="KS17" s="420" t="s">
        <v>142</v>
      </c>
      <c r="KU17" s="36">
        <v>42259</v>
      </c>
    </row>
    <row r="18" spans="1:307" x14ac:dyDescent="0.35">
      <c r="A18" s="95">
        <v>41164</v>
      </c>
      <c r="B18" s="36">
        <v>41164</v>
      </c>
      <c r="C18" s="301">
        <v>11.350000000000001</v>
      </c>
      <c r="D18" s="301">
        <v>19.75</v>
      </c>
      <c r="E18" s="301">
        <v>10.8</v>
      </c>
      <c r="F18" s="301">
        <v>18.75</v>
      </c>
      <c r="G18" s="301">
        <v>15.55</v>
      </c>
      <c r="H18" s="301">
        <v>16.899999999999999</v>
      </c>
      <c r="I18" s="301">
        <v>13.55</v>
      </c>
      <c r="J18" s="301">
        <v>17.899999999999999</v>
      </c>
      <c r="K18" s="105"/>
      <c r="Q18" s="181">
        <v>42259</v>
      </c>
      <c r="R18" s="301">
        <v>11.350000000000001</v>
      </c>
      <c r="S18" s="224"/>
      <c r="U18" s="301">
        <v>19.75</v>
      </c>
      <c r="V18" s="224"/>
      <c r="X18" s="301">
        <v>10.8</v>
      </c>
      <c r="Y18" s="224"/>
      <c r="AA18" s="301">
        <v>18.75</v>
      </c>
      <c r="AB18" s="224"/>
      <c r="AD18" s="301">
        <v>15.55</v>
      </c>
      <c r="AE18" s="223"/>
      <c r="AG18" s="301">
        <v>16.899999999999999</v>
      </c>
      <c r="AH18" s="223"/>
      <c r="AJ18" s="301">
        <v>13.55</v>
      </c>
      <c r="AK18" s="223"/>
      <c r="AM18" s="301">
        <v>17.899999999999999</v>
      </c>
      <c r="AN18" s="223"/>
      <c r="AZ18" s="36">
        <v>42260</v>
      </c>
      <c r="BA18" s="301">
        <v>12.4</v>
      </c>
      <c r="BC18" s="301">
        <v>20.6</v>
      </c>
      <c r="BE18" s="301">
        <v>12.65</v>
      </c>
      <c r="BG18" s="301">
        <v>19.950000000000003</v>
      </c>
      <c r="BI18" s="301">
        <v>14.149999999999999</v>
      </c>
      <c r="BK18" s="301">
        <v>16.649999999999999</v>
      </c>
      <c r="BM18" s="301">
        <v>12.100000000000001</v>
      </c>
      <c r="BN18" s="186"/>
      <c r="BO18" s="301">
        <v>17.55</v>
      </c>
      <c r="BP18" s="186"/>
      <c r="BQ18" s="186"/>
      <c r="CD18" s="36">
        <v>42260</v>
      </c>
      <c r="CJ18" s="175" t="s">
        <v>141</v>
      </c>
      <c r="CK18" s="175"/>
      <c r="CL18" s="175"/>
      <c r="CM18" s="175"/>
      <c r="CN18" s="175"/>
      <c r="CO18" s="318" t="s">
        <v>183</v>
      </c>
      <c r="CP18" s="122"/>
      <c r="CQ18" s="122"/>
      <c r="CR18" s="124"/>
      <c r="CS18" s="176"/>
      <c r="CT18" s="176"/>
      <c r="CU18" s="176"/>
      <c r="CV18" s="176"/>
      <c r="CW18" s="315"/>
      <c r="CX18" s="315"/>
      <c r="CY18" s="176"/>
      <c r="DB18" s="36">
        <v>42260</v>
      </c>
      <c r="DH18" s="175" t="s">
        <v>133</v>
      </c>
      <c r="DI18" s="175"/>
      <c r="DJ18" s="175"/>
      <c r="DK18" s="175"/>
      <c r="DL18" s="175"/>
      <c r="DM18" s="494"/>
      <c r="DN18" s="494"/>
      <c r="DO18" s="494"/>
      <c r="DP18" s="494"/>
      <c r="DQ18" s="494"/>
      <c r="DR18" s="494"/>
      <c r="DS18" s="494"/>
      <c r="DT18" s="494"/>
      <c r="DU18" s="494"/>
      <c r="DV18" s="494"/>
      <c r="DW18" s="188"/>
      <c r="DX18" s="182"/>
      <c r="DY18" s="183"/>
      <c r="DZ18" s="36">
        <v>42260</v>
      </c>
      <c r="EF18" s="175" t="s">
        <v>133</v>
      </c>
      <c r="EG18" s="175"/>
      <c r="EH18" s="175"/>
      <c r="EI18" s="175"/>
      <c r="EJ18" s="175"/>
      <c r="EK18" s="494"/>
      <c r="EL18" s="494"/>
      <c r="EM18" s="494"/>
      <c r="EN18" s="494"/>
      <c r="EO18" s="494"/>
      <c r="EP18" s="494"/>
      <c r="EQ18" s="494"/>
      <c r="ER18" s="494"/>
      <c r="ES18" s="494"/>
      <c r="ET18" s="494"/>
      <c r="EU18" s="188"/>
      <c r="EV18" s="182"/>
      <c r="EW18" s="183"/>
      <c r="EX18" s="36">
        <v>42260</v>
      </c>
      <c r="FD18" s="175" t="s">
        <v>133</v>
      </c>
      <c r="FE18" s="175"/>
      <c r="FF18" s="175"/>
      <c r="FG18" s="175"/>
      <c r="FH18" s="175"/>
      <c r="FI18" s="494"/>
      <c r="FJ18" s="494"/>
      <c r="FK18" s="494"/>
      <c r="FL18" s="494"/>
      <c r="FM18" s="494"/>
      <c r="FN18" s="494"/>
      <c r="FO18" s="494"/>
      <c r="FP18" s="494"/>
      <c r="FQ18" s="494"/>
      <c r="FR18" s="494"/>
      <c r="FS18" s="188"/>
      <c r="FT18" s="182"/>
      <c r="FU18" s="183"/>
      <c r="FV18" s="36">
        <v>42260</v>
      </c>
      <c r="GB18" s="175" t="s">
        <v>133</v>
      </c>
      <c r="GC18" s="175"/>
      <c r="GD18" s="175"/>
      <c r="GE18" s="175"/>
      <c r="GF18" s="175"/>
      <c r="GG18" s="494"/>
      <c r="GH18" s="494"/>
      <c r="GI18" s="494"/>
      <c r="GJ18" s="494"/>
      <c r="GK18" s="494"/>
      <c r="GL18" s="494"/>
      <c r="GM18" s="494"/>
      <c r="GN18" s="494"/>
      <c r="GO18" s="494"/>
      <c r="GP18" s="494"/>
      <c r="GQ18" s="188"/>
      <c r="GR18" s="188"/>
      <c r="GS18" s="183"/>
      <c r="GT18" s="36">
        <v>42260</v>
      </c>
      <c r="GZ18" s="175" t="s">
        <v>133</v>
      </c>
      <c r="HA18" s="175"/>
      <c r="HB18" s="175"/>
      <c r="HC18" s="175"/>
      <c r="HD18" s="175"/>
      <c r="HE18" s="494"/>
      <c r="HF18" s="494"/>
      <c r="HG18" s="494"/>
      <c r="HH18" s="494"/>
      <c r="HI18" s="494"/>
      <c r="HJ18" s="494"/>
      <c r="HK18" s="494"/>
      <c r="HL18" s="494"/>
      <c r="HM18" s="494"/>
      <c r="HN18" s="494"/>
      <c r="HO18" s="188"/>
      <c r="HP18" s="229"/>
      <c r="HQ18" s="183"/>
      <c r="HR18" s="36">
        <v>42260</v>
      </c>
      <c r="HX18" s="175" t="s">
        <v>133</v>
      </c>
      <c r="HY18" s="175"/>
      <c r="HZ18" s="175"/>
      <c r="IA18" s="175"/>
      <c r="IB18" s="175"/>
      <c r="IO18" s="183"/>
      <c r="IP18" s="36">
        <v>42260</v>
      </c>
      <c r="IV18" s="175" t="s">
        <v>133</v>
      </c>
      <c r="IW18" s="175"/>
      <c r="IX18" s="175"/>
      <c r="IY18" s="175"/>
      <c r="IZ18" s="175"/>
      <c r="JP18" s="163" t="s">
        <v>133</v>
      </c>
      <c r="JQ18" s="164" t="s">
        <v>46</v>
      </c>
      <c r="JT18" s="163" t="s">
        <v>133</v>
      </c>
      <c r="JU18" s="164" t="s">
        <v>46</v>
      </c>
      <c r="JX18" s="163" t="s">
        <v>133</v>
      </c>
      <c r="JY18" s="439" t="s">
        <v>46</v>
      </c>
      <c r="KB18" s="163" t="s">
        <v>133</v>
      </c>
      <c r="KC18" s="164" t="s">
        <v>46</v>
      </c>
      <c r="KF18" s="163" t="s">
        <v>133</v>
      </c>
      <c r="KG18" s="164" t="s">
        <v>46</v>
      </c>
      <c r="KJ18" s="163" t="s">
        <v>133</v>
      </c>
      <c r="KK18" s="164" t="s">
        <v>46</v>
      </c>
      <c r="KN18" s="163" t="s">
        <v>133</v>
      </c>
      <c r="KO18" s="164" t="s">
        <v>46</v>
      </c>
      <c r="KR18" s="163" t="s">
        <v>133</v>
      </c>
      <c r="KS18" s="164" t="s">
        <v>46</v>
      </c>
      <c r="KU18" s="36">
        <v>42260</v>
      </c>
    </row>
    <row r="19" spans="1:307" x14ac:dyDescent="0.35">
      <c r="A19" s="95">
        <v>41165</v>
      </c>
      <c r="B19" s="36">
        <v>41165</v>
      </c>
      <c r="C19" s="301">
        <v>12.4</v>
      </c>
      <c r="D19" s="301">
        <v>20.6</v>
      </c>
      <c r="E19" s="301">
        <v>12.65</v>
      </c>
      <c r="F19" s="301">
        <v>19.950000000000003</v>
      </c>
      <c r="G19" s="301">
        <v>14.149999999999999</v>
      </c>
      <c r="H19" s="301">
        <v>16.649999999999999</v>
      </c>
      <c r="I19" s="301">
        <v>12.100000000000001</v>
      </c>
      <c r="J19" s="301">
        <v>17.55</v>
      </c>
      <c r="K19" s="105"/>
      <c r="L19" s="581" t="s">
        <v>53</v>
      </c>
      <c r="M19" s="581"/>
      <c r="N19" s="180"/>
      <c r="O19" s="180"/>
      <c r="Q19" s="181">
        <v>42260</v>
      </c>
      <c r="R19" s="301">
        <v>12.4</v>
      </c>
      <c r="S19" s="224"/>
      <c r="U19" s="301">
        <v>20.6</v>
      </c>
      <c r="V19" s="224"/>
      <c r="X19" s="301">
        <v>12.65</v>
      </c>
      <c r="Y19" s="224"/>
      <c r="AA19" s="301">
        <v>19.950000000000003</v>
      </c>
      <c r="AB19" s="224"/>
      <c r="AD19" s="301">
        <v>14.149999999999999</v>
      </c>
      <c r="AE19" s="223"/>
      <c r="AG19" s="301">
        <v>16.649999999999999</v>
      </c>
      <c r="AH19" s="223"/>
      <c r="AJ19" s="301">
        <v>12.100000000000001</v>
      </c>
      <c r="AK19" s="223"/>
      <c r="AM19" s="301">
        <v>17.55</v>
      </c>
      <c r="AN19" s="223"/>
      <c r="AZ19" s="36">
        <v>42261</v>
      </c>
      <c r="BA19" s="301">
        <v>14.7</v>
      </c>
      <c r="BC19" s="301">
        <v>20.65</v>
      </c>
      <c r="BE19" s="301">
        <v>15</v>
      </c>
      <c r="BG19" s="301">
        <v>16.8</v>
      </c>
      <c r="BI19" s="301">
        <v>14.6</v>
      </c>
      <c r="BK19" s="301">
        <v>15.55</v>
      </c>
      <c r="BM19" s="301">
        <v>12.05</v>
      </c>
      <c r="BN19" s="186"/>
      <c r="BO19" s="301">
        <v>17.3</v>
      </c>
      <c r="BP19" s="186"/>
      <c r="BQ19" s="186"/>
      <c r="CD19" s="36">
        <v>42261</v>
      </c>
      <c r="CE19" s="581" t="s">
        <v>53</v>
      </c>
      <c r="CF19" s="581"/>
      <c r="CJ19" s="224">
        <v>12</v>
      </c>
      <c r="CK19" s="261"/>
      <c r="CL19" s="261"/>
      <c r="CM19" s="261"/>
      <c r="CN19" s="261"/>
      <c r="CO19" t="s">
        <v>122</v>
      </c>
      <c r="CP19" s="268"/>
      <c r="CQ19" s="177"/>
      <c r="CR19" s="177"/>
      <c r="CS19" s="177"/>
      <c r="CT19" s="177"/>
      <c r="CU19" s="177"/>
      <c r="CV19" s="177"/>
      <c r="CW19" s="177"/>
      <c r="CX19" s="267"/>
      <c r="CY19" s="177" t="s">
        <v>143</v>
      </c>
      <c r="DB19" s="36">
        <v>42261</v>
      </c>
      <c r="DC19" s="581" t="s">
        <v>53</v>
      </c>
      <c r="DD19" s="581"/>
      <c r="DH19" s="226">
        <v>12</v>
      </c>
      <c r="DI19" s="226"/>
      <c r="DJ19" s="226"/>
      <c r="DK19" s="226"/>
      <c r="DL19" s="226"/>
      <c r="DM19" t="s">
        <v>123</v>
      </c>
      <c r="DN19" s="266"/>
      <c r="DO19" s="494"/>
      <c r="DP19" s="494"/>
      <c r="DQ19" s="494"/>
      <c r="DR19" s="494"/>
      <c r="DS19" s="494"/>
      <c r="DT19" s="494"/>
      <c r="DU19" s="494"/>
      <c r="DV19" s="494"/>
      <c r="DW19" s="188"/>
      <c r="DX19" s="182"/>
      <c r="DY19" s="183"/>
      <c r="DZ19" s="36">
        <v>42261</v>
      </c>
      <c r="EA19" s="581" t="s">
        <v>53</v>
      </c>
      <c r="EB19" s="581"/>
      <c r="EF19" s="226">
        <v>12</v>
      </c>
      <c r="EG19" s="226"/>
      <c r="EH19" s="226"/>
      <c r="EI19" s="226"/>
      <c r="EJ19" s="226"/>
      <c r="EK19" t="s">
        <v>124</v>
      </c>
      <c r="EL19" s="266"/>
      <c r="EM19" s="494"/>
      <c r="EN19" s="494"/>
      <c r="EO19" s="494"/>
      <c r="EP19" s="494"/>
      <c r="EQ19" s="494"/>
      <c r="ER19" s="494"/>
      <c r="ES19" s="494"/>
      <c r="ET19" s="494"/>
      <c r="EU19" s="188"/>
      <c r="EV19" s="182"/>
      <c r="EW19" s="183"/>
      <c r="EX19" s="36">
        <v>42261</v>
      </c>
      <c r="EY19" s="581" t="s">
        <v>53</v>
      </c>
      <c r="EZ19" s="581"/>
      <c r="FD19" s="226">
        <v>12</v>
      </c>
      <c r="FE19" s="226"/>
      <c r="FF19" s="226"/>
      <c r="FG19" s="226"/>
      <c r="FH19" s="226"/>
      <c r="FI19" t="s">
        <v>125</v>
      </c>
      <c r="FJ19" s="266"/>
      <c r="FK19" s="494"/>
      <c r="FL19" s="494"/>
      <c r="FM19" s="494"/>
      <c r="FN19" s="494"/>
      <c r="FO19" s="494"/>
      <c r="FP19" s="494"/>
      <c r="FQ19" s="494"/>
      <c r="FR19" s="494"/>
      <c r="FS19" s="188"/>
      <c r="FT19" s="182"/>
      <c r="FU19" s="183"/>
      <c r="FV19" s="36">
        <v>42261</v>
      </c>
      <c r="FW19" s="581" t="s">
        <v>53</v>
      </c>
      <c r="FX19" s="581"/>
      <c r="GB19" s="226">
        <v>12</v>
      </c>
      <c r="GC19" s="226"/>
      <c r="GD19" s="226"/>
      <c r="GE19" s="226"/>
      <c r="GF19" s="226"/>
      <c r="GG19" t="s">
        <v>127</v>
      </c>
      <c r="GH19" s="266"/>
      <c r="GI19" s="494"/>
      <c r="GJ19" s="494"/>
      <c r="GK19" s="494"/>
      <c r="GL19" s="494"/>
      <c r="GM19" s="494"/>
      <c r="GN19" s="494"/>
      <c r="GO19" s="494"/>
      <c r="GP19" s="494"/>
      <c r="GQ19" s="188"/>
      <c r="GR19" s="188"/>
      <c r="GS19" s="183"/>
      <c r="GT19" s="36">
        <v>42261</v>
      </c>
      <c r="GU19" s="581" t="s">
        <v>53</v>
      </c>
      <c r="GV19" s="581"/>
      <c r="GZ19" s="226">
        <v>12</v>
      </c>
      <c r="HA19" s="226"/>
      <c r="HB19" s="226"/>
      <c r="HC19" s="226"/>
      <c r="HD19" s="226"/>
      <c r="HE19" t="s">
        <v>126</v>
      </c>
      <c r="HF19" s="266"/>
      <c r="HG19" s="494"/>
      <c r="HH19" s="494"/>
      <c r="HI19" s="494"/>
      <c r="HJ19" s="494"/>
      <c r="HK19" s="494"/>
      <c r="HL19" s="494"/>
      <c r="HM19" s="494"/>
      <c r="HN19" s="494"/>
      <c r="HO19" s="188"/>
      <c r="HP19" s="229"/>
      <c r="HQ19" s="183"/>
      <c r="HR19" s="36">
        <v>42261</v>
      </c>
      <c r="HS19" s="581" t="s">
        <v>53</v>
      </c>
      <c r="HT19" s="581"/>
      <c r="HX19" s="226">
        <v>12</v>
      </c>
      <c r="HY19" s="226"/>
      <c r="HZ19" s="226"/>
      <c r="IA19" s="226"/>
      <c r="IB19" s="226"/>
      <c r="IO19" s="183"/>
      <c r="IP19" s="36">
        <v>42261</v>
      </c>
      <c r="IQ19" s="581" t="s">
        <v>53</v>
      </c>
      <c r="IR19" s="581"/>
      <c r="IV19" s="364">
        <v>12</v>
      </c>
      <c r="IW19" s="364"/>
      <c r="IX19" s="364"/>
      <c r="IY19" s="364"/>
      <c r="IZ19" s="364"/>
      <c r="JP19" s="163">
        <v>12</v>
      </c>
      <c r="JQ19" s="398"/>
      <c r="JT19" s="163">
        <v>12</v>
      </c>
      <c r="JU19" s="398"/>
      <c r="JX19" s="163">
        <v>12</v>
      </c>
      <c r="JY19" s="425"/>
      <c r="KB19" s="163">
        <v>12</v>
      </c>
      <c r="KC19" s="398"/>
      <c r="KF19" s="163">
        <v>12</v>
      </c>
      <c r="KG19" s="398"/>
      <c r="KJ19" s="163">
        <v>12</v>
      </c>
      <c r="KK19" s="398"/>
      <c r="KN19" s="364">
        <v>12</v>
      </c>
      <c r="KO19" s="398"/>
      <c r="KR19" s="364">
        <v>12</v>
      </c>
      <c r="KS19" s="398"/>
      <c r="KU19" s="36">
        <v>42261</v>
      </c>
    </row>
    <row r="20" spans="1:307" x14ac:dyDescent="0.35">
      <c r="A20" s="95">
        <v>41166</v>
      </c>
      <c r="B20" s="36">
        <v>41166</v>
      </c>
      <c r="C20" s="301">
        <v>14.7</v>
      </c>
      <c r="D20" s="301">
        <v>20.65</v>
      </c>
      <c r="E20" s="301">
        <v>15</v>
      </c>
      <c r="F20" s="301">
        <v>16.8</v>
      </c>
      <c r="G20" s="301">
        <v>14.6</v>
      </c>
      <c r="H20" s="301">
        <v>15.55</v>
      </c>
      <c r="I20" s="301">
        <v>12.05</v>
      </c>
      <c r="J20" s="301">
        <v>17.3</v>
      </c>
      <c r="K20" s="105"/>
      <c r="L20" s="180"/>
      <c r="M20" s="325" t="s">
        <v>65</v>
      </c>
      <c r="N20" s="325" t="s">
        <v>129</v>
      </c>
      <c r="O20" s="325" t="s">
        <v>66</v>
      </c>
      <c r="P20" s="311"/>
      <c r="Q20" s="181">
        <v>42261</v>
      </c>
      <c r="R20" s="301">
        <v>14.7</v>
      </c>
      <c r="S20" s="224">
        <v>12</v>
      </c>
      <c r="U20" s="301">
        <v>20.65</v>
      </c>
      <c r="V20" s="226">
        <v>12</v>
      </c>
      <c r="W20"/>
      <c r="X20" s="301">
        <v>15</v>
      </c>
      <c r="Y20" s="226">
        <v>12</v>
      </c>
      <c r="AA20" s="301">
        <v>16.8</v>
      </c>
      <c r="AB20" s="226">
        <v>12</v>
      </c>
      <c r="AD20" s="301">
        <v>14.6</v>
      </c>
      <c r="AE20" s="226">
        <v>12</v>
      </c>
      <c r="AG20" s="301">
        <v>15.55</v>
      </c>
      <c r="AH20" s="226">
        <v>12</v>
      </c>
      <c r="AJ20" s="301">
        <v>12.05</v>
      </c>
      <c r="AK20" s="226">
        <v>12</v>
      </c>
      <c r="AM20" s="301">
        <v>17.3</v>
      </c>
      <c r="AN20" s="226">
        <v>12</v>
      </c>
      <c r="AZ20" s="36">
        <v>42262</v>
      </c>
      <c r="BA20" s="301">
        <v>15.6</v>
      </c>
      <c r="BC20" s="301">
        <v>20.149999999999999</v>
      </c>
      <c r="BE20" s="301">
        <v>15</v>
      </c>
      <c r="BG20" s="301">
        <v>12.55</v>
      </c>
      <c r="BI20" s="301">
        <v>15.7</v>
      </c>
      <c r="BK20" s="301">
        <v>14.350000000000001</v>
      </c>
      <c r="BM20" s="301">
        <v>12.45</v>
      </c>
      <c r="BN20" s="186"/>
      <c r="BO20" s="301">
        <v>16.450000000000003</v>
      </c>
      <c r="BP20" s="186"/>
      <c r="BQ20" s="186"/>
      <c r="CD20" s="36">
        <v>42262</v>
      </c>
      <c r="CE20" s="108">
        <v>15.112399999999999</v>
      </c>
      <c r="CF20" s="105">
        <v>15.2</v>
      </c>
      <c r="CG20" s="163"/>
      <c r="CH20" s="511"/>
      <c r="CI20" s="163">
        <v>0</v>
      </c>
      <c r="CJ20" s="224">
        <v>0.40000000000000036</v>
      </c>
      <c r="CK20" s="261"/>
      <c r="CL20" s="261"/>
      <c r="CM20" s="261"/>
      <c r="CN20" s="261"/>
      <c r="CO20" s="123" t="s">
        <v>67</v>
      </c>
      <c r="CP20" s="177"/>
      <c r="CQ20" s="177"/>
      <c r="CR20" s="177"/>
      <c r="CS20" s="177"/>
      <c r="CT20" s="177"/>
      <c r="CU20" s="177"/>
      <c r="CV20" s="177"/>
      <c r="CW20" s="177"/>
      <c r="CX20" s="267"/>
      <c r="CY20" s="177" t="s">
        <v>144</v>
      </c>
      <c r="DB20" s="36">
        <v>42262</v>
      </c>
      <c r="DC20" s="108">
        <v>15.112399999999999</v>
      </c>
      <c r="DD20" s="105">
        <v>15.2</v>
      </c>
      <c r="DE20" s="163"/>
      <c r="DG20" s="163">
        <v>0</v>
      </c>
      <c r="DH20" s="224">
        <v>4.9499999999999993</v>
      </c>
      <c r="DI20" s="224"/>
      <c r="DJ20" s="224"/>
      <c r="DK20" s="224"/>
      <c r="DL20" s="224"/>
      <c r="DM20" s="123" t="s">
        <v>68</v>
      </c>
      <c r="DN20" s="494"/>
      <c r="DO20" s="494"/>
      <c r="DP20" s="494"/>
      <c r="DQ20" s="494"/>
      <c r="DR20" s="494"/>
      <c r="DS20" s="494"/>
      <c r="DT20" s="494"/>
      <c r="DU20" s="494"/>
      <c r="DV20" s="494"/>
      <c r="DW20" s="188"/>
      <c r="DX20" s="182"/>
      <c r="DY20" s="183"/>
      <c r="DZ20" s="36">
        <v>42262</v>
      </c>
      <c r="EA20" s="108">
        <v>15.112399999999999</v>
      </c>
      <c r="EB20" s="105">
        <v>15.2</v>
      </c>
      <c r="EC20" s="163"/>
      <c r="EE20" s="163">
        <v>0</v>
      </c>
      <c r="EF20" s="224">
        <v>-0.19999999999999929</v>
      </c>
      <c r="EG20" s="224"/>
      <c r="EH20" s="224"/>
      <c r="EI20" s="224"/>
      <c r="EJ20" s="224"/>
      <c r="EK20" s="123" t="s">
        <v>69</v>
      </c>
      <c r="EL20" s="494"/>
      <c r="EM20" s="494"/>
      <c r="EN20" s="494"/>
      <c r="EO20" s="494"/>
      <c r="EP20" s="494"/>
      <c r="EQ20" s="494"/>
      <c r="ER20" s="494"/>
      <c r="ES20" s="494"/>
      <c r="ET20" s="494"/>
      <c r="EU20" s="188"/>
      <c r="EV20" s="182"/>
      <c r="EW20" s="183"/>
      <c r="EX20" s="36">
        <v>42262</v>
      </c>
      <c r="EY20" s="108">
        <v>15.112399999999999</v>
      </c>
      <c r="EZ20" s="105">
        <v>15.2</v>
      </c>
      <c r="FA20" s="163"/>
      <c r="FC20" s="163">
        <v>0</v>
      </c>
      <c r="FD20" s="224">
        <v>-2.6499999999999986</v>
      </c>
      <c r="FE20" s="224"/>
      <c r="FF20" s="224"/>
      <c r="FG20" s="224"/>
      <c r="FH20" s="224"/>
      <c r="FI20" s="123" t="s">
        <v>67</v>
      </c>
      <c r="FJ20" s="494"/>
      <c r="FK20" s="494"/>
      <c r="FL20" s="494"/>
      <c r="FM20" s="494"/>
      <c r="FN20" s="494"/>
      <c r="FO20" s="494"/>
      <c r="FP20" s="494"/>
      <c r="FQ20" s="494"/>
      <c r="FR20" s="494"/>
      <c r="FS20" s="188"/>
      <c r="FT20" s="182"/>
      <c r="FU20" s="183"/>
      <c r="FV20" s="36">
        <v>42262</v>
      </c>
      <c r="FW20" s="108">
        <v>15.112399999999999</v>
      </c>
      <c r="FX20" s="105">
        <v>15.2</v>
      </c>
      <c r="FY20" s="163"/>
      <c r="GA20" s="163">
        <v>0</v>
      </c>
      <c r="GB20" s="223">
        <v>0.5</v>
      </c>
      <c r="GC20" s="223"/>
      <c r="GD20" s="223"/>
      <c r="GE20" s="223"/>
      <c r="GF20" s="223"/>
      <c r="GG20" s="123" t="s">
        <v>70</v>
      </c>
      <c r="GH20" s="494"/>
      <c r="GI20" s="494"/>
      <c r="GJ20" s="494"/>
      <c r="GK20" s="494"/>
      <c r="GL20" s="494"/>
      <c r="GM20" s="494"/>
      <c r="GN20" s="494"/>
      <c r="GO20" s="494"/>
      <c r="GP20" s="494"/>
      <c r="GQ20" s="188"/>
      <c r="GR20" s="188"/>
      <c r="GS20" s="183"/>
      <c r="GT20" s="36">
        <v>42262</v>
      </c>
      <c r="GU20" s="108">
        <v>15.112399999999999</v>
      </c>
      <c r="GV20" s="105">
        <v>15.2</v>
      </c>
      <c r="GW20" s="163"/>
      <c r="GY20" s="163">
        <v>0</v>
      </c>
      <c r="GZ20" s="223">
        <v>-0.84999999999999787</v>
      </c>
      <c r="HA20" s="223"/>
      <c r="HB20" s="223"/>
      <c r="HC20" s="223"/>
      <c r="HD20" s="223"/>
      <c r="HE20" s="123" t="s">
        <v>71</v>
      </c>
      <c r="HF20" s="494"/>
      <c r="HG20" s="494"/>
      <c r="HH20" s="494"/>
      <c r="HI20" s="494"/>
      <c r="HJ20" s="494"/>
      <c r="HK20" s="494"/>
      <c r="HL20" s="494"/>
      <c r="HM20" s="494"/>
      <c r="HN20" s="494"/>
      <c r="HO20" s="188"/>
      <c r="HP20" s="229"/>
      <c r="HQ20" s="183"/>
      <c r="HR20" s="36">
        <v>42262</v>
      </c>
      <c r="HS20" s="108">
        <v>15.112399999999999</v>
      </c>
      <c r="HT20" s="105">
        <v>15.2</v>
      </c>
      <c r="HU20" s="163"/>
      <c r="HW20" s="163">
        <v>0</v>
      </c>
      <c r="HX20" s="223">
        <v>-2.75</v>
      </c>
      <c r="HY20" s="223"/>
      <c r="HZ20" s="223"/>
      <c r="IA20" s="223"/>
      <c r="IB20" s="223"/>
      <c r="IO20" s="183"/>
      <c r="IP20" s="36">
        <v>42262</v>
      </c>
      <c r="IQ20" s="108">
        <v>15.112399999999999</v>
      </c>
      <c r="IR20" s="105">
        <v>15.2</v>
      </c>
      <c r="IS20" s="163"/>
      <c r="IU20" s="163">
        <v>0</v>
      </c>
      <c r="IV20" s="365">
        <v>1.2500000000000036</v>
      </c>
      <c r="IW20" s="365"/>
      <c r="IX20" s="365"/>
      <c r="IY20" s="365"/>
      <c r="IZ20" s="365"/>
      <c r="JP20" s="163">
        <v>0.40000000000000036</v>
      </c>
      <c r="JQ20" s="398"/>
      <c r="JT20" s="163">
        <v>4.9499999999999993</v>
      </c>
      <c r="JU20" s="398"/>
      <c r="JX20" s="163">
        <v>-0.19999999999999929</v>
      </c>
      <c r="JY20" s="425"/>
      <c r="KB20" s="163">
        <v>-2.6499999999999986</v>
      </c>
      <c r="KC20" s="398"/>
      <c r="KF20" s="163">
        <v>0.5</v>
      </c>
      <c r="KG20" s="398"/>
      <c r="KJ20" s="163">
        <v>-0.84999999999999787</v>
      </c>
      <c r="KK20" s="398"/>
      <c r="KN20" s="365">
        <v>-2.75</v>
      </c>
      <c r="KO20" s="398"/>
      <c r="KR20" s="365">
        <v>1.2500000000000036</v>
      </c>
      <c r="KS20" s="398"/>
      <c r="KU20" s="36">
        <v>42262</v>
      </c>
    </row>
    <row r="21" spans="1:307" x14ac:dyDescent="0.35">
      <c r="A21" s="95">
        <v>41167</v>
      </c>
      <c r="B21" s="36">
        <v>41167</v>
      </c>
      <c r="C21" s="301">
        <v>15.6</v>
      </c>
      <c r="D21" s="301">
        <v>20.149999999999999</v>
      </c>
      <c r="E21" s="301">
        <v>15</v>
      </c>
      <c r="F21" s="301">
        <v>12.55</v>
      </c>
      <c r="G21" s="301">
        <v>15.7</v>
      </c>
      <c r="H21" s="301">
        <v>14.350000000000001</v>
      </c>
      <c r="I21" s="301">
        <v>12.45</v>
      </c>
      <c r="J21" s="301">
        <v>16.450000000000003</v>
      </c>
      <c r="K21" s="105"/>
      <c r="L21" s="36">
        <v>42262</v>
      </c>
      <c r="M21" s="108">
        <v>15.112399999999999</v>
      </c>
      <c r="N21">
        <v>15.2</v>
      </c>
      <c r="O21" s="108"/>
      <c r="P21" s="262"/>
      <c r="Q21" s="181">
        <v>42262</v>
      </c>
      <c r="R21" s="301">
        <v>15.6</v>
      </c>
      <c r="S21" s="224">
        <v>0.40000000000000036</v>
      </c>
      <c r="T21"/>
      <c r="U21" s="301">
        <v>20.149999999999999</v>
      </c>
      <c r="V21" s="224">
        <v>4.9499999999999993</v>
      </c>
      <c r="W21"/>
      <c r="X21" s="301">
        <v>15</v>
      </c>
      <c r="Y21" s="224">
        <v>-0.19999999999999929</v>
      </c>
      <c r="Z21"/>
      <c r="AA21" s="301">
        <v>12.55</v>
      </c>
      <c r="AB21" s="224">
        <v>-2.6499999999999986</v>
      </c>
      <c r="AD21" s="301">
        <v>15.7</v>
      </c>
      <c r="AE21" s="223">
        <v>0.5</v>
      </c>
      <c r="AG21" s="301">
        <v>14.350000000000001</v>
      </c>
      <c r="AH21" s="223">
        <v>-0.84999999999999787</v>
      </c>
      <c r="AJ21" s="301">
        <v>12.45</v>
      </c>
      <c r="AK21" s="223">
        <v>-2.75</v>
      </c>
      <c r="AM21" s="301">
        <v>16.450000000000003</v>
      </c>
      <c r="AN21" s="223">
        <f>(AM21-N21)</f>
        <v>1.2500000000000036</v>
      </c>
      <c r="AZ21" s="36">
        <v>42263</v>
      </c>
      <c r="BA21" s="301">
        <v>16.549999999999997</v>
      </c>
      <c r="BC21" s="301">
        <v>19.399999999999999</v>
      </c>
      <c r="BE21" s="301">
        <v>15.2</v>
      </c>
      <c r="BG21" s="301">
        <v>12.55</v>
      </c>
      <c r="BI21" s="301">
        <v>16.5</v>
      </c>
      <c r="BK21" s="301">
        <v>14.4</v>
      </c>
      <c r="BM21" s="301">
        <v>12.7</v>
      </c>
      <c r="BN21" s="186"/>
      <c r="BO21" s="301">
        <v>15.350000000000001</v>
      </c>
      <c r="BP21" s="186"/>
      <c r="BQ21" s="186"/>
      <c r="CD21" s="36">
        <v>42263</v>
      </c>
      <c r="CE21" s="108">
        <v>14.884799999999998</v>
      </c>
      <c r="CF21" s="105">
        <v>14.9986</v>
      </c>
      <c r="CG21" s="163"/>
      <c r="CH21" s="511"/>
      <c r="CI21" s="163">
        <v>0</v>
      </c>
      <c r="CJ21" s="224">
        <v>1.5513999999999974</v>
      </c>
      <c r="CK21" s="261"/>
      <c r="CL21" s="261"/>
      <c r="CM21" s="261"/>
      <c r="CN21" s="261"/>
      <c r="CO21" s="123" t="s">
        <v>77</v>
      </c>
      <c r="CP21" s="177"/>
      <c r="CQ21" s="177"/>
      <c r="CY21" s="104" t="s">
        <v>46</v>
      </c>
      <c r="DB21" s="36">
        <v>42263</v>
      </c>
      <c r="DC21" s="108">
        <v>14.884799999999998</v>
      </c>
      <c r="DD21" s="105">
        <v>14.9986</v>
      </c>
      <c r="DE21" s="163"/>
      <c r="DG21" s="163">
        <v>0</v>
      </c>
      <c r="DH21" s="224">
        <v>4.4013999999999989</v>
      </c>
      <c r="DI21" s="224"/>
      <c r="DJ21" s="224"/>
      <c r="DK21" s="224"/>
      <c r="DL21" s="224"/>
      <c r="DM21" s="123" t="s">
        <v>72</v>
      </c>
      <c r="DN21" s="494"/>
      <c r="DO21" s="494"/>
      <c r="DP21" s="494"/>
      <c r="DQ21" s="494"/>
      <c r="DR21" s="494"/>
      <c r="DS21" s="494"/>
      <c r="DT21" s="494"/>
      <c r="DU21" s="494"/>
      <c r="DV21" s="494"/>
      <c r="DW21" s="188"/>
      <c r="DX21" s="182"/>
      <c r="DY21" s="183"/>
      <c r="DZ21" s="36">
        <v>42263</v>
      </c>
      <c r="EA21" s="108">
        <v>14.884799999999998</v>
      </c>
      <c r="EB21" s="105">
        <v>14.9986</v>
      </c>
      <c r="EC21" s="163"/>
      <c r="EE21" s="163">
        <v>0</v>
      </c>
      <c r="EF21" s="224">
        <v>0.20139999999999958</v>
      </c>
      <c r="EG21" s="224"/>
      <c r="EH21" s="224"/>
      <c r="EI21" s="224"/>
      <c r="EJ21" s="224"/>
      <c r="EK21" s="123" t="s">
        <v>76</v>
      </c>
      <c r="EL21" s="494"/>
      <c r="EM21" s="494"/>
      <c r="EN21" s="494"/>
      <c r="EO21" s="494"/>
      <c r="EP21" s="494"/>
      <c r="EQ21" s="494"/>
      <c r="ER21" s="494"/>
      <c r="ES21" s="494"/>
      <c r="ET21" s="494"/>
      <c r="EU21" s="188"/>
      <c r="EV21" s="182"/>
      <c r="EW21" s="183"/>
      <c r="EX21" s="36">
        <v>42263</v>
      </c>
      <c r="EY21" s="108">
        <v>14.884799999999998</v>
      </c>
      <c r="EZ21" s="105">
        <v>14.9986</v>
      </c>
      <c r="FA21" s="163"/>
      <c r="FC21" s="163">
        <v>0</v>
      </c>
      <c r="FD21" s="224">
        <v>-2.448599999999999</v>
      </c>
      <c r="FE21" s="224"/>
      <c r="FF21" s="224"/>
      <c r="FG21" s="224"/>
      <c r="FH21" s="224"/>
      <c r="FI21" s="123" t="s">
        <v>75</v>
      </c>
      <c r="FJ21" s="494"/>
      <c r="FK21" s="494"/>
      <c r="FL21" s="494"/>
      <c r="FM21" s="494"/>
      <c r="FN21" s="494"/>
      <c r="FO21" s="494"/>
      <c r="FP21" s="494"/>
      <c r="FQ21" s="494"/>
      <c r="FR21" s="494"/>
      <c r="FS21" s="188"/>
      <c r="FT21" s="182"/>
      <c r="FU21" s="183"/>
      <c r="FV21" s="36">
        <v>42263</v>
      </c>
      <c r="FW21" s="108">
        <v>14.884799999999998</v>
      </c>
      <c r="FX21" s="105">
        <v>14.9986</v>
      </c>
      <c r="FY21" s="163"/>
      <c r="GA21" s="163">
        <v>0</v>
      </c>
      <c r="GB21" s="223">
        <v>1.5014000000000003</v>
      </c>
      <c r="GC21" s="223"/>
      <c r="GD21" s="223"/>
      <c r="GE21" s="223"/>
      <c r="GF21" s="223"/>
      <c r="GG21" s="123" t="s">
        <v>74</v>
      </c>
      <c r="GH21" s="494"/>
      <c r="GI21" s="494"/>
      <c r="GJ21" s="494"/>
      <c r="GK21" s="494"/>
      <c r="GL21" s="494"/>
      <c r="GM21" s="494"/>
      <c r="GN21" s="494"/>
      <c r="GO21" s="494"/>
      <c r="GP21" s="494"/>
      <c r="GQ21" s="188"/>
      <c r="GR21" s="188"/>
      <c r="GS21" s="183"/>
      <c r="GT21" s="36">
        <v>42263</v>
      </c>
      <c r="GU21" s="108">
        <v>14.884799999999998</v>
      </c>
      <c r="GV21" s="105">
        <v>14.9986</v>
      </c>
      <c r="GW21" s="163"/>
      <c r="GY21" s="163">
        <v>0</v>
      </c>
      <c r="GZ21" s="223">
        <v>-0.59859999999999935</v>
      </c>
      <c r="HA21" s="223"/>
      <c r="HB21" s="223"/>
      <c r="HC21" s="223"/>
      <c r="HD21" s="223"/>
      <c r="HE21" s="123" t="s">
        <v>73</v>
      </c>
      <c r="HF21" s="186"/>
      <c r="HG21" s="186"/>
      <c r="HH21" s="186"/>
      <c r="HI21" s="186"/>
      <c r="HJ21" s="186"/>
      <c r="HK21"/>
      <c r="HL21"/>
      <c r="HM21"/>
      <c r="HN21"/>
      <c r="HO21"/>
      <c r="HQ21" s="183"/>
      <c r="HR21" s="36">
        <v>42263</v>
      </c>
      <c r="HS21" s="108">
        <v>14.884799999999998</v>
      </c>
      <c r="HT21" s="105">
        <v>14.9986</v>
      </c>
      <c r="HU21" s="163"/>
      <c r="HW21" s="163">
        <v>0</v>
      </c>
      <c r="HX21" s="223">
        <v>-2.2986000000000004</v>
      </c>
      <c r="HY21" s="223"/>
      <c r="HZ21" s="223"/>
      <c r="IA21" s="223"/>
      <c r="IB21" s="223"/>
      <c r="IO21" s="183"/>
      <c r="IP21" s="36">
        <v>42263</v>
      </c>
      <c r="IQ21" s="108">
        <v>14.884799999999998</v>
      </c>
      <c r="IR21" s="105">
        <v>14.9986</v>
      </c>
      <c r="IS21" s="163"/>
      <c r="IU21" s="163">
        <v>0</v>
      </c>
      <c r="IV21" s="365">
        <v>0.35140000000000171</v>
      </c>
      <c r="IW21" s="365"/>
      <c r="IX21" s="365"/>
      <c r="IY21" s="365"/>
      <c r="IZ21" s="365"/>
      <c r="JP21" s="163">
        <v>1.5513999999999974</v>
      </c>
      <c r="JQ21" s="398"/>
      <c r="JT21" s="163">
        <v>4.4013999999999989</v>
      </c>
      <c r="JU21" s="398"/>
      <c r="JX21" s="163">
        <v>0.20139999999999958</v>
      </c>
      <c r="JY21" s="425"/>
      <c r="KB21" s="163">
        <v>-2.448599999999999</v>
      </c>
      <c r="KC21" s="398"/>
      <c r="KF21" s="163">
        <v>1.5014000000000003</v>
      </c>
      <c r="KG21" s="398"/>
      <c r="KJ21" s="163">
        <v>-0.59859999999999935</v>
      </c>
      <c r="KK21" s="398"/>
      <c r="KN21" s="365">
        <v>-2.2986000000000004</v>
      </c>
      <c r="KO21" s="398"/>
      <c r="KR21" s="365">
        <v>0.35140000000000171</v>
      </c>
      <c r="KS21" s="398"/>
      <c r="KU21" s="36">
        <v>42263</v>
      </c>
    </row>
    <row r="22" spans="1:307" x14ac:dyDescent="0.35">
      <c r="A22" s="95">
        <v>41168</v>
      </c>
      <c r="B22" s="36">
        <v>41168</v>
      </c>
      <c r="C22" s="301">
        <v>16.549999999999997</v>
      </c>
      <c r="D22" s="301">
        <v>19.399999999999999</v>
      </c>
      <c r="E22" s="301">
        <v>15.2</v>
      </c>
      <c r="F22" s="301">
        <v>12.55</v>
      </c>
      <c r="G22" s="301">
        <v>16.5</v>
      </c>
      <c r="H22" s="301">
        <v>14.4</v>
      </c>
      <c r="I22" s="301">
        <v>12.7</v>
      </c>
      <c r="J22" s="301">
        <v>15.350000000000001</v>
      </c>
      <c r="K22" s="105"/>
      <c r="L22" s="36">
        <v>42263</v>
      </c>
      <c r="M22" s="108">
        <v>14.884799999999998</v>
      </c>
      <c r="N22" s="98">
        <f>AVERAGE(M21:M22)</f>
        <v>14.9986</v>
      </c>
      <c r="O22" s="108"/>
      <c r="P22" s="262"/>
      <c r="Q22" s="181">
        <v>42263</v>
      </c>
      <c r="R22" s="301">
        <v>16.549999999999997</v>
      </c>
      <c r="S22" s="224">
        <v>1.5513999999999974</v>
      </c>
      <c r="T22"/>
      <c r="U22" s="301">
        <v>19.399999999999999</v>
      </c>
      <c r="V22" s="224">
        <v>4.4013999999999989</v>
      </c>
      <c r="W22"/>
      <c r="X22" s="301">
        <v>15.2</v>
      </c>
      <c r="Y22" s="224">
        <v>0.20139999999999958</v>
      </c>
      <c r="Z22"/>
      <c r="AA22" s="301">
        <v>12.55</v>
      </c>
      <c r="AB22" s="224">
        <v>-2.448599999999999</v>
      </c>
      <c r="AD22" s="301">
        <v>16.5</v>
      </c>
      <c r="AE22" s="223">
        <v>1.5014000000000003</v>
      </c>
      <c r="AG22" s="301">
        <v>14.4</v>
      </c>
      <c r="AH22" s="223">
        <v>-0.59859999999999935</v>
      </c>
      <c r="AJ22" s="301">
        <v>12.7</v>
      </c>
      <c r="AK22" s="223">
        <v>-2.2986000000000004</v>
      </c>
      <c r="AM22" s="301">
        <v>15.350000000000001</v>
      </c>
      <c r="AN22" s="223">
        <f t="shared" ref="AN22:AN85" si="1">(AM22-N22)</f>
        <v>0.35140000000000171</v>
      </c>
      <c r="AZ22" s="36">
        <v>42264</v>
      </c>
      <c r="BA22" s="301">
        <v>16.7</v>
      </c>
      <c r="BC22" s="301">
        <v>17.8</v>
      </c>
      <c r="BE22" s="301">
        <v>15.75</v>
      </c>
      <c r="BG22" s="301">
        <v>12.3</v>
      </c>
      <c r="BI22" s="301">
        <v>16.950000000000003</v>
      </c>
      <c r="BK22" s="301">
        <v>13.95</v>
      </c>
      <c r="BM22" s="301">
        <v>12</v>
      </c>
      <c r="BN22" s="186"/>
      <c r="BO22" s="301">
        <v>14.85</v>
      </c>
      <c r="BP22" s="186"/>
      <c r="BQ22" s="186"/>
      <c r="CD22" s="36">
        <v>42264</v>
      </c>
      <c r="CE22" s="108">
        <v>14.658199999999999</v>
      </c>
      <c r="CF22" s="105">
        <v>14.7715</v>
      </c>
      <c r="CG22" s="163"/>
      <c r="CH22" s="511"/>
      <c r="CI22" s="163">
        <v>0</v>
      </c>
      <c r="CJ22" s="224">
        <v>1.9284999999999997</v>
      </c>
      <c r="CK22" s="122"/>
      <c r="CL22" s="122"/>
      <c r="CM22" s="122"/>
      <c r="CN22" s="122"/>
      <c r="CO22" s="124"/>
      <c r="CP22" s="124"/>
      <c r="CQ22" s="124"/>
      <c r="CR22" s="122"/>
      <c r="CS22" s="172"/>
      <c r="CT22" s="317"/>
      <c r="CU22" s="124"/>
      <c r="CV22" s="124"/>
      <c r="CW22" s="124"/>
      <c r="CX22" s="124"/>
      <c r="CY22" s="122"/>
      <c r="DB22" s="36">
        <v>42264</v>
      </c>
      <c r="DC22" s="108">
        <v>14.658199999999999</v>
      </c>
      <c r="DD22" s="105">
        <v>14.7715</v>
      </c>
      <c r="DE22" s="163"/>
      <c r="DG22" s="163">
        <v>0</v>
      </c>
      <c r="DH22" s="224">
        <v>3.0285000000000011</v>
      </c>
      <c r="DI22" s="224"/>
      <c r="DJ22" s="224"/>
      <c r="DK22" s="224"/>
      <c r="DL22" s="224"/>
      <c r="DM22" s="186"/>
      <c r="DN22" s="186"/>
      <c r="DO22" s="186"/>
      <c r="DP22" s="186"/>
      <c r="DQ22" s="186"/>
      <c r="DR22" s="186"/>
      <c r="DS22" s="186"/>
      <c r="DT22" s="186"/>
      <c r="DU22" s="186"/>
      <c r="DV22" s="186"/>
      <c r="DW22" s="177" t="s">
        <v>143</v>
      </c>
      <c r="DX22" s="182"/>
      <c r="DY22" s="183"/>
      <c r="DZ22" s="36">
        <v>42264</v>
      </c>
      <c r="EA22" s="108">
        <v>14.658199999999999</v>
      </c>
      <c r="EB22" s="105">
        <v>14.7715</v>
      </c>
      <c r="EC22" s="163"/>
      <c r="EE22" s="163">
        <v>0</v>
      </c>
      <c r="EF22" s="224">
        <v>0.97850000000000037</v>
      </c>
      <c r="EG22" s="224"/>
      <c r="EH22" s="224"/>
      <c r="EI22" s="224"/>
      <c r="EJ22" s="224"/>
      <c r="EK22" s="186"/>
      <c r="EL22" s="186"/>
      <c r="EM22" s="186"/>
      <c r="EN22" s="186"/>
      <c r="EO22" s="186"/>
      <c r="EP22" s="186"/>
      <c r="EQ22" s="186"/>
      <c r="ER22" s="186"/>
      <c r="ES22" s="186"/>
      <c r="ET22" s="186"/>
      <c r="EU22" s="177" t="s">
        <v>143</v>
      </c>
      <c r="EV22" s="182"/>
      <c r="EW22" s="183"/>
      <c r="EX22" s="36">
        <v>42264</v>
      </c>
      <c r="EY22" s="108">
        <v>14.658199999999999</v>
      </c>
      <c r="EZ22" s="105">
        <v>14.7715</v>
      </c>
      <c r="FA22" s="163"/>
      <c r="FC22" s="163">
        <v>0</v>
      </c>
      <c r="FD22" s="224">
        <v>-2.4714999999999989</v>
      </c>
      <c r="FE22" s="224"/>
      <c r="FF22" s="224"/>
      <c r="FG22" s="224"/>
      <c r="FH22" s="224"/>
      <c r="FI22" s="494"/>
      <c r="FJ22" s="494"/>
      <c r="FK22" s="494"/>
      <c r="FL22" s="494"/>
      <c r="FM22" s="494"/>
      <c r="FN22" s="494"/>
      <c r="FO22" s="494"/>
      <c r="FP22" s="494"/>
      <c r="FQ22" s="494"/>
      <c r="FR22" s="494"/>
      <c r="FS22" s="177" t="s">
        <v>143</v>
      </c>
      <c r="FT22" s="182"/>
      <c r="FU22" s="183"/>
      <c r="FV22" s="36">
        <v>42264</v>
      </c>
      <c r="FW22" s="108">
        <v>14.658199999999999</v>
      </c>
      <c r="FX22" s="105">
        <v>14.7715</v>
      </c>
      <c r="FY22" s="163"/>
      <c r="GA22" s="163">
        <v>0</v>
      </c>
      <c r="GB22" s="223">
        <v>2.1785000000000032</v>
      </c>
      <c r="GC22" s="223"/>
      <c r="GD22" s="223"/>
      <c r="GE22" s="223"/>
      <c r="GF22" s="223"/>
      <c r="GG22" s="186"/>
      <c r="GH22" s="186"/>
      <c r="GI22" s="186"/>
      <c r="GJ22" s="186"/>
      <c r="GK22" s="186"/>
      <c r="GL22" s="186"/>
      <c r="GM22" s="186"/>
      <c r="GN22" s="186"/>
      <c r="GO22" s="186"/>
      <c r="GP22" s="186"/>
      <c r="GQ22" s="177" t="s">
        <v>143</v>
      </c>
      <c r="GR22" s="182"/>
      <c r="GS22" s="183"/>
      <c r="GT22" s="36">
        <v>42264</v>
      </c>
      <c r="GU22" s="108">
        <v>14.658199999999999</v>
      </c>
      <c r="GV22" s="105">
        <v>14.7715</v>
      </c>
      <c r="GW22" s="163"/>
      <c r="GY22" s="163">
        <v>0</v>
      </c>
      <c r="GZ22" s="223">
        <v>-0.82150000000000034</v>
      </c>
      <c r="HA22" s="223"/>
      <c r="HB22" s="223"/>
      <c r="HC22" s="223"/>
      <c r="HD22" s="223"/>
      <c r="HE22" s="186"/>
      <c r="HF22" s="186"/>
      <c r="HG22" s="186"/>
      <c r="HH22" s="186"/>
      <c r="HI22" s="186"/>
      <c r="HJ22" s="186"/>
      <c r="HK22" s="186"/>
      <c r="HL22" s="186"/>
      <c r="HM22" s="186"/>
      <c r="HN22" s="186"/>
      <c r="HO22" s="177" t="s">
        <v>143</v>
      </c>
      <c r="HQ22" s="183"/>
      <c r="HR22" s="36">
        <v>42264</v>
      </c>
      <c r="HS22" s="108">
        <v>14.658199999999999</v>
      </c>
      <c r="HT22" s="105">
        <v>14.7715</v>
      </c>
      <c r="HU22" s="163"/>
      <c r="HW22" s="163">
        <v>0</v>
      </c>
      <c r="HX22" s="223">
        <v>-2.7714999999999996</v>
      </c>
      <c r="HY22" s="223"/>
      <c r="HZ22" s="223"/>
      <c r="IA22" s="223"/>
      <c r="IB22" s="223"/>
      <c r="ID22" t="s">
        <v>122</v>
      </c>
      <c r="IM22" s="177" t="s">
        <v>143</v>
      </c>
      <c r="IO22" s="183"/>
      <c r="IP22" s="36">
        <v>42264</v>
      </c>
      <c r="IQ22" s="108">
        <v>14.658199999999999</v>
      </c>
      <c r="IR22" s="105">
        <v>14.7715</v>
      </c>
      <c r="IS22" s="163"/>
      <c r="IU22" s="163">
        <v>0</v>
      </c>
      <c r="IV22" s="365">
        <v>7.8500000000000014E-2</v>
      </c>
      <c r="IW22" s="365"/>
      <c r="IX22" s="365"/>
      <c r="IY22" s="365"/>
      <c r="IZ22" s="365"/>
      <c r="JB22" t="s">
        <v>122</v>
      </c>
      <c r="JK22" s="177" t="s">
        <v>143</v>
      </c>
      <c r="JP22" s="163">
        <v>1.9284999999999997</v>
      </c>
      <c r="JQ22" s="398"/>
      <c r="JT22" s="163">
        <v>3.0285000000000011</v>
      </c>
      <c r="JU22" s="398"/>
      <c r="JX22" s="163">
        <v>0.97850000000000037</v>
      </c>
      <c r="JY22" s="425"/>
      <c r="KB22" s="163">
        <v>-2.4714999999999989</v>
      </c>
      <c r="KC22" s="398"/>
      <c r="KF22" s="163">
        <v>2.1785000000000032</v>
      </c>
      <c r="KG22" s="398"/>
      <c r="KJ22" s="163">
        <v>-0.82150000000000034</v>
      </c>
      <c r="KK22" s="398"/>
      <c r="KN22" s="365">
        <v>-2.7714999999999996</v>
      </c>
      <c r="KO22" s="398"/>
      <c r="KR22" s="365">
        <v>7.8500000000000014E-2</v>
      </c>
      <c r="KS22" s="398"/>
      <c r="KU22" s="36">
        <v>42264</v>
      </c>
    </row>
    <row r="23" spans="1:307" x14ac:dyDescent="0.35">
      <c r="A23" s="95">
        <v>41169</v>
      </c>
      <c r="B23" s="36">
        <v>41169</v>
      </c>
      <c r="C23" s="301">
        <v>16.7</v>
      </c>
      <c r="D23" s="301">
        <v>17.8</v>
      </c>
      <c r="E23" s="301">
        <v>15.75</v>
      </c>
      <c r="F23" s="301">
        <v>12.3</v>
      </c>
      <c r="G23" s="301">
        <v>16.950000000000003</v>
      </c>
      <c r="H23" s="301">
        <v>13.95</v>
      </c>
      <c r="I23" s="301">
        <v>12</v>
      </c>
      <c r="J23" s="301">
        <v>14.85</v>
      </c>
      <c r="K23" s="105"/>
      <c r="L23" s="36">
        <v>42264</v>
      </c>
      <c r="M23" s="108">
        <v>14.658199999999999</v>
      </c>
      <c r="N23" s="98">
        <f t="shared" ref="N23:N86" si="2">AVERAGE(M22:M23)</f>
        <v>14.7715</v>
      </c>
      <c r="O23" s="108">
        <f>AVERAGE(M21:M23)</f>
        <v>14.885133333333334</v>
      </c>
      <c r="P23" s="262"/>
      <c r="Q23" s="181">
        <v>42264</v>
      </c>
      <c r="R23" s="301">
        <v>16.7</v>
      </c>
      <c r="S23" s="224">
        <v>1.9284999999999997</v>
      </c>
      <c r="T23"/>
      <c r="U23" s="301">
        <v>17.8</v>
      </c>
      <c r="V23" s="224">
        <v>3.0285000000000011</v>
      </c>
      <c r="W23"/>
      <c r="X23" s="301">
        <v>15.75</v>
      </c>
      <c r="Y23" s="224">
        <v>0.97850000000000037</v>
      </c>
      <c r="Z23"/>
      <c r="AA23" s="301">
        <v>12.3</v>
      </c>
      <c r="AB23" s="224">
        <v>-2.4714999999999989</v>
      </c>
      <c r="AD23" s="301">
        <v>16.950000000000003</v>
      </c>
      <c r="AE23" s="223">
        <v>2.1785000000000032</v>
      </c>
      <c r="AG23" s="301">
        <v>13.95</v>
      </c>
      <c r="AH23" s="223">
        <v>-0.82150000000000034</v>
      </c>
      <c r="AJ23" s="301">
        <v>12</v>
      </c>
      <c r="AK23" s="223">
        <v>-2.7714999999999996</v>
      </c>
      <c r="AM23" s="301">
        <v>14.85</v>
      </c>
      <c r="AN23" s="223">
        <f t="shared" si="1"/>
        <v>7.8500000000000014E-2</v>
      </c>
      <c r="AZ23" s="36">
        <v>42265</v>
      </c>
      <c r="BA23" s="301">
        <v>15.05</v>
      </c>
      <c r="BC23" s="301">
        <v>16.450000000000003</v>
      </c>
      <c r="BE23" s="301">
        <v>17.149999999999999</v>
      </c>
      <c r="BG23" s="301">
        <v>13.7</v>
      </c>
      <c r="BI23" s="301">
        <v>17.950000000000003</v>
      </c>
      <c r="BK23" s="301">
        <v>12.95</v>
      </c>
      <c r="BM23" s="301">
        <v>12.25</v>
      </c>
      <c r="BN23" s="186"/>
      <c r="BO23" s="301">
        <v>14.399999999999999</v>
      </c>
      <c r="BP23" s="186"/>
      <c r="BQ23" s="186"/>
      <c r="CD23" s="36">
        <v>42265</v>
      </c>
      <c r="CE23" s="108">
        <v>14.432599999999999</v>
      </c>
      <c r="CF23" s="105">
        <v>14.545399999999999</v>
      </c>
      <c r="CG23" s="163"/>
      <c r="CH23" s="511"/>
      <c r="CI23" s="163">
        <v>0</v>
      </c>
      <c r="CJ23" s="224">
        <v>0.50460000000000171</v>
      </c>
      <c r="CK23" s="122"/>
      <c r="CL23" s="122"/>
      <c r="CM23" s="122"/>
      <c r="CN23" s="122"/>
      <c r="CO23" s="316"/>
      <c r="CP23" s="316"/>
      <c r="CQ23" s="316"/>
      <c r="CR23" s="172"/>
      <c r="CS23" s="124"/>
      <c r="CT23" s="124"/>
      <c r="CU23" s="190"/>
      <c r="CV23" s="124"/>
      <c r="CW23" s="124"/>
      <c r="CX23" s="124"/>
      <c r="CY23" s="122"/>
      <c r="DB23" s="36">
        <v>42265</v>
      </c>
      <c r="DC23" s="108">
        <v>14.432599999999999</v>
      </c>
      <c r="DD23" s="105">
        <v>14.545399999999999</v>
      </c>
      <c r="DE23" s="163"/>
      <c r="DG23" s="163">
        <v>0</v>
      </c>
      <c r="DH23" s="224">
        <v>1.9046000000000038</v>
      </c>
      <c r="DI23" s="224"/>
      <c r="DJ23" s="224"/>
      <c r="DK23" s="224"/>
      <c r="DL23" s="224"/>
      <c r="DM23" s="186"/>
      <c r="DN23" s="186"/>
      <c r="DO23" s="186"/>
      <c r="DP23" s="186"/>
      <c r="DQ23" s="186"/>
      <c r="DR23" s="186"/>
      <c r="DS23" s="186"/>
      <c r="DT23" s="186"/>
      <c r="DU23" s="186"/>
      <c r="DV23" s="186"/>
      <c r="DW23" s="177" t="s">
        <v>144</v>
      </c>
      <c r="DX23" s="182"/>
      <c r="DY23" s="183"/>
      <c r="DZ23" s="36">
        <v>42265</v>
      </c>
      <c r="EA23" s="108">
        <v>14.432599999999999</v>
      </c>
      <c r="EB23" s="105">
        <v>14.545399999999999</v>
      </c>
      <c r="EC23" s="163"/>
      <c r="EE23" s="163">
        <v>0</v>
      </c>
      <c r="EF23" s="224">
        <v>2.6045999999999996</v>
      </c>
      <c r="EG23" s="224"/>
      <c r="EH23" s="224"/>
      <c r="EI23" s="224"/>
      <c r="EJ23" s="224"/>
      <c r="EK23" s="186"/>
      <c r="EL23" s="186"/>
      <c r="EM23" s="186"/>
      <c r="EN23" s="186"/>
      <c r="EO23" s="186"/>
      <c r="EP23" s="186"/>
      <c r="EQ23" s="186"/>
      <c r="ER23" s="186"/>
      <c r="ES23" s="186"/>
      <c r="ET23" s="186"/>
      <c r="EU23" s="177" t="s">
        <v>144</v>
      </c>
      <c r="EV23" s="182"/>
      <c r="EW23" s="183"/>
      <c r="EX23" s="36">
        <v>42265</v>
      </c>
      <c r="EY23" s="108">
        <v>14.432599999999999</v>
      </c>
      <c r="EZ23" s="105">
        <v>14.545399999999999</v>
      </c>
      <c r="FA23" s="163"/>
      <c r="FC23" s="163">
        <v>0</v>
      </c>
      <c r="FD23" s="224">
        <v>-0.84539999999999971</v>
      </c>
      <c r="FE23" s="224"/>
      <c r="FF23" s="224"/>
      <c r="FG23" s="224"/>
      <c r="FH23" s="224"/>
      <c r="FI23" s="186"/>
      <c r="FJ23" s="186"/>
      <c r="FK23" s="186"/>
      <c r="FL23" s="186"/>
      <c r="FM23" s="186"/>
      <c r="FN23" s="186"/>
      <c r="FO23" s="186"/>
      <c r="FP23" s="186"/>
      <c r="FQ23" s="186"/>
      <c r="FR23" s="186"/>
      <c r="FS23" s="177" t="s">
        <v>144</v>
      </c>
      <c r="FT23" s="182"/>
      <c r="FU23" s="183"/>
      <c r="FV23" s="36">
        <v>42265</v>
      </c>
      <c r="FW23" s="108">
        <v>14.432599999999999</v>
      </c>
      <c r="FX23" s="105">
        <v>14.545399999999999</v>
      </c>
      <c r="FY23" s="163"/>
      <c r="GA23" s="163">
        <v>0</v>
      </c>
      <c r="GB23" s="223">
        <v>3.4046000000000038</v>
      </c>
      <c r="GC23" s="223"/>
      <c r="GD23" s="223"/>
      <c r="GE23" s="223"/>
      <c r="GF23" s="223"/>
      <c r="GG23" s="186"/>
      <c r="GH23" s="186"/>
      <c r="GI23" s="186"/>
      <c r="GJ23" s="186"/>
      <c r="GK23" s="186"/>
      <c r="GL23" s="186"/>
      <c r="GM23" s="186"/>
      <c r="GN23" s="186"/>
      <c r="GO23" s="186"/>
      <c r="GP23" s="186"/>
      <c r="GQ23" s="177" t="s">
        <v>144</v>
      </c>
      <c r="GR23" s="182"/>
      <c r="GS23" s="183"/>
      <c r="GT23" s="36">
        <v>42265</v>
      </c>
      <c r="GU23" s="108">
        <v>14.432599999999999</v>
      </c>
      <c r="GV23" s="105">
        <v>14.545399999999999</v>
      </c>
      <c r="GW23" s="163"/>
      <c r="GY23" s="163">
        <v>0</v>
      </c>
      <c r="GZ23" s="223">
        <v>-1.5953999999999997</v>
      </c>
      <c r="HA23" s="223"/>
      <c r="HB23" s="223"/>
      <c r="HC23" s="223"/>
      <c r="HD23" s="223"/>
      <c r="HE23" s="186"/>
      <c r="HF23" s="186"/>
      <c r="HG23" s="186"/>
      <c r="HH23" s="186"/>
      <c r="HI23" s="186"/>
      <c r="HJ23" s="186"/>
      <c r="HK23" s="186"/>
      <c r="HL23" s="186"/>
      <c r="HM23" s="186"/>
      <c r="HN23" s="186"/>
      <c r="HO23" s="177" t="s">
        <v>144</v>
      </c>
      <c r="HQ23" s="183"/>
      <c r="HR23" s="36">
        <v>42265</v>
      </c>
      <c r="HS23" s="108">
        <v>14.432599999999999</v>
      </c>
      <c r="HT23" s="105">
        <v>14.545399999999999</v>
      </c>
      <c r="HU23" s="163"/>
      <c r="HW23" s="163">
        <v>0</v>
      </c>
      <c r="HX23" s="223">
        <v>-2.295399999999999</v>
      </c>
      <c r="HY23" s="223"/>
      <c r="HZ23" s="223"/>
      <c r="IA23" s="223"/>
      <c r="IB23" s="223"/>
      <c r="ID23" s="123" t="s">
        <v>111</v>
      </c>
      <c r="IM23" s="177" t="s">
        <v>144</v>
      </c>
      <c r="IO23" s="183"/>
      <c r="IP23" s="36">
        <v>42265</v>
      </c>
      <c r="IQ23" s="108">
        <v>14.432599999999999</v>
      </c>
      <c r="IR23" s="105">
        <v>14.545399999999999</v>
      </c>
      <c r="IS23" s="163"/>
      <c r="IU23" s="163">
        <v>0</v>
      </c>
      <c r="IV23" s="365">
        <v>-0.14540000000000042</v>
      </c>
      <c r="IW23" s="365"/>
      <c r="IX23" s="365"/>
      <c r="IY23" s="365"/>
      <c r="IZ23" s="365"/>
      <c r="JB23" s="123" t="s">
        <v>111</v>
      </c>
      <c r="JK23" s="177" t="s">
        <v>144</v>
      </c>
      <c r="JP23" s="163">
        <v>0.50460000000000171</v>
      </c>
      <c r="JQ23" s="398"/>
      <c r="JT23" s="163">
        <v>1.9046000000000038</v>
      </c>
      <c r="JU23" s="398"/>
      <c r="JX23" s="163">
        <v>2.6045999999999996</v>
      </c>
      <c r="JY23" s="425"/>
      <c r="KB23" s="163">
        <v>-0.84539999999999971</v>
      </c>
      <c r="KC23" s="398"/>
      <c r="KF23" s="163">
        <v>3.4046000000000038</v>
      </c>
      <c r="KG23" s="398"/>
      <c r="KJ23" s="163">
        <v>-1.5953999999999997</v>
      </c>
      <c r="KK23" s="398"/>
      <c r="KN23" s="365">
        <v>-2.295399999999999</v>
      </c>
      <c r="KO23" s="398"/>
      <c r="KR23" s="365">
        <v>-0.14540000000000042</v>
      </c>
      <c r="KS23" s="398"/>
      <c r="KU23" s="36">
        <v>42265</v>
      </c>
    </row>
    <row r="24" spans="1:307" x14ac:dyDescent="0.35">
      <c r="A24" s="95">
        <v>41170</v>
      </c>
      <c r="B24" s="36">
        <v>41170</v>
      </c>
      <c r="C24" s="301">
        <v>15.05</v>
      </c>
      <c r="D24" s="301">
        <v>16.450000000000003</v>
      </c>
      <c r="E24" s="301">
        <v>17.149999999999999</v>
      </c>
      <c r="F24" s="301">
        <v>13.7</v>
      </c>
      <c r="G24" s="301">
        <v>17.950000000000003</v>
      </c>
      <c r="H24" s="301">
        <v>12.95</v>
      </c>
      <c r="I24" s="301">
        <v>12.25</v>
      </c>
      <c r="J24" s="301">
        <v>14.399999999999999</v>
      </c>
      <c r="K24" s="105"/>
      <c r="L24" s="36">
        <v>42265</v>
      </c>
      <c r="M24" s="108">
        <v>14.432599999999999</v>
      </c>
      <c r="N24" s="98">
        <f t="shared" si="2"/>
        <v>14.545399999999999</v>
      </c>
      <c r="O24" s="108">
        <f t="shared" ref="O24:O87" si="3">AVERAGE(M22:M24)</f>
        <v>14.658533333333333</v>
      </c>
      <c r="P24" s="262"/>
      <c r="Q24" s="181">
        <v>42265</v>
      </c>
      <c r="R24" s="301">
        <v>15.05</v>
      </c>
      <c r="S24" s="224">
        <v>0.50460000000000171</v>
      </c>
      <c r="T24"/>
      <c r="U24" s="301">
        <v>16.450000000000003</v>
      </c>
      <c r="V24" s="224">
        <v>1.9046000000000038</v>
      </c>
      <c r="W24"/>
      <c r="X24" s="301">
        <v>17.149999999999999</v>
      </c>
      <c r="Y24" s="224">
        <v>2.6045999999999996</v>
      </c>
      <c r="Z24"/>
      <c r="AA24" s="301">
        <v>13.7</v>
      </c>
      <c r="AB24" s="224">
        <v>-0.84539999999999971</v>
      </c>
      <c r="AD24" s="301">
        <v>17.950000000000003</v>
      </c>
      <c r="AE24" s="223">
        <v>3.4046000000000038</v>
      </c>
      <c r="AG24" s="301">
        <v>12.95</v>
      </c>
      <c r="AH24" s="223">
        <v>-1.5953999999999997</v>
      </c>
      <c r="AJ24" s="301">
        <v>12.25</v>
      </c>
      <c r="AK24" s="223">
        <v>-2.295399999999999</v>
      </c>
      <c r="AM24" s="301">
        <v>14.399999999999999</v>
      </c>
      <c r="AN24" s="223">
        <f t="shared" si="1"/>
        <v>-0.14540000000000042</v>
      </c>
      <c r="AZ24" s="36">
        <v>42266</v>
      </c>
      <c r="BA24" s="301">
        <v>15.350000000000001</v>
      </c>
      <c r="BC24" s="301">
        <v>14.55</v>
      </c>
      <c r="BE24" s="301">
        <v>19.149999999999999</v>
      </c>
      <c r="BG24" s="301">
        <v>16.950000000000003</v>
      </c>
      <c r="BI24" s="301">
        <v>16.649999999999999</v>
      </c>
      <c r="BK24" s="301">
        <v>11.2</v>
      </c>
      <c r="BM24" s="301">
        <v>12.95</v>
      </c>
      <c r="BN24" s="186"/>
      <c r="BO24" s="301">
        <v>14.3</v>
      </c>
      <c r="BP24" s="186"/>
      <c r="BQ24" s="186"/>
      <c r="CD24" s="36">
        <v>42266</v>
      </c>
      <c r="CE24" s="108">
        <v>14.207999999999998</v>
      </c>
      <c r="CF24" s="105">
        <v>14.3203</v>
      </c>
      <c r="CG24" s="163"/>
      <c r="CH24" s="511"/>
      <c r="CI24" s="163">
        <v>0</v>
      </c>
      <c r="CJ24" s="224">
        <v>1.0297000000000018</v>
      </c>
      <c r="CK24" s="124"/>
      <c r="CL24" s="124"/>
      <c r="CM24" s="122"/>
      <c r="CN24" s="122"/>
      <c r="CO24" s="316"/>
      <c r="CP24" s="316"/>
      <c r="CQ24" s="316"/>
      <c r="CR24" s="124"/>
      <c r="CS24" s="124"/>
      <c r="CT24" s="124"/>
      <c r="CU24" s="124"/>
      <c r="CV24" s="124"/>
      <c r="CW24" s="124"/>
      <c r="CX24" s="124"/>
      <c r="CY24" s="122"/>
      <c r="DB24" s="36">
        <v>42266</v>
      </c>
      <c r="DC24" s="108">
        <v>14.207999999999998</v>
      </c>
      <c r="DD24" s="105">
        <v>14.3203</v>
      </c>
      <c r="DE24" s="163"/>
      <c r="DG24" s="163">
        <v>0</v>
      </c>
      <c r="DH24" s="224">
        <v>0.22970000000000113</v>
      </c>
      <c r="DI24" s="224"/>
      <c r="DJ24" s="224"/>
      <c r="DK24" s="224"/>
      <c r="DL24" s="224"/>
      <c r="DM24" s="186"/>
      <c r="DN24" s="186"/>
      <c r="DO24" s="186"/>
      <c r="DP24" s="186"/>
      <c r="DQ24" s="186"/>
      <c r="DR24" s="186"/>
      <c r="DS24" s="186"/>
      <c r="DT24" s="186"/>
      <c r="DU24" s="186"/>
      <c r="DV24" s="186"/>
      <c r="DW24" s="104" t="s">
        <v>46</v>
      </c>
      <c r="DX24" s="182"/>
      <c r="DY24" s="183"/>
      <c r="DZ24" s="36">
        <v>42266</v>
      </c>
      <c r="EA24" s="108">
        <v>14.207999999999998</v>
      </c>
      <c r="EB24" s="105">
        <v>14.3203</v>
      </c>
      <c r="EC24" s="163"/>
      <c r="EE24" s="163">
        <v>0</v>
      </c>
      <c r="EF24" s="224">
        <v>4.829699999999999</v>
      </c>
      <c r="EG24" s="224"/>
      <c r="EH24" s="224"/>
      <c r="EI24" s="224"/>
      <c r="EJ24" s="224"/>
      <c r="EK24" s="186"/>
      <c r="EL24" s="186"/>
      <c r="EM24" s="186"/>
      <c r="EN24" s="186"/>
      <c r="EO24" s="186"/>
      <c r="EP24" s="186"/>
      <c r="EQ24" s="186"/>
      <c r="ER24" s="186"/>
      <c r="ES24" s="186"/>
      <c r="ET24" s="186"/>
      <c r="EU24" s="104" t="s">
        <v>46</v>
      </c>
      <c r="EV24" s="182"/>
      <c r="EW24" s="183"/>
      <c r="EX24" s="36">
        <v>42266</v>
      </c>
      <c r="EY24" s="108">
        <v>14.207999999999998</v>
      </c>
      <c r="EZ24" s="105">
        <v>14.3203</v>
      </c>
      <c r="FA24" s="163"/>
      <c r="FC24" s="163">
        <v>0</v>
      </c>
      <c r="FD24" s="224">
        <v>2.6297000000000033</v>
      </c>
      <c r="FE24" s="224"/>
      <c r="FF24" s="224"/>
      <c r="FG24" s="224"/>
      <c r="FH24" s="224"/>
      <c r="FI24" s="186"/>
      <c r="FJ24" s="186"/>
      <c r="FK24" s="186"/>
      <c r="FL24" s="186"/>
      <c r="FM24" s="186"/>
      <c r="FN24" s="186"/>
      <c r="FO24" s="186"/>
      <c r="FP24" s="186"/>
      <c r="FQ24" s="186"/>
      <c r="FR24" s="186"/>
      <c r="FS24" s="104" t="s">
        <v>46</v>
      </c>
      <c r="FT24" s="182"/>
      <c r="FU24" s="183"/>
      <c r="FV24" s="36">
        <v>42266</v>
      </c>
      <c r="FW24" s="108">
        <v>14.207999999999998</v>
      </c>
      <c r="FX24" s="105">
        <v>14.3203</v>
      </c>
      <c r="FY24" s="163"/>
      <c r="GA24" s="163">
        <v>0</v>
      </c>
      <c r="GB24" s="223">
        <v>2.329699999999999</v>
      </c>
      <c r="GC24" s="223"/>
      <c r="GD24" s="223"/>
      <c r="GE24" s="223"/>
      <c r="GF24" s="223"/>
      <c r="GG24" s="186"/>
      <c r="GH24" s="186"/>
      <c r="GI24" s="186"/>
      <c r="GJ24" s="186"/>
      <c r="GK24" s="186"/>
      <c r="GL24" s="186"/>
      <c r="GM24" s="186"/>
      <c r="GN24" s="186"/>
      <c r="GO24" s="186"/>
      <c r="GP24" s="186"/>
      <c r="GQ24" s="104" t="s">
        <v>46</v>
      </c>
      <c r="GR24" s="182"/>
      <c r="GS24" s="183"/>
      <c r="GT24" s="36">
        <v>42266</v>
      </c>
      <c r="GU24" s="108">
        <v>14.207999999999998</v>
      </c>
      <c r="GV24" s="105">
        <v>14.3203</v>
      </c>
      <c r="GW24" s="163"/>
      <c r="GY24" s="163">
        <v>0</v>
      </c>
      <c r="GZ24" s="223">
        <v>-3.1203000000000003</v>
      </c>
      <c r="HA24" s="223"/>
      <c r="HB24" s="223"/>
      <c r="HC24" s="223"/>
      <c r="HD24" s="223"/>
      <c r="HE24" s="186"/>
      <c r="HF24" s="186"/>
      <c r="HG24" s="186"/>
      <c r="HH24" s="186"/>
      <c r="HI24" s="186"/>
      <c r="HJ24" s="186"/>
      <c r="HK24" s="186"/>
      <c r="HO24" s="104" t="s">
        <v>46</v>
      </c>
      <c r="HQ24" s="183"/>
      <c r="HR24" s="36">
        <v>42266</v>
      </c>
      <c r="HS24" s="108">
        <v>14.207999999999998</v>
      </c>
      <c r="HT24" s="105">
        <v>14.3203</v>
      </c>
      <c r="HU24" s="163"/>
      <c r="HW24" s="163">
        <v>0</v>
      </c>
      <c r="HX24" s="223">
        <v>-1.3703000000000003</v>
      </c>
      <c r="HY24" s="223"/>
      <c r="HZ24" s="223"/>
      <c r="IA24" s="223"/>
      <c r="IB24" s="223"/>
      <c r="ID24" s="123" t="s">
        <v>112</v>
      </c>
      <c r="IM24" s="104" t="s">
        <v>46</v>
      </c>
      <c r="IO24" s="183"/>
      <c r="IP24" s="36">
        <v>42266</v>
      </c>
      <c r="IQ24" s="108">
        <v>14.207999999999998</v>
      </c>
      <c r="IR24" s="105">
        <v>14.3203</v>
      </c>
      <c r="IS24" s="163"/>
      <c r="IU24" s="163">
        <v>0</v>
      </c>
      <c r="IV24" s="365">
        <v>-2.0299999999998875E-2</v>
      </c>
      <c r="IW24" s="365"/>
      <c r="IX24" s="365"/>
      <c r="IY24" s="365"/>
      <c r="IZ24" s="365"/>
      <c r="JB24" s="123" t="s">
        <v>112</v>
      </c>
      <c r="JK24" s="104" t="s">
        <v>46</v>
      </c>
      <c r="JP24" s="163">
        <v>1.0297000000000018</v>
      </c>
      <c r="JQ24" s="398"/>
      <c r="JT24" s="163">
        <v>0.22970000000000113</v>
      </c>
      <c r="JU24" s="398"/>
      <c r="JX24" s="163">
        <v>4.829699999999999</v>
      </c>
      <c r="JY24" s="425"/>
      <c r="KB24" s="163">
        <v>2.6297000000000033</v>
      </c>
      <c r="KC24" s="398"/>
      <c r="KF24" s="163">
        <v>2.329699999999999</v>
      </c>
      <c r="KG24" s="398"/>
      <c r="KJ24" s="163">
        <v>-3.1203000000000003</v>
      </c>
      <c r="KK24" s="398"/>
      <c r="KN24" s="365">
        <v>-1.3703000000000003</v>
      </c>
      <c r="KO24" s="398"/>
      <c r="KR24" s="365">
        <v>-2.0299999999998875E-2</v>
      </c>
      <c r="KS24" s="398"/>
      <c r="KU24" s="36">
        <v>42266</v>
      </c>
    </row>
    <row r="25" spans="1:307" x14ac:dyDescent="0.35">
      <c r="A25" s="95">
        <v>41171</v>
      </c>
      <c r="B25" s="36">
        <v>41171</v>
      </c>
      <c r="C25" s="301">
        <v>15.350000000000001</v>
      </c>
      <c r="D25" s="301">
        <v>14.55</v>
      </c>
      <c r="E25" s="301">
        <v>19.149999999999999</v>
      </c>
      <c r="F25" s="301">
        <v>16.950000000000003</v>
      </c>
      <c r="G25" s="301">
        <v>16.649999999999999</v>
      </c>
      <c r="H25" s="301">
        <v>11.2</v>
      </c>
      <c r="I25" s="301">
        <v>12.95</v>
      </c>
      <c r="J25" s="301">
        <v>14.3</v>
      </c>
      <c r="K25" s="105"/>
      <c r="L25" s="36">
        <v>42266</v>
      </c>
      <c r="M25" s="108">
        <v>14.207999999999998</v>
      </c>
      <c r="N25" s="98">
        <f t="shared" si="2"/>
        <v>14.3203</v>
      </c>
      <c r="O25" s="108">
        <f t="shared" si="3"/>
        <v>14.432933333333333</v>
      </c>
      <c r="P25" s="262"/>
      <c r="Q25" s="181">
        <v>42266</v>
      </c>
      <c r="R25" s="301">
        <v>15.350000000000001</v>
      </c>
      <c r="S25" s="224">
        <v>1.0297000000000018</v>
      </c>
      <c r="T25"/>
      <c r="U25" s="301">
        <v>14.55</v>
      </c>
      <c r="V25" s="224">
        <v>0.22970000000000113</v>
      </c>
      <c r="W25"/>
      <c r="X25" s="301">
        <v>19.149999999999999</v>
      </c>
      <c r="Y25" s="224">
        <v>4.829699999999999</v>
      </c>
      <c r="Z25"/>
      <c r="AA25" s="301">
        <v>16.950000000000003</v>
      </c>
      <c r="AB25" s="224">
        <v>2.6297000000000033</v>
      </c>
      <c r="AD25" s="301">
        <v>16.649999999999999</v>
      </c>
      <c r="AE25" s="223">
        <v>2.329699999999999</v>
      </c>
      <c r="AG25" s="301">
        <v>11.2</v>
      </c>
      <c r="AH25" s="223">
        <v>-3.1203000000000003</v>
      </c>
      <c r="AJ25" s="301">
        <v>12.95</v>
      </c>
      <c r="AK25" s="223">
        <v>-1.3703000000000003</v>
      </c>
      <c r="AM25" s="301">
        <v>14.3</v>
      </c>
      <c r="AN25" s="223">
        <f t="shared" si="1"/>
        <v>-2.0299999999998875E-2</v>
      </c>
      <c r="AZ25" s="36">
        <v>42267</v>
      </c>
      <c r="BA25" s="301">
        <v>17</v>
      </c>
      <c r="BC25" s="301">
        <v>13</v>
      </c>
      <c r="BE25" s="301">
        <v>18.45</v>
      </c>
      <c r="BG25" s="301">
        <v>20.3</v>
      </c>
      <c r="BI25" s="301">
        <v>13.1</v>
      </c>
      <c r="BK25" s="301">
        <v>9.8000000000000007</v>
      </c>
      <c r="BM25" s="301">
        <v>12.55</v>
      </c>
      <c r="BN25" s="186"/>
      <c r="BO25" s="301">
        <v>15.7</v>
      </c>
      <c r="BP25" s="186"/>
      <c r="BQ25" s="186"/>
      <c r="CD25" s="36">
        <v>42267</v>
      </c>
      <c r="CE25" s="108">
        <v>13.984399999999999</v>
      </c>
      <c r="CF25" s="105">
        <v>14.0962</v>
      </c>
      <c r="CG25" s="163"/>
      <c r="CH25" s="511"/>
      <c r="CI25" s="163">
        <v>0</v>
      </c>
      <c r="CJ25" s="224">
        <v>2.9038000000000004</v>
      </c>
      <c r="CK25" s="261"/>
      <c r="CL25" s="261"/>
      <c r="CM25" s="186">
        <v>0.28999999999999998</v>
      </c>
      <c r="CN25" s="186">
        <v>0.28999999999999998</v>
      </c>
      <c r="CO25" s="186">
        <v>0.28999999999999998</v>
      </c>
      <c r="CP25" s="186">
        <v>0.28999999999999998</v>
      </c>
      <c r="CQ25" s="186">
        <v>0.28999999999999998</v>
      </c>
      <c r="CR25" s="186">
        <v>0.28999999999999998</v>
      </c>
      <c r="CS25" s="186">
        <v>0.28999999999999998</v>
      </c>
      <c r="CT25" s="186">
        <v>0.28999999999999998</v>
      </c>
      <c r="CU25" s="186">
        <v>0.28999999999999998</v>
      </c>
      <c r="CV25" s="186">
        <v>0.28999999999999998</v>
      </c>
      <c r="CW25" s="186">
        <v>0.28999999999999998</v>
      </c>
      <c r="CX25" s="186">
        <v>0.28999999999999998</v>
      </c>
      <c r="CY25" s="186">
        <v>0.28999999999999998</v>
      </c>
      <c r="DB25" s="36">
        <v>42267</v>
      </c>
      <c r="DC25" s="108">
        <v>13.984399999999999</v>
      </c>
      <c r="DD25" s="105">
        <v>14.0962</v>
      </c>
      <c r="DE25" s="163"/>
      <c r="DG25" s="163">
        <v>0</v>
      </c>
      <c r="DH25" s="224">
        <v>-1.0961999999999996</v>
      </c>
      <c r="DI25" s="186">
        <v>-0.25</v>
      </c>
      <c r="DJ25" s="186">
        <v>-0.25</v>
      </c>
      <c r="DK25" s="186">
        <v>-0.25</v>
      </c>
      <c r="DL25" s="186">
        <v>-0.25</v>
      </c>
      <c r="DM25" s="186">
        <v>-0.25</v>
      </c>
      <c r="DN25" s="186">
        <v>-0.25</v>
      </c>
      <c r="DO25" s="186">
        <v>-0.25</v>
      </c>
      <c r="DP25" s="186">
        <v>-0.25</v>
      </c>
      <c r="DQ25" s="186">
        <v>-0.25</v>
      </c>
      <c r="DR25" s="186">
        <v>-0.25</v>
      </c>
      <c r="DS25" s="186">
        <v>-0.25</v>
      </c>
      <c r="DT25" s="186">
        <v>-0.25</v>
      </c>
      <c r="DU25" s="186">
        <v>-0.25</v>
      </c>
      <c r="DV25" s="186">
        <v>-0.25</v>
      </c>
      <c r="DW25" s="186">
        <v>-0.25</v>
      </c>
      <c r="DX25" s="182"/>
      <c r="DY25" s="183"/>
      <c r="DZ25" s="36">
        <v>42267</v>
      </c>
      <c r="EA25" s="108">
        <v>13.984399999999999</v>
      </c>
      <c r="EB25" s="105">
        <v>14.0962</v>
      </c>
      <c r="EC25" s="163"/>
      <c r="EE25" s="163">
        <v>0</v>
      </c>
      <c r="EF25" s="224">
        <v>4.3537999999999997</v>
      </c>
      <c r="EG25" s="186">
        <v>0</v>
      </c>
      <c r="EH25" s="186">
        <v>0</v>
      </c>
      <c r="EI25" s="186">
        <v>0</v>
      </c>
      <c r="EJ25" s="186">
        <v>0</v>
      </c>
      <c r="EK25" s="186">
        <v>0</v>
      </c>
      <c r="EL25" s="186">
        <v>0</v>
      </c>
      <c r="EM25" s="186">
        <v>0</v>
      </c>
      <c r="EN25" s="186">
        <v>0</v>
      </c>
      <c r="EO25" s="186">
        <v>0</v>
      </c>
      <c r="EP25" s="186">
        <v>0</v>
      </c>
      <c r="EQ25" s="186">
        <v>0</v>
      </c>
      <c r="ER25" s="186">
        <v>0</v>
      </c>
      <c r="ES25" s="186">
        <v>0</v>
      </c>
      <c r="EU25" s="186">
        <v>0</v>
      </c>
      <c r="EV25" s="182"/>
      <c r="EW25" s="183"/>
      <c r="EX25" s="36">
        <v>42267</v>
      </c>
      <c r="EY25" s="108">
        <v>13.984399999999999</v>
      </c>
      <c r="EZ25" s="105">
        <v>14.0962</v>
      </c>
      <c r="FA25" s="163"/>
      <c r="FC25" s="163">
        <v>0</v>
      </c>
      <c r="FD25" s="224">
        <v>6.2038000000000011</v>
      </c>
      <c r="FE25" s="186">
        <v>-1.3</v>
      </c>
      <c r="FF25" s="186">
        <v>-1.3</v>
      </c>
      <c r="FG25" s="186">
        <v>-1.3</v>
      </c>
      <c r="FH25" s="186">
        <v>-1.3</v>
      </c>
      <c r="FI25" s="186">
        <v>-1.3</v>
      </c>
      <c r="FJ25" s="186">
        <v>-1.3</v>
      </c>
      <c r="FK25" s="186">
        <v>-1.3</v>
      </c>
      <c r="FL25" s="186">
        <v>-1.3</v>
      </c>
      <c r="FM25" s="186">
        <v>-1.3</v>
      </c>
      <c r="FN25" s="186">
        <v>-1.3</v>
      </c>
      <c r="FO25" s="186">
        <v>-1.3</v>
      </c>
      <c r="FP25" s="186">
        <v>-1.3</v>
      </c>
      <c r="FQ25" s="186">
        <v>-1.3</v>
      </c>
      <c r="FR25" s="186">
        <v>-1.3</v>
      </c>
      <c r="FS25" s="186">
        <v>-1.3</v>
      </c>
      <c r="FT25" s="182"/>
      <c r="FU25" s="183"/>
      <c r="FV25" s="36">
        <v>42267</v>
      </c>
      <c r="FW25" s="108">
        <v>13.984399999999999</v>
      </c>
      <c r="FX25" s="105">
        <v>14.0962</v>
      </c>
      <c r="FY25" s="163"/>
      <c r="GA25" s="163">
        <v>0</v>
      </c>
      <c r="GB25" s="223">
        <v>-0.99619999999999997</v>
      </c>
      <c r="GC25" s="186">
        <v>0.14000000000000001</v>
      </c>
      <c r="GD25" s="186">
        <v>0.14000000000000001</v>
      </c>
      <c r="GE25" s="186">
        <v>0.14000000000000001</v>
      </c>
      <c r="GF25" s="186">
        <v>0.14000000000000001</v>
      </c>
      <c r="GG25" s="186">
        <v>0.14000000000000001</v>
      </c>
      <c r="GH25" s="186">
        <v>0.14000000000000001</v>
      </c>
      <c r="GI25" s="186">
        <v>0.14000000000000001</v>
      </c>
      <c r="GJ25" s="186">
        <v>0.14000000000000001</v>
      </c>
      <c r="GK25" s="186">
        <v>0.14000000000000001</v>
      </c>
      <c r="GL25" s="186">
        <v>0.14000000000000001</v>
      </c>
      <c r="GM25" s="186">
        <v>0.14000000000000001</v>
      </c>
      <c r="GN25" s="186">
        <v>0.14000000000000001</v>
      </c>
      <c r="GO25" s="186">
        <v>0.14000000000000001</v>
      </c>
      <c r="GP25" s="186">
        <v>0.14000000000000001</v>
      </c>
      <c r="GQ25" s="186">
        <v>0.14000000000000001</v>
      </c>
      <c r="GR25" s="182"/>
      <c r="GS25" s="183"/>
      <c r="GT25" s="36">
        <v>42267</v>
      </c>
      <c r="GU25" s="108">
        <v>13.984399999999999</v>
      </c>
      <c r="GV25" s="105">
        <v>14.0962</v>
      </c>
      <c r="GW25" s="163"/>
      <c r="GY25" s="163">
        <v>0</v>
      </c>
      <c r="GZ25" s="223">
        <v>-4.2961999999999989</v>
      </c>
      <c r="HA25" s="186">
        <v>-0.26</v>
      </c>
      <c r="HB25" s="186">
        <v>-0.26</v>
      </c>
      <c r="HC25" s="186">
        <v>-0.26</v>
      </c>
      <c r="HD25" s="186">
        <v>-0.26</v>
      </c>
      <c r="HE25" s="186">
        <v>-0.26</v>
      </c>
      <c r="HF25" s="186">
        <v>-0.26</v>
      </c>
      <c r="HG25" s="186">
        <v>-0.26</v>
      </c>
      <c r="HH25" s="186">
        <v>-0.26</v>
      </c>
      <c r="HI25" s="186">
        <v>-0.26</v>
      </c>
      <c r="HJ25" s="186">
        <v>-0.26</v>
      </c>
      <c r="HK25" s="186">
        <v>-0.26</v>
      </c>
      <c r="HL25" s="186">
        <v>-0.26</v>
      </c>
      <c r="HM25" s="186">
        <v>-0.26</v>
      </c>
      <c r="HN25" s="186">
        <v>-0.26</v>
      </c>
      <c r="HO25" s="186">
        <v>-0.26</v>
      </c>
      <c r="HQ25" s="183"/>
      <c r="HR25" s="36">
        <v>42267</v>
      </c>
      <c r="HS25" s="108">
        <v>13.984399999999999</v>
      </c>
      <c r="HT25" s="105">
        <v>14.0962</v>
      </c>
      <c r="HU25" s="163"/>
      <c r="HW25" s="163">
        <v>0</v>
      </c>
      <c r="HX25" s="223">
        <v>-1.5461999999999989</v>
      </c>
      <c r="HY25" s="186">
        <v>0.28999999999999998</v>
      </c>
      <c r="HZ25" s="186">
        <v>0.28999999999999998</v>
      </c>
      <c r="IA25" s="186">
        <v>0.28999999999999998</v>
      </c>
      <c r="IB25" s="186">
        <v>0.28999999999999998</v>
      </c>
      <c r="IC25" s="186">
        <v>0.28999999999999998</v>
      </c>
      <c r="ID25" s="186">
        <v>0.28999999999999998</v>
      </c>
      <c r="IE25" s="186">
        <v>0.28999999999999998</v>
      </c>
      <c r="IF25" s="186">
        <v>0.28999999999999998</v>
      </c>
      <c r="IG25" s="186">
        <v>0.28999999999999998</v>
      </c>
      <c r="IH25" s="186">
        <v>0.28999999999999998</v>
      </c>
      <c r="II25" s="186">
        <v>0.28999999999999998</v>
      </c>
      <c r="IJ25" s="186">
        <v>0.28999999999999998</v>
      </c>
      <c r="IK25" s="186">
        <v>0.28999999999999998</v>
      </c>
      <c r="IL25" s="186">
        <v>0.28999999999999998</v>
      </c>
      <c r="IM25" s="186">
        <v>0.28999999999999998</v>
      </c>
      <c r="IO25" s="183"/>
      <c r="IP25" s="36">
        <v>42267</v>
      </c>
      <c r="IQ25" s="108">
        <v>13.984399999999999</v>
      </c>
      <c r="IR25" s="105">
        <v>14.0962</v>
      </c>
      <c r="IS25" s="163"/>
      <c r="IU25" s="163">
        <v>0</v>
      </c>
      <c r="IV25" s="365">
        <v>1.6037999999999997</v>
      </c>
      <c r="IW25" s="186">
        <v>0.21</v>
      </c>
      <c r="IX25" s="186">
        <v>0.21</v>
      </c>
      <c r="IY25" s="186">
        <v>0.21</v>
      </c>
      <c r="IZ25" s="186">
        <v>0.21</v>
      </c>
      <c r="JA25" s="186">
        <v>0.21</v>
      </c>
      <c r="JB25" s="186">
        <v>0.21</v>
      </c>
      <c r="JC25" s="186">
        <v>0.21</v>
      </c>
      <c r="JD25" s="186">
        <v>0.21</v>
      </c>
      <c r="JE25" s="186">
        <v>0.21</v>
      </c>
      <c r="JF25" s="186">
        <v>0.21</v>
      </c>
      <c r="JG25" s="186">
        <v>0.21</v>
      </c>
      <c r="JH25" s="186">
        <v>0.21</v>
      </c>
      <c r="JI25" s="186">
        <v>0.21</v>
      </c>
      <c r="JJ25" s="186">
        <v>0.21</v>
      </c>
      <c r="JK25" s="186">
        <v>0.21</v>
      </c>
      <c r="JP25" s="163">
        <v>2.9038000000000004</v>
      </c>
      <c r="JQ25" s="398">
        <f t="shared" ref="JQ25:JQ56" si="4">(CY25)</f>
        <v>0.28999999999999998</v>
      </c>
      <c r="JR25" s="488"/>
      <c r="JT25" s="163">
        <v>-1.0961999999999996</v>
      </c>
      <c r="JU25" s="398">
        <f t="shared" ref="JU25:JU56" si="5">(DW25)</f>
        <v>-0.25</v>
      </c>
      <c r="JV25" s="488"/>
      <c r="JX25" s="163">
        <v>4.3537999999999997</v>
      </c>
      <c r="JY25" s="425">
        <f t="shared" ref="JY25:JY56" si="6">(EU25)</f>
        <v>0</v>
      </c>
      <c r="KB25" s="163">
        <v>6.2038000000000011</v>
      </c>
      <c r="KC25" s="398">
        <f t="shared" ref="KC25:KC88" si="7">(FS25)</f>
        <v>-1.3</v>
      </c>
      <c r="KF25" s="163">
        <v>-0.99619999999999997</v>
      </c>
      <c r="KG25" s="398">
        <f t="shared" ref="KG25:KG56" si="8">(GQ25)</f>
        <v>0.14000000000000001</v>
      </c>
      <c r="KH25" s="488"/>
      <c r="KJ25" s="163">
        <v>-4.2961999999999989</v>
      </c>
      <c r="KK25" s="398">
        <f t="shared" ref="KK25:KK56" si="9">(HO25)</f>
        <v>-0.26</v>
      </c>
      <c r="KN25" s="365">
        <v>-1.5461999999999989</v>
      </c>
      <c r="KO25" s="398">
        <f t="shared" ref="KO25:KO56" si="10">(IM25)</f>
        <v>0.28999999999999998</v>
      </c>
      <c r="KP25" s="488"/>
      <c r="KR25" s="365">
        <v>1.6037999999999997</v>
      </c>
      <c r="KS25" s="398">
        <f>(JK25)</f>
        <v>0.21</v>
      </c>
      <c r="KU25" s="36">
        <v>42267</v>
      </c>
    </row>
    <row r="26" spans="1:307" x14ac:dyDescent="0.35">
      <c r="A26" s="95">
        <v>41172</v>
      </c>
      <c r="B26" s="36">
        <v>41172</v>
      </c>
      <c r="C26" s="301">
        <v>17</v>
      </c>
      <c r="D26" s="301">
        <v>13</v>
      </c>
      <c r="E26" s="301">
        <v>18.45</v>
      </c>
      <c r="F26" s="301">
        <v>20.3</v>
      </c>
      <c r="G26" s="301">
        <v>13.1</v>
      </c>
      <c r="H26" s="301">
        <v>9.8000000000000007</v>
      </c>
      <c r="I26" s="301">
        <v>12.55</v>
      </c>
      <c r="J26" s="301">
        <v>15.7</v>
      </c>
      <c r="K26" s="105"/>
      <c r="L26" s="36">
        <v>42267</v>
      </c>
      <c r="M26" s="108">
        <v>13.984399999999999</v>
      </c>
      <c r="N26" s="98">
        <f t="shared" si="2"/>
        <v>14.0962</v>
      </c>
      <c r="O26" s="108">
        <f t="shared" si="3"/>
        <v>14.208333333333334</v>
      </c>
      <c r="P26" s="262"/>
      <c r="Q26" s="181">
        <v>42267</v>
      </c>
      <c r="R26" s="301">
        <v>17</v>
      </c>
      <c r="S26" s="224">
        <v>2.9038000000000004</v>
      </c>
      <c r="T26"/>
      <c r="U26" s="301">
        <v>13</v>
      </c>
      <c r="V26" s="224">
        <v>-1.0961999999999996</v>
      </c>
      <c r="W26"/>
      <c r="X26" s="301">
        <v>18.45</v>
      </c>
      <c r="Y26" s="224">
        <v>4.3537999999999997</v>
      </c>
      <c r="Z26"/>
      <c r="AA26" s="301">
        <v>20.3</v>
      </c>
      <c r="AB26" s="224">
        <v>6.2038000000000011</v>
      </c>
      <c r="AD26" s="301">
        <v>13.1</v>
      </c>
      <c r="AE26" s="223">
        <v>-0.99619999999999997</v>
      </c>
      <c r="AG26" s="301">
        <v>9.8000000000000007</v>
      </c>
      <c r="AH26" s="223">
        <v>-4.2961999999999989</v>
      </c>
      <c r="AJ26" s="301">
        <v>12.55</v>
      </c>
      <c r="AK26" s="223">
        <v>-1.5461999999999989</v>
      </c>
      <c r="AM26" s="301">
        <v>15.7</v>
      </c>
      <c r="AN26" s="223">
        <f t="shared" si="1"/>
        <v>1.6037999999999997</v>
      </c>
      <c r="AZ26" s="36">
        <v>42268</v>
      </c>
      <c r="BA26" s="301">
        <v>16.600000000000001</v>
      </c>
      <c r="BC26" s="301">
        <v>14.2</v>
      </c>
      <c r="BE26" s="301">
        <v>16.75</v>
      </c>
      <c r="BG26" s="301">
        <v>18.100000000000001</v>
      </c>
      <c r="BI26" s="301">
        <v>13.75</v>
      </c>
      <c r="BK26" s="301">
        <v>10.3</v>
      </c>
      <c r="BM26" s="301">
        <v>13.25</v>
      </c>
      <c r="BN26" s="186"/>
      <c r="BO26" s="301">
        <v>15.65</v>
      </c>
      <c r="BP26" s="186"/>
      <c r="BQ26" s="186"/>
      <c r="CD26" s="36">
        <v>42268</v>
      </c>
      <c r="CE26" s="108">
        <v>13.761799999999999</v>
      </c>
      <c r="CF26" s="108">
        <v>13.873099999999999</v>
      </c>
      <c r="CG26" s="163"/>
      <c r="CH26" s="511">
        <f t="shared" ref="CH26:CH45" si="11">(CH27-CI26)</f>
        <v>-1.1495325197500024</v>
      </c>
      <c r="CI26" s="163">
        <v>-2.58E-2</v>
      </c>
      <c r="CJ26" s="224">
        <v>2.7269000000000023</v>
      </c>
      <c r="CK26" s="513">
        <f t="shared" ref="CK26:CK44" si="12">IF(CJ26&lt;-8,2,IF(CJ26&lt;-5,2,IF(CJ26&lt;-4,1.7,IF(CJ26&lt;-3,1.3,IF(CJ26&lt;-2,1.2,IF(CJ26&lt;-1,1.12,IF(CJ26&lt;0,1.1,0)))))))</f>
        <v>0</v>
      </c>
      <c r="CL26" s="506">
        <f t="shared" ref="CL26:CL31" si="13">IF(CJ26&gt;5,0.85,IF(CJ26&gt;4,0.87,IF(CJ26&gt;3,0.9,IF(CJ26&gt;2,0.93,IF(CJ26&gt;1,0.97,IF(CJ26&gt;0,1,0))))))</f>
        <v>0.93</v>
      </c>
      <c r="CM26" s="510">
        <f t="shared" ref="CM26:CM37" si="14">IF((CS25&lt;-23.5),(((CK26+CL26)*CI26*0.1)+CM25),(((CK26+CL26)*CI26)+CM25))</f>
        <v>0.26600599999999996</v>
      </c>
      <c r="CN26" s="204">
        <f>(CM26-CM25)</f>
        <v>-2.3994000000000015E-2</v>
      </c>
      <c r="CO26" s="537">
        <f t="shared" ref="CO26:CO45" si="15">IF(AND(CM26&lt;(CH26-2),CJ26&lt;-5),CN26+(CI26*-0.1),IF(AND(CM26&lt;(CH26-2),CJ26&lt;-3),CN26+(CI26*-0.3),IF(AND(CM26&lt;(CH26-2),CJ26&lt;0),CN26+(CI26*-0.5),0)))</f>
        <v>0</v>
      </c>
      <c r="CP26" s="537">
        <f t="shared" ref="CP26:CP84" si="16">IF(AND(CM26&lt;(CH26-2),CJ26&gt;5),CN26+(CI26*-0.7),IF(AND(CM26&lt;(CH26-2),CJ26&gt;3),CN26+(CI26*-0.4),IF(AND(CM26&lt;(CH26-2),CJ26&gt;0),CN26+(CI26*-0.1),0)))</f>
        <v>0</v>
      </c>
      <c r="CQ26" s="537">
        <f>IF(AND(CM26&gt;(CH26+2),CJ26&gt;5),CN26+(CI26*0.1),IF(AND(CM26&gt;(CH26+2),CJ26&gt;3),CN26+(CI26*0.2),IF(AND(CM26&gt;(CH26+2),CJ26&gt;0),CN26+(CI26*0.3),0)))</f>
        <v>0</v>
      </c>
      <c r="CR26" s="537">
        <f>IF(AND(CM26&gt;(CH26+2),CJ26&lt;-5),CN26+(CI26*0.5),IF(AND(CM26&gt;(CH26+2),CJ26&lt;-3),CN26+(CI26*0.3),IF(AND(CM26&gt;(CH26+2),CJ26&lt;0),CN26+(CI26*0.1),0)))</f>
        <v>0</v>
      </c>
      <c r="CS26" s="518">
        <f t="shared" ref="CS26:CS63" si="17">IF((CO26+CP26+CQ26+CR26)=0,(CN26+CS25),(CO26+CP26+CQ26+CR26+CS25))</f>
        <v>0.26600599999999996</v>
      </c>
      <c r="CT26" s="519">
        <f>IF(AND(CS25&lt;-21,CJ26&lt;0),((CS26-CS25)*0.6),(CS26-CS25))</f>
        <v>-2.3994000000000015E-2</v>
      </c>
      <c r="CU26" s="520"/>
      <c r="CY26" s="104">
        <f>(CY25+CT26)</f>
        <v>0.26600599999999996</v>
      </c>
      <c r="DB26" s="36">
        <v>42268</v>
      </c>
      <c r="DC26" s="108">
        <v>13.761799999999999</v>
      </c>
      <c r="DD26" s="108">
        <v>13.873099999999999</v>
      </c>
      <c r="DE26" s="163"/>
      <c r="DF26" s="177">
        <f t="shared" ref="DF26:DF44" si="18">(DF27-DG26)</f>
        <v>-1.1495325197500024</v>
      </c>
      <c r="DG26" s="163">
        <v>-2.58E-2</v>
      </c>
      <c r="DH26" s="224">
        <v>0.32690000000000019</v>
      </c>
      <c r="DI26" s="513">
        <f t="shared" ref="DI26:DI44" si="19">IF(DH26&lt;-8,2,IF(DH26&lt;-5,2,IF(DH26&lt;-4,1.7,IF(DH26&lt;-3,1.3,IF(DH26&lt;-2,1.2,IF(DH26&lt;-1,1.12,IF(DH26&lt;0,1.1,0)))))))</f>
        <v>0</v>
      </c>
      <c r="DJ26" s="506">
        <f t="shared" ref="DJ26:DJ45" si="20">IF(DH26&gt;6,0.85,IF(DH26&gt;5,0.88,IF(DH26&gt;4,0.91,IF(DH26&gt;3,0.94,IF(DH26&gt;2,0.96,IF(DH26&gt;1,0.98,IF(DH26&gt;0,1,0)))))))</f>
        <v>1</v>
      </c>
      <c r="DK26" s="510">
        <f t="shared" ref="DK26:DK37" si="21">IF((DQ25&lt;-23.5),(((DI26+DJ26)*DG26*0.1)+DK25),(((DI26+DJ26)*DG26)+DK25))</f>
        <v>-0.27579999999999999</v>
      </c>
      <c r="DL26" s="204">
        <f>(DK26-DK25)</f>
        <v>-2.579999999999999E-2</v>
      </c>
      <c r="DM26" s="537">
        <f t="shared" ref="DM26:DM45" si="22">IF(AND(DK26&lt;(DF26-2),DH26&lt;-5),DL26+(DG26*-0.1),IF(AND(DK26&lt;(DF26-2),DH26&lt;-3),DL26+(DG26*-0.3),IF(AND(DK26&lt;(DF26-2),DH26&lt;0),DL26+(DG26*-0.5),0)))</f>
        <v>0</v>
      </c>
      <c r="DN26" s="537">
        <f t="shared" ref="DN26:DN84" si="23">IF(AND(DK26&lt;(DF26-2),DH26&gt;5),DL26+(DG26*-0.7),IF(AND(DK26&lt;(DF26-2),DH26&gt;3),DL26+(DG26*-0.4),IF(AND(DK26&lt;(DF26-2),DH26&gt;0),DL26+(DG26*-0.1),0)))</f>
        <v>0</v>
      </c>
      <c r="DO26" s="537">
        <f>IF(AND(DK26&gt;(DF26+2),DH26&gt;5),DL26+(DG26*0.1),IF(AND(DK26&gt;(DF26+2),DH26&gt;3),DL26+(DG26*0.2),IF(AND(DK26&gt;(DF26+2),DH26&gt;0),DL26+(DG26*0.3),0)))</f>
        <v>0</v>
      </c>
      <c r="DP26" s="537">
        <f>IF(AND(DK26&gt;(DF26+2),DH26&lt;-5),DL26+(DG26*0.5),IF(AND(DK26&gt;(DF26+2),DH26&lt;-3),DL26+(DG26*0.3),IF(AND(DK26&gt;(DF26+2),DH26&lt;0),DL26+(DG26*0.1),0)))</f>
        <v>0</v>
      </c>
      <c r="DQ26" s="518">
        <f t="shared" ref="DQ26:DQ63" si="24">IF((DM26+DN26+DO26+DP26)=0,(DL26+DQ25),(DM26+DN26+DO26+DP26+DQ25))</f>
        <v>-0.27579999999999999</v>
      </c>
      <c r="DR26" s="519">
        <f>IF(AND(DQ25&lt;-21,DH26&lt;0),((DQ26-DQ25)*0.6),(DQ26-DQ25))</f>
        <v>-2.579999999999999E-2</v>
      </c>
      <c r="DS26" s="520"/>
      <c r="DW26" s="104">
        <f>(DW25+DR26)</f>
        <v>-0.27579999999999999</v>
      </c>
      <c r="DX26" s="182"/>
      <c r="DY26" s="183"/>
      <c r="DZ26" s="36">
        <v>42268</v>
      </c>
      <c r="EA26" s="108">
        <v>13.761799999999999</v>
      </c>
      <c r="EB26" s="108">
        <v>13.873099999999999</v>
      </c>
      <c r="EC26" s="163"/>
      <c r="ED26" s="177">
        <f t="shared" ref="ED26:ED44" si="25">(ED27-EE26)</f>
        <v>-1.1495325197500024</v>
      </c>
      <c r="EE26" s="163">
        <v>-2.58E-2</v>
      </c>
      <c r="EF26" s="224">
        <v>2.8769000000000009</v>
      </c>
      <c r="EG26" s="513">
        <f t="shared" ref="EG26:EG44" si="26">IF(EF26&lt;-8,2,IF(EF26&lt;-5,2,IF(EF26&lt;-4,1.7,IF(EF26&lt;-3,1.3,IF(EF26&lt;-2,1.2,IF(EF26&lt;-1,1.12,IF(EF26&lt;0,1.1,0)))))))</f>
        <v>0</v>
      </c>
      <c r="EH26" s="506">
        <f t="shared" ref="EH26:EH45" si="27">IF(EF26&gt;6,0.85,IF(EF26&gt;5,0.88,IF(EF26&gt;4,0.91,IF(EF26&gt;3,0.94,IF(EF26&gt;2,0.96,IF(EF26&gt;1,0.98,IF(EF26&gt;0,1,0)))))))</f>
        <v>0.96</v>
      </c>
      <c r="EI26" s="510">
        <f t="shared" ref="EI26:EI37" si="28">IF((EO25&lt;-23.5),(((EG26+EH26)*EE26*0.1)+EI25),(((EG26+EH26)*EE26)+EI25))</f>
        <v>-2.4767999999999998E-2</v>
      </c>
      <c r="EJ26" s="204">
        <f>(EI26-EI25)</f>
        <v>-2.4767999999999998E-2</v>
      </c>
      <c r="EK26" s="537">
        <f t="shared" ref="EK26:EK45" si="29">IF(AND(EI26&lt;(ED26-2),EF26&lt;-5),EJ26+(EE26*-0.1),IF(AND(EI26&lt;(ED26-2),EF26&lt;-3),EJ26+(EE26*-0.3),IF(AND(EI26&lt;(ED26-2),EF26&lt;0),EJ26+(EE26*-0.5),0)))</f>
        <v>0</v>
      </c>
      <c r="EL26" s="537">
        <f t="shared" ref="EL26:EL84" si="30">IF(AND(EI26&lt;(ED26-2),EF26&gt;5),EJ26+(EE26*-0.7),IF(AND(EI26&lt;(ED26-2),EF26&gt;3),EJ26+(EE26*-0.4),IF(AND(EI26&lt;(ED26-2),EF26&gt;0),EJ26+(EE26*-0.1),0)))</f>
        <v>0</v>
      </c>
      <c r="EM26" s="537">
        <f>IF(AND(EI26&gt;(ED26+2),EF26&gt;5),EJ26+(EE26*0.1),IF(AND(EI26&gt;(ED26+2),EF26&gt;3),EJ26+(EE26*0.2),IF(AND(EI26&gt;(ED26+2),EF26&gt;0),EJ26+(EE26*0.3),0)))</f>
        <v>0</v>
      </c>
      <c r="EN26" s="537">
        <f>IF(AND(EI26&gt;(ED26+2),EF26&lt;-5),EJ26+(EE26*0.5),IF(AND(EI26&gt;(ED26+2),EF26&lt;-3),EJ26+(EE26*0.3),IF(AND(EI26&gt;(ED26+2),EF26&lt;0),EJ26+(EE26*0.1),0)))</f>
        <v>0</v>
      </c>
      <c r="EO26" s="518">
        <f t="shared" ref="EO26:EO63" si="31">IF((EK26+EL26+EM26+EN26)=0,(EJ26+EO25),(EK26+EL26+EM26+EN26+EO25))</f>
        <v>-2.4767999999999998E-2</v>
      </c>
      <c r="EP26" s="519">
        <f>IF(AND(EO25&lt;-21,EF26&lt;0),((EO26-EO25)*0.6),(EO26-EO25))</f>
        <v>-2.4767999999999998E-2</v>
      </c>
      <c r="EQ26" s="520"/>
      <c r="EU26" s="104">
        <f>(EU25+EP26)</f>
        <v>-2.4767999999999998E-2</v>
      </c>
      <c r="EV26" s="182"/>
      <c r="EW26" s="183"/>
      <c r="EX26" s="36">
        <v>42268</v>
      </c>
      <c r="EY26" s="108">
        <v>13.761799999999999</v>
      </c>
      <c r="EZ26" s="108">
        <v>13.873099999999999</v>
      </c>
      <c r="FA26" s="163"/>
      <c r="FB26" s="177">
        <f t="shared" ref="FB26:FB44" si="32">(FB27-FC26)</f>
        <v>-1.1495325197500024</v>
      </c>
      <c r="FC26" s="163">
        <v>-2.58E-2</v>
      </c>
      <c r="FD26" s="224">
        <v>4.2269000000000023</v>
      </c>
      <c r="FE26" s="513">
        <f t="shared" ref="FE26:FE44" si="33">IF(FD26&lt;-8,2,IF(FD26&lt;-5,2,IF(FD26&lt;-4,1.7,IF(FD26&lt;-3,1.3,IF(FD26&lt;-2,1.2,IF(FD26&lt;-1,1.12,IF(FD26&lt;0,1.1,0)))))))</f>
        <v>0</v>
      </c>
      <c r="FF26" s="506">
        <f t="shared" ref="FF26:FF45" si="34">IF(FD26&gt;6,0.85,IF(FD26&gt;5,0.88,IF(FD26&gt;4,0.91,IF(FD26&gt;3,0.94,IF(FD26&gt;2,0.96,IF(FD26&gt;1,0.98,IF(FD26&gt;0,1,0)))))))</f>
        <v>0.91</v>
      </c>
      <c r="FG26" s="510">
        <f t="shared" ref="FG26:FG37" si="35">IF((FM25&lt;-23.5),(((FE26+FF26)*FC26*0.1)+FG25),(((FE26+FF26)*FC26)+FG25))</f>
        <v>-1.3234780000000002</v>
      </c>
      <c r="FH26" s="204">
        <f>(FG26-FG25)</f>
        <v>-2.347800000000011E-2</v>
      </c>
      <c r="FI26" s="537">
        <f t="shared" ref="FI26:FI45" si="36">IF(AND(FG26&lt;(FB26-2),FD26&lt;-5),FH26+(FC26*-0.1),IF(AND(FG26&lt;(FB26-2),FD26&lt;-3),FH26+(FC26*-0.3),IF(AND(FG26&lt;(FB26-2),FD26&lt;0),FH26+(FC26*-0.5),0)))</f>
        <v>0</v>
      </c>
      <c r="FJ26" s="537">
        <f t="shared" ref="FJ26:FJ84" si="37">IF(AND(FG26&lt;(FB26-2),FD26&gt;5),FH26+(FC26*-0.7),IF(AND(FG26&lt;(FB26-2),FD26&gt;3),FH26+(FC26*-0.4),IF(AND(FG26&lt;(FB26-2),FD26&gt;0),FH26+(FC26*-0.1),0)))</f>
        <v>0</v>
      </c>
      <c r="FK26" s="537">
        <f>IF(AND(FG26&gt;(FB26+2),FD26&gt;5),FH26+(FC26*0.1),IF(AND(FG26&gt;(FB26+2),FD26&gt;3),FH26+(FC26*0.2),IF(AND(FG26&gt;(FB26+2),FD26&gt;0),FH26+(FC26*0.3),0)))</f>
        <v>0</v>
      </c>
      <c r="FL26" s="537">
        <f>IF(AND(FG26&gt;(FB26+2),FD26&lt;-5),FH26+(FC26*0.5),IF(AND(FG26&gt;(FB26+2),FD26&lt;-3),FH26+(FC26*0.3),IF(AND(FG26&gt;(FB26+2),FD26&lt;0),FH26+(FC26*0.1),0)))</f>
        <v>0</v>
      </c>
      <c r="FM26" s="518">
        <f t="shared" ref="FM26:FM63" si="38">IF((FI26+FJ26+FK26+FL26)=0,(FH26+FM25),(FI26+FJ26+FK26+FL26+FM25))</f>
        <v>-1.3234780000000002</v>
      </c>
      <c r="FN26" s="519">
        <f>IF(AND(FM25&lt;-21,FD26&lt;0),((FM26-FM25)*0.6),(FM26-FM25))</f>
        <v>-2.347800000000011E-2</v>
      </c>
      <c r="FO26" s="520"/>
      <c r="FS26" s="104">
        <f>(FS25+FN26)</f>
        <v>-1.3234780000000002</v>
      </c>
      <c r="FT26" s="182"/>
      <c r="FU26" s="183"/>
      <c r="FV26" s="36">
        <v>42268</v>
      </c>
      <c r="FW26" s="108">
        <v>13.761799999999999</v>
      </c>
      <c r="FX26" s="108">
        <v>13.873099999999999</v>
      </c>
      <c r="FY26" s="163"/>
      <c r="FZ26" s="177">
        <f t="shared" ref="FZ26:FZ44" si="39">(FZ27-GA26)</f>
        <v>-1.1495325197500024</v>
      </c>
      <c r="GA26" s="163">
        <v>-2.58E-2</v>
      </c>
      <c r="GB26" s="223">
        <v>-0.1230999999999991</v>
      </c>
      <c r="GC26" s="513">
        <f t="shared" ref="GC26:GC44" si="40">IF(GB26&lt;-8,2,IF(GB26&lt;-5,2,IF(GB26&lt;-4,1.7,IF(GB26&lt;-3,1.3,IF(GB26&lt;-2,1.2,IF(GB26&lt;-1,1.12,IF(GB26&lt;0,1.1,0)))))))</f>
        <v>1.1000000000000001</v>
      </c>
      <c r="GD26" s="506">
        <f t="shared" ref="GD26:GD45" si="41">IF(GB26&gt;6,0.85,IF(GB26&gt;5,0.88,IF(GB26&gt;4,0.91,IF(GB26&gt;3,0.94,IF(GB26&gt;2,0.96,IF(GB26&gt;1,0.98,IF(GB26&gt;0,1,0)))))))</f>
        <v>0</v>
      </c>
      <c r="GE26" s="510">
        <f t="shared" ref="GE26:GE37" si="42">IF((GK25&lt;-23.5),(((GC26+GD26)*GA26*0.1)+GE25),(((GC26+GD26)*GA26)+GE25))</f>
        <v>0.11162000000000001</v>
      </c>
      <c r="GF26" s="204">
        <f>(GE26-GE25)</f>
        <v>-2.8380000000000002E-2</v>
      </c>
      <c r="GG26" s="537">
        <f t="shared" ref="GG26:GG45" si="43">IF(AND(GE26&lt;(FZ26-2),GB26&lt;-5),GF26+(GA26*-0.1),IF(AND(GE26&lt;(FZ26-2),GB26&lt;-3),GF26+(GA26*-0.3),IF(AND(GE26&lt;(FZ26-2),GB26&lt;0),GF26+(GA26*-0.5),0)))</f>
        <v>0</v>
      </c>
      <c r="GH26" s="537">
        <f t="shared" ref="GH26:GH84" si="44">IF(AND(GE26&lt;(FZ26-2),GB26&gt;5),GF26+(GA26*-0.7),IF(AND(GE26&lt;(FZ26-2),GB26&gt;3),GF26+(GA26*-0.4),IF(AND(GE26&lt;(FZ26-2),GB26&gt;0),GF26+(GA26*-0.1),0)))</f>
        <v>0</v>
      </c>
      <c r="GI26" s="537">
        <f>IF(AND(GE26&gt;(FZ26+2),GB26&gt;5),GF26+(GA26*0.1),IF(AND(GE26&gt;(FZ26+2),GB26&gt;3),GF26+(GA26*0.2),IF(AND(GE26&gt;(FZ26+2),GB26&gt;0),GF26+(GA26*0.3),0)))</f>
        <v>0</v>
      </c>
      <c r="GJ26" s="537">
        <f>IF(AND(GE26&gt;(FZ26+2),GB26&lt;-5),GF26+(GA26*0.5),IF(AND(GE26&gt;(FZ26+2),GB26&lt;-3),GF26+(GA26*0.3),IF(AND(GE26&gt;(FZ26+2),GB26&lt;0),GF26+(GA26*0.1),0)))</f>
        <v>0</v>
      </c>
      <c r="GK26" s="518">
        <f t="shared" ref="GK26:GK63" si="45">IF((GG26+GH26+GI26+GJ26)=0,(GF26+GK25),(GG26+GH26+GI26+GJ26+GK25))</f>
        <v>0.11162000000000001</v>
      </c>
      <c r="GL26" s="519">
        <f>IF(AND(GK25&lt;-21,GB26&lt;0),((GK26-GK25)*0.6),(GK26-GK25))</f>
        <v>-2.8380000000000002E-2</v>
      </c>
      <c r="GM26" s="520"/>
      <c r="GQ26" s="104">
        <f>(GQ25+GL26)</f>
        <v>0.11162000000000001</v>
      </c>
      <c r="GR26" s="182"/>
      <c r="GS26" s="183"/>
      <c r="GT26" s="36">
        <v>42268</v>
      </c>
      <c r="GU26" s="108">
        <v>13.761799999999999</v>
      </c>
      <c r="GV26" s="108">
        <v>13.873099999999999</v>
      </c>
      <c r="GW26" s="163"/>
      <c r="GX26" s="177">
        <f t="shared" ref="GX26:GX44" si="46">(GX27-GY26)</f>
        <v>-1.1495325197500024</v>
      </c>
      <c r="GY26" s="163">
        <v>-2.58E-2</v>
      </c>
      <c r="GZ26" s="223">
        <v>-3.5730999999999984</v>
      </c>
      <c r="HA26" s="513">
        <f t="shared" ref="HA26:HA44" si="47">IF(GZ26&lt;-8,2,IF(GZ26&lt;-5,2,IF(GZ26&lt;-4,1.7,IF(GZ26&lt;-3,1.3,IF(GZ26&lt;-2,1.2,IF(GZ26&lt;-1,1.12,IF(GZ26&lt;0,1.1,0)))))))</f>
        <v>1.3</v>
      </c>
      <c r="HB26" s="506">
        <f t="shared" ref="HB26:HB45" si="48">IF(GZ26&gt;6,0.85,IF(GZ26&gt;5,0.88,IF(GZ26&gt;4,0.91,IF(GZ26&gt;3,0.94,IF(GZ26&gt;2,0.96,IF(GZ26&gt;1,0.98,IF(GZ26&gt;0,1,0)))))))</f>
        <v>0</v>
      </c>
      <c r="HC26" s="510">
        <f t="shared" ref="HC26:HC37" si="49">IF((HI25&lt;-23.5),(((HA26+HB26)*GY26*0.1)+HC25),(((HA26+HB26)*GY26)+HC25))</f>
        <v>-0.29354000000000002</v>
      </c>
      <c r="HD26" s="204">
        <f>(HC26-HC25)</f>
        <v>-3.3540000000000014E-2</v>
      </c>
      <c r="HE26" s="537">
        <f t="shared" ref="HE26:HE45" si="50">IF(AND(HC26&lt;(GX26-2),GZ26&lt;-5),HD26+(GY26*-0.1),IF(AND(HC26&lt;(GX26-2),GZ26&lt;-3),HD26+(GY26*-0.3),IF(AND(HC26&lt;(GX26-2),GZ26&lt;0),HD26+(GY26*-0.5),0)))</f>
        <v>0</v>
      </c>
      <c r="HF26" s="537">
        <f t="shared" ref="HF26:HF84" si="51">IF(AND(HC26&lt;(GX26-2),GZ26&gt;5),HD26+(GY26*-0.7),IF(AND(HC26&lt;(GX26-2),GZ26&gt;3),HD26+(GY26*-0.4),IF(AND(HC26&lt;(GX26-2),GZ26&gt;0),HD26+(GY26*-0.1),0)))</f>
        <v>0</v>
      </c>
      <c r="HG26" s="537">
        <f>IF(AND(HC26&gt;(GX26+2),GZ26&gt;5),HD26+(GY26*0.1),IF(AND(HC26&gt;(GX26+2),GZ26&gt;3),HD26+(GY26*0.2),IF(AND(HC26&gt;(GX26+2),GZ26&gt;0),HD26+(GY26*0.3),0)))</f>
        <v>0</v>
      </c>
      <c r="HH26" s="537">
        <f>IF(AND(HC26&gt;(GX26+2),GZ26&lt;-5),HD26+(GY26*0.5),IF(AND(HC26&gt;(GX26+2),GZ26&lt;-3),HD26+(GY26*0.3),IF(AND(HC26&gt;(GX26+2),GZ26&lt;0),HD26+(GY26*0.1),0)))</f>
        <v>0</v>
      </c>
      <c r="HI26" s="518">
        <f t="shared" ref="HI26:HI63" si="52">IF((HE26+HF26+HG26+HH26)=0,(HD26+HI25),(HE26+HF26+HG26+HH26+HI25))</f>
        <v>-0.29354000000000002</v>
      </c>
      <c r="HJ26" s="519">
        <f>IF(AND(HI25&lt;-21,GZ26&lt;0),((HI26-HI25)*0.6),(HI26-HI25))</f>
        <v>-3.3540000000000014E-2</v>
      </c>
      <c r="HK26" s="520"/>
      <c r="HO26" s="104">
        <f>(HO25+HJ26)</f>
        <v>-0.29354000000000002</v>
      </c>
      <c r="HQ26" s="183"/>
      <c r="HR26" s="36">
        <v>42268</v>
      </c>
      <c r="HS26" s="108">
        <v>13.761799999999999</v>
      </c>
      <c r="HT26" s="108">
        <v>13.873099999999999</v>
      </c>
      <c r="HU26" s="163"/>
      <c r="HV26" s="177">
        <f t="shared" ref="HV26:HV44" si="53">(HV27-HW26)</f>
        <v>-1.1495325197500024</v>
      </c>
      <c r="HW26" s="163">
        <v>-2.58E-2</v>
      </c>
      <c r="HX26" s="223">
        <v>-0.6230999999999991</v>
      </c>
      <c r="HY26" s="513">
        <f t="shared" ref="HY26:HY44" si="54">IF(HX26&lt;-8,2,IF(HX26&lt;-5,2,IF(HX26&lt;-4,1.7,IF(HX26&lt;-3,1.3,IF(HX26&lt;-2,1.2,IF(HX26&lt;-1,1.12,IF(HX26&lt;0,1.1,0)))))))</f>
        <v>1.1000000000000001</v>
      </c>
      <c r="HZ26" s="506">
        <f t="shared" ref="HZ26:HZ45" si="55">IF(HX26&gt;6,0.85,IF(HX26&gt;5,0.88,IF(HX26&gt;4,0.91,IF(HX26&gt;3,0.94,IF(HX26&gt;2,0.96,IF(HX26&gt;1,0.98,IF(HX26&gt;0,1,0)))))))</f>
        <v>0</v>
      </c>
      <c r="IA26" s="510">
        <f t="shared" ref="IA26:IA37" si="56">IF((IG25&lt;-23.5),(((HY26+HZ26)*HW26*0.1)+IA25),(((HY26+HZ26)*HW26)+IA25))</f>
        <v>0.26161999999999996</v>
      </c>
      <c r="IB26" s="204">
        <f>(IA26-IA25)</f>
        <v>-2.8380000000000016E-2</v>
      </c>
      <c r="IC26" s="537">
        <f t="shared" ref="IC26:IC45" si="57">IF(AND(IA26&lt;(HV26-2),HX26&lt;-5),IB26+(HW26*-0.1),IF(AND(IA26&lt;(HV26-2),HX26&lt;-3),IB26+(HW26*-0.3),IF(AND(IA26&lt;(HV26-2),HX26&lt;0),IB26+(HW26*-0.5),0)))</f>
        <v>0</v>
      </c>
      <c r="ID26" s="537">
        <f t="shared" ref="ID26:ID84" si="58">IF(AND(IA26&lt;(HV26-2),HX26&gt;5),IB26+(HW26*-0.7),IF(AND(IA26&lt;(HV26-2),HX26&gt;3),IB26+(HW26*-0.4),IF(AND(IA26&lt;(HV26-2),HX26&gt;0),IB26+(HW26*-0.1),0)))</f>
        <v>0</v>
      </c>
      <c r="IE26" s="537">
        <f>IF(AND(IA26&gt;(HV26+2),HX26&gt;5),IB26+(HW26*0.1),IF(AND(IA26&gt;(HV26+2),HX26&gt;3),IB26+(HW26*0.2),IF(AND(IA26&gt;(HV26+2),HX26&gt;0),IB26+(HW26*0.3),0)))</f>
        <v>0</v>
      </c>
      <c r="IF26" s="537">
        <f>IF(AND(IA26&gt;(HV26+2),HX26&lt;-5),IB26+(HW26*0.5),IF(AND(IA26&gt;(HV26+2),HX26&lt;-3),IB26+(HW26*0.3),IF(AND(IA26&gt;(HV26+2),HX26&lt;0),IB26+(HW26*0.1),0)))</f>
        <v>0</v>
      </c>
      <c r="IG26" s="518">
        <f t="shared" ref="IG26:IG63" si="59">IF((IC26+ID26+IE26+IF26)=0,(IB26+IG25),(IC26+ID26+IE26+IF26+IG25))</f>
        <v>0.26161999999999996</v>
      </c>
      <c r="IH26" s="519">
        <f>IF(AND(IG25&lt;-21,HX26&lt;0),((IG26-IG25)*0.6),(IG26-IG25))</f>
        <v>-2.8380000000000016E-2</v>
      </c>
      <c r="II26" s="520"/>
      <c r="IJ26" s="163"/>
      <c r="IK26" s="163"/>
      <c r="IL26" s="163"/>
      <c r="IM26" s="104">
        <f>(IM25+IH26)</f>
        <v>0.26161999999999996</v>
      </c>
      <c r="IN26" s="182"/>
      <c r="IO26" s="183"/>
      <c r="IP26" s="36">
        <v>42268</v>
      </c>
      <c r="IQ26" s="108">
        <v>13.761799999999999</v>
      </c>
      <c r="IR26" s="108">
        <v>13.873099999999999</v>
      </c>
      <c r="IS26" s="163"/>
      <c r="IT26" s="177">
        <f t="shared" ref="IT26:IT44" si="60">(IT27-IU26)</f>
        <v>-1.1495325197500024</v>
      </c>
      <c r="IU26" s="163">
        <v>-2.58E-2</v>
      </c>
      <c r="IV26" s="365">
        <v>1.7769000000000013</v>
      </c>
      <c r="IW26" s="513">
        <f t="shared" ref="IW26:IW31" si="61">IF(IV26&lt;-8,2,IF(IV26&lt;-5,2,IF(IV26&lt;-4,1.7,IF(IV26&lt;-3,1.5,IF(IV26&lt;-2,1.25,IF(IV26&lt;-1,1.12,IF(IV26&lt;0,1.1,0)))))))</f>
        <v>0</v>
      </c>
      <c r="IX26" s="506">
        <f t="shared" ref="IX26:IX45" si="62">IF(IV26&gt;6,0.85,IF(IV26&gt;5,0.88,IF(IV26&gt;4,0.91,IF(IV26&gt;3,0.94,IF(IV26&gt;2,0.96,IF(IV26&gt;1,0.98,IF(IV26&gt;0,1,0)))))))</f>
        <v>0.98</v>
      </c>
      <c r="IY26" s="510">
        <f t="shared" ref="IY26:IY37" si="63">IF((JE25&lt;-23.5),(((IW26+IX26)*IU26*0.1)+IY25),(((IW26+IX26)*IU26)+IY25))</f>
        <v>0.18471599999999999</v>
      </c>
      <c r="IZ26" s="204">
        <f>(IY26-IY25)</f>
        <v>-2.5284000000000001E-2</v>
      </c>
      <c r="JA26" s="537">
        <f t="shared" ref="JA26:JA45" si="64">IF(AND(IY26&lt;(IT26-2),IV26&lt;-5),IZ26+(IU26*-0.1),IF(AND(IY26&lt;(IT26-2),IV26&lt;-3),IZ26+(IU26*-0.3),IF(AND(IY26&lt;(IT26-2),IV26&lt;0),IZ26+(IU26*-0.5),0)))</f>
        <v>0</v>
      </c>
      <c r="JB26" s="537">
        <f t="shared" ref="JB26:JB84" si="65">IF(AND(IY26&lt;(IT26-2),IV26&gt;5),IZ26+(IU26*-0.7),IF(AND(IY26&lt;(IT26-2),IV26&gt;3),IZ26+(IU26*-0.4),IF(AND(IY26&lt;(IT26-2),IV26&gt;0),IZ26+(IU26*-0.1),0)))</f>
        <v>0</v>
      </c>
      <c r="JC26" s="537">
        <f>IF(AND(IY26&gt;(IT26+2),IV26&gt;5),IZ26+(IU26*0.1),IF(AND(IY26&gt;(IT26+2),IV26&gt;3),IZ26+(IU26*0.2),IF(AND(IY26&gt;(IT26+2),IV26&gt;0),IZ26+(IU26*0.3),0)))</f>
        <v>0</v>
      </c>
      <c r="JD26" s="537">
        <f>IF(AND(IY26&gt;(IT26+2),IV26&lt;-5),IZ26+(IU26*0.5),IF(AND(IY26&gt;(IT26+2),IV26&lt;-3),IZ26+(IU26*0.3),IF(AND(IY26&gt;(IT26+2),IV26&lt;0),IZ26+(IU26*0.1),0)))</f>
        <v>0</v>
      </c>
      <c r="JE26" s="518">
        <f t="shared" ref="JE26:JE63" si="66">IF((JA26+JB26+JC26+JD26)=0,(IZ26+JE25),(JA26+JB26+JC26+JD26+JE25))</f>
        <v>0.18471599999999999</v>
      </c>
      <c r="JF26" s="519">
        <f>IF(AND(JE25&lt;-21,IV26&lt;0),((JE26-JE25)*0.6),(JE26-JE25))</f>
        <v>-2.5284000000000001E-2</v>
      </c>
      <c r="JG26" s="520"/>
      <c r="JH26" s="163"/>
      <c r="JI26" s="163"/>
      <c r="JJ26" s="163"/>
      <c r="JK26" s="104">
        <f>(JK25+JF26)</f>
        <v>0.18471599999999999</v>
      </c>
      <c r="JO26" s="163">
        <v>-1.1495325197500024</v>
      </c>
      <c r="JP26" s="163">
        <v>2.7269000000000023</v>
      </c>
      <c r="JQ26" s="398">
        <f t="shared" si="4"/>
        <v>0.26600599999999996</v>
      </c>
      <c r="JT26" s="163">
        <v>0.32690000000000019</v>
      </c>
      <c r="JU26" s="398">
        <f t="shared" si="5"/>
        <v>-0.27579999999999999</v>
      </c>
      <c r="JX26" s="163">
        <v>2.8769000000000009</v>
      </c>
      <c r="JY26" s="425">
        <f t="shared" si="6"/>
        <v>-2.4767999999999998E-2</v>
      </c>
      <c r="KB26" s="163">
        <v>4.2269000000000023</v>
      </c>
      <c r="KC26" s="398">
        <f t="shared" si="7"/>
        <v>-1.3234780000000002</v>
      </c>
      <c r="KF26" s="163">
        <v>-0.1230999999999991</v>
      </c>
      <c r="KG26" s="398">
        <f t="shared" si="8"/>
        <v>0.11162000000000001</v>
      </c>
      <c r="KJ26" s="163">
        <v>-3.5730999999999984</v>
      </c>
      <c r="KK26" s="398">
        <f t="shared" si="9"/>
        <v>-0.29354000000000002</v>
      </c>
      <c r="KN26" s="365">
        <v>-0.6230999999999991</v>
      </c>
      <c r="KO26" s="398">
        <f t="shared" si="10"/>
        <v>0.26161999999999996</v>
      </c>
      <c r="KR26" s="365">
        <v>1.7769000000000013</v>
      </c>
      <c r="KS26" s="398">
        <f t="shared" ref="KS26:KS89" si="67">(JK26)</f>
        <v>0.18471599999999999</v>
      </c>
      <c r="KU26" s="36">
        <v>42268</v>
      </c>
    </row>
    <row r="27" spans="1:307" x14ac:dyDescent="0.35">
      <c r="A27" s="95">
        <v>41173</v>
      </c>
      <c r="B27" s="36">
        <v>41173</v>
      </c>
      <c r="C27" s="301">
        <v>16.600000000000001</v>
      </c>
      <c r="D27" s="301">
        <v>14.2</v>
      </c>
      <c r="E27" s="301">
        <v>16.75</v>
      </c>
      <c r="F27" s="301">
        <v>18.100000000000001</v>
      </c>
      <c r="G27" s="301">
        <v>13.75</v>
      </c>
      <c r="H27" s="301">
        <v>10.3</v>
      </c>
      <c r="I27" s="301">
        <v>13.25</v>
      </c>
      <c r="J27" s="301">
        <v>15.65</v>
      </c>
      <c r="K27" s="105"/>
      <c r="L27" s="36">
        <v>42268</v>
      </c>
      <c r="M27" s="108">
        <v>13.761799999999999</v>
      </c>
      <c r="N27" s="98">
        <f t="shared" si="2"/>
        <v>13.873099999999999</v>
      </c>
      <c r="O27" s="108">
        <f t="shared" si="3"/>
        <v>13.984733333333333</v>
      </c>
      <c r="P27" s="262"/>
      <c r="Q27" s="181">
        <v>42268</v>
      </c>
      <c r="R27" s="301">
        <v>16.600000000000001</v>
      </c>
      <c r="S27" s="224">
        <v>2.7269000000000023</v>
      </c>
      <c r="T27"/>
      <c r="U27" s="301">
        <v>14.2</v>
      </c>
      <c r="V27" s="224">
        <v>0.32690000000000019</v>
      </c>
      <c r="W27"/>
      <c r="X27" s="301">
        <v>16.75</v>
      </c>
      <c r="Y27" s="224">
        <v>2.8769000000000009</v>
      </c>
      <c r="Z27"/>
      <c r="AA27" s="301">
        <v>18.100000000000001</v>
      </c>
      <c r="AB27" s="224">
        <v>4.2269000000000023</v>
      </c>
      <c r="AD27" s="301">
        <v>13.75</v>
      </c>
      <c r="AE27" s="223">
        <v>-0.1230999999999991</v>
      </c>
      <c r="AG27" s="301">
        <v>10.3</v>
      </c>
      <c r="AH27" s="223">
        <v>-3.5730999999999984</v>
      </c>
      <c r="AJ27" s="301">
        <v>13.25</v>
      </c>
      <c r="AK27" s="223">
        <v>-0.6230999999999991</v>
      </c>
      <c r="AM27" s="301">
        <v>15.65</v>
      </c>
      <c r="AN27" s="223">
        <f t="shared" si="1"/>
        <v>1.7769000000000013</v>
      </c>
      <c r="AZ27" s="36">
        <v>42269</v>
      </c>
      <c r="BA27" s="301">
        <v>15.950000000000001</v>
      </c>
      <c r="BC27" s="301">
        <v>13.5</v>
      </c>
      <c r="BE27" s="301">
        <v>15.75</v>
      </c>
      <c r="BG27" s="301">
        <v>12.5</v>
      </c>
      <c r="BI27" s="301">
        <v>15.85</v>
      </c>
      <c r="BK27" s="301">
        <v>11.6</v>
      </c>
      <c r="BM27" s="301">
        <v>13.95</v>
      </c>
      <c r="BN27" s="186"/>
      <c r="BO27" s="301">
        <v>14</v>
      </c>
      <c r="BP27" s="186"/>
      <c r="BQ27" s="186"/>
      <c r="CD27" s="36">
        <v>42269</v>
      </c>
      <c r="CE27" s="108">
        <v>13.540199999999999</v>
      </c>
      <c r="CF27" s="108">
        <v>13.651</v>
      </c>
      <c r="CG27" s="163"/>
      <c r="CH27" s="511">
        <f t="shared" si="11"/>
        <v>-1.1753325197500024</v>
      </c>
      <c r="CI27" s="163">
        <v>-5.1199999999999996E-2</v>
      </c>
      <c r="CJ27" s="224">
        <v>2.2990000000000013</v>
      </c>
      <c r="CK27" s="513">
        <f t="shared" si="12"/>
        <v>0</v>
      </c>
      <c r="CL27" s="506">
        <f t="shared" si="13"/>
        <v>0.93</v>
      </c>
      <c r="CM27" s="510">
        <f t="shared" si="14"/>
        <v>0.21838999999999997</v>
      </c>
      <c r="CN27" s="204">
        <f t="shared" ref="CN27:CN90" si="68">(CM27-CM26)</f>
        <v>-4.7615999999999992E-2</v>
      </c>
      <c r="CO27" s="537">
        <f t="shared" si="15"/>
        <v>0</v>
      </c>
      <c r="CP27" s="537">
        <f t="shared" si="16"/>
        <v>0</v>
      </c>
      <c r="CQ27" s="537">
        <f t="shared" ref="CQ27:CQ90" si="69">IF(AND(CM27&gt;(CH27+2),CJ27&gt;5),CN27+(CI27*0.1),IF(AND(CM27&gt;(CH27+2),CJ27&gt;3),CN27+(CI27*0.2),IF(AND(CM27&gt;(CH27+2),CJ27&gt;0),CN27+(CI27*0.3),0)))</f>
        <v>0</v>
      </c>
      <c r="CR27" s="537">
        <f t="shared" ref="CR27:CR90" si="70">IF(AND(CM27&gt;(CH27+2),CJ27&lt;-5),CN27+(CI27*0.5),IF(AND(CM27&gt;(CH27+2),CJ27&lt;-3),CN27+(CI27*0.3),IF(AND(CM27&gt;(CH27+2),CJ27&lt;0),CN27+(CI27*0.1),0)))</f>
        <v>0</v>
      </c>
      <c r="CS27" s="518">
        <f t="shared" si="17"/>
        <v>0.21838999999999997</v>
      </c>
      <c r="CT27" s="519">
        <f t="shared" ref="CT27:CT90" si="71">IF(AND(CS26&lt;-21,CJ27&lt;0),((CS27-CS26)*0.6),(CS27-CS26))</f>
        <v>-4.7615999999999992E-2</v>
      </c>
      <c r="CU27" s="522"/>
      <c r="CY27" s="104">
        <f t="shared" ref="CY27:CY55" si="72">(CY26+CT27)</f>
        <v>0.21838999999999997</v>
      </c>
      <c r="DB27" s="36">
        <v>42269</v>
      </c>
      <c r="DC27" s="108">
        <v>13.540199999999999</v>
      </c>
      <c r="DD27" s="108">
        <v>13.651</v>
      </c>
      <c r="DE27" s="163"/>
      <c r="DF27" s="177">
        <f t="shared" si="18"/>
        <v>-1.1753325197500024</v>
      </c>
      <c r="DG27" s="163">
        <v>-5.1199999999999996E-2</v>
      </c>
      <c r="DH27" s="224">
        <v>-0.1509999999999998</v>
      </c>
      <c r="DI27" s="513">
        <f t="shared" si="19"/>
        <v>1.1000000000000001</v>
      </c>
      <c r="DJ27" s="506">
        <f t="shared" si="20"/>
        <v>0</v>
      </c>
      <c r="DK27" s="510">
        <f t="shared" si="21"/>
        <v>-0.33211999999999997</v>
      </c>
      <c r="DL27" s="204">
        <f t="shared" ref="DL27:DL90" si="73">(DK27-DK26)</f>
        <v>-5.6319999999999981E-2</v>
      </c>
      <c r="DM27" s="537">
        <f t="shared" si="22"/>
        <v>0</v>
      </c>
      <c r="DN27" s="537">
        <f t="shared" si="23"/>
        <v>0</v>
      </c>
      <c r="DO27" s="537">
        <f t="shared" ref="DO27:DO57" si="74">IF(AND(DK27&gt;(DF27+2),DH27&gt;5),DL27+(DG27*0.1),IF(AND(DK27&gt;(DF27+2),DH27&gt;3),DL27+(DG27*0.2),IF(AND(DK27&gt;(DF27+2),DH27&gt;0),DL27+(DG27*0.3),0)))</f>
        <v>0</v>
      </c>
      <c r="DP27" s="537">
        <f t="shared" ref="DP27:DP57" si="75">IF(AND(DK27&gt;(DF27+2),DH27&lt;-5),DL27+(DG27*0.5),IF(AND(DK27&gt;(DF27+2),DH27&lt;-3),DL27+(DG27*0.3),IF(AND(DK27&gt;(DF27+2),DH27&lt;0),DL27+(DG27*0.1),0)))</f>
        <v>0</v>
      </c>
      <c r="DQ27" s="518">
        <f t="shared" si="24"/>
        <v>-0.33211999999999997</v>
      </c>
      <c r="DR27" s="519">
        <f t="shared" ref="DR27:DR90" si="76">IF(AND(DQ26&lt;-21,DH27&lt;0),((DQ27-DQ26)*0.6),(DQ27-DQ26))</f>
        <v>-5.6319999999999981E-2</v>
      </c>
      <c r="DS27" s="522"/>
      <c r="DW27" s="104">
        <f t="shared" ref="DW27:DW55" si="77">(DW26+DR27)</f>
        <v>-0.33211999999999997</v>
      </c>
      <c r="DX27" s="182"/>
      <c r="DY27" s="183"/>
      <c r="DZ27" s="36">
        <v>42269</v>
      </c>
      <c r="EA27" s="108">
        <v>13.540199999999999</v>
      </c>
      <c r="EB27" s="108">
        <v>13.651</v>
      </c>
      <c r="EC27" s="163"/>
      <c r="ED27" s="177">
        <f t="shared" si="25"/>
        <v>-1.1753325197500024</v>
      </c>
      <c r="EE27" s="163">
        <v>-5.1199999999999996E-2</v>
      </c>
      <c r="EF27" s="224">
        <v>2.0990000000000002</v>
      </c>
      <c r="EG27" s="513">
        <f t="shared" si="26"/>
        <v>0</v>
      </c>
      <c r="EH27" s="506">
        <f t="shared" si="27"/>
        <v>0.96</v>
      </c>
      <c r="EI27" s="510">
        <f t="shared" si="28"/>
        <v>-7.3919999999999986E-2</v>
      </c>
      <c r="EJ27" s="204">
        <f t="shared" ref="EJ27:EJ90" si="78">(EI27-EI26)</f>
        <v>-4.9151999999999987E-2</v>
      </c>
      <c r="EK27" s="537">
        <f t="shared" si="29"/>
        <v>0</v>
      </c>
      <c r="EL27" s="537">
        <f t="shared" si="30"/>
        <v>0</v>
      </c>
      <c r="EM27" s="537">
        <f t="shared" ref="EM27:EM90" si="79">IF(AND(EI27&gt;(ED27+2),EF27&gt;5),EJ27+(EE27*0.1),IF(AND(EI27&gt;(ED27+2),EF27&gt;3),EJ27+(EE27*0.2),IF(AND(EI27&gt;(ED27+2),EF27&gt;0),EJ27+(EE27*0.3),0)))</f>
        <v>0</v>
      </c>
      <c r="EN27" s="537">
        <f t="shared" ref="EN27:EN90" si="80">IF(AND(EI27&gt;(ED27+2),EF27&lt;-5),EJ27+(EE27*0.5),IF(AND(EI27&gt;(ED27+2),EF27&lt;-3),EJ27+(EE27*0.3),IF(AND(EI27&gt;(ED27+2),EF27&lt;0),EJ27+(EE27*0.1),0)))</f>
        <v>0</v>
      </c>
      <c r="EO27" s="518">
        <f t="shared" si="31"/>
        <v>-7.3919999999999986E-2</v>
      </c>
      <c r="EP27" s="519">
        <f t="shared" ref="EP27:EP90" si="81">IF(AND(EO26&lt;-21,EF27&lt;0),((EO27-EO26)*0.6),(EO27-EO26))</f>
        <v>-4.9151999999999987E-2</v>
      </c>
      <c r="EQ27" s="522"/>
      <c r="EU27" s="104">
        <f t="shared" ref="EU27:EU55" si="82">(EU26+EP27)</f>
        <v>-7.3919999999999986E-2</v>
      </c>
      <c r="EV27" s="182"/>
      <c r="EW27" s="183"/>
      <c r="EX27" s="36">
        <v>42269</v>
      </c>
      <c r="EY27" s="108">
        <v>13.540199999999999</v>
      </c>
      <c r="EZ27" s="108">
        <v>13.651</v>
      </c>
      <c r="FA27" s="163"/>
      <c r="FB27" s="177">
        <f t="shared" si="32"/>
        <v>-1.1753325197500024</v>
      </c>
      <c r="FC27" s="163">
        <v>-5.1199999999999996E-2</v>
      </c>
      <c r="FD27" s="224">
        <v>-1.1509999999999998</v>
      </c>
      <c r="FE27" s="513">
        <f t="shared" si="33"/>
        <v>1.1200000000000001</v>
      </c>
      <c r="FF27" s="506">
        <f t="shared" si="34"/>
        <v>0</v>
      </c>
      <c r="FG27" s="510">
        <f t="shared" si="35"/>
        <v>-1.3808220000000002</v>
      </c>
      <c r="FH27" s="204">
        <f t="shared" ref="FH27:FH90" si="83">(FG27-FG26)</f>
        <v>-5.7344000000000062E-2</v>
      </c>
      <c r="FI27" s="537">
        <f t="shared" si="36"/>
        <v>0</v>
      </c>
      <c r="FJ27" s="537">
        <f t="shared" si="37"/>
        <v>0</v>
      </c>
      <c r="FK27" s="537">
        <f t="shared" ref="FK27:FK90" si="84">IF(AND(FG27&gt;(FB27+2),FD27&gt;5),FH27+(FC27*0.1),IF(AND(FG27&gt;(FB27+2),FD27&gt;3),FH27+(FC27*0.2),IF(AND(FG27&gt;(FB27+2),FD27&gt;0),FH27+(FC27*0.3),0)))</f>
        <v>0</v>
      </c>
      <c r="FL27" s="537">
        <f t="shared" ref="FL27:FL90" si="85">IF(AND(FG27&gt;(FB27+2),FD27&lt;-5),FH27+(FC27*0.5),IF(AND(FG27&gt;(FB27+2),FD27&lt;-3),FH27+(FC27*0.3),IF(AND(FG27&gt;(FB27+2),FD27&lt;0),FH27+(FC27*0.1),0)))</f>
        <v>0</v>
      </c>
      <c r="FM27" s="518">
        <f t="shared" si="38"/>
        <v>-1.3808220000000002</v>
      </c>
      <c r="FN27" s="519">
        <f t="shared" ref="FN27:FN90" si="86">IF(AND(FM26&lt;-21,FD27&lt;0),((FM27-FM26)*0.6),(FM27-FM26))</f>
        <v>-5.7344000000000062E-2</v>
      </c>
      <c r="FO27" s="522"/>
      <c r="FS27" s="104">
        <f t="shared" ref="FS27:FS55" si="87">(FS26+FN27)</f>
        <v>-1.3808220000000002</v>
      </c>
      <c r="FT27" s="182"/>
      <c r="FU27" s="183"/>
      <c r="FV27" s="36">
        <v>42269</v>
      </c>
      <c r="FW27" s="108">
        <v>13.540199999999999</v>
      </c>
      <c r="FX27" s="108">
        <v>13.651</v>
      </c>
      <c r="FY27" s="163"/>
      <c r="FZ27" s="177">
        <f t="shared" si="39"/>
        <v>-1.1753325197500024</v>
      </c>
      <c r="GA27" s="163">
        <v>-5.1199999999999996E-2</v>
      </c>
      <c r="GB27" s="223">
        <v>2.1989999999999998</v>
      </c>
      <c r="GC27" s="513">
        <f t="shared" si="40"/>
        <v>0</v>
      </c>
      <c r="GD27" s="506">
        <f t="shared" si="41"/>
        <v>0.96</v>
      </c>
      <c r="GE27" s="510">
        <f t="shared" si="42"/>
        <v>6.2468000000000017E-2</v>
      </c>
      <c r="GF27" s="204">
        <f t="shared" ref="GF27:GF90" si="88">(GE27-GE26)</f>
        <v>-4.9151999999999994E-2</v>
      </c>
      <c r="GG27" s="537">
        <f t="shared" si="43"/>
        <v>0</v>
      </c>
      <c r="GH27" s="537">
        <f t="shared" si="44"/>
        <v>0</v>
      </c>
      <c r="GI27" s="537">
        <f t="shared" ref="GI27:GI90" si="89">IF(AND(GE27&gt;(FZ27+2),GB27&gt;5),GF27+(GA27*0.1),IF(AND(GE27&gt;(FZ27+2),GB27&gt;3),GF27+(GA27*0.2),IF(AND(GE27&gt;(FZ27+2),GB27&gt;0),GF27+(GA27*0.3),0)))</f>
        <v>0</v>
      </c>
      <c r="GJ27" s="537">
        <f t="shared" ref="GJ27:GJ90" si="90">IF(AND(GE27&gt;(FZ27+2),GB27&lt;-5),GF27+(GA27*0.5),IF(AND(GE27&gt;(FZ27+2),GB27&lt;-3),GF27+(GA27*0.3),IF(AND(GE27&gt;(FZ27+2),GB27&lt;0),GF27+(GA27*0.1),0)))</f>
        <v>0</v>
      </c>
      <c r="GK27" s="518">
        <f t="shared" si="45"/>
        <v>6.2468000000000017E-2</v>
      </c>
      <c r="GL27" s="519">
        <f t="shared" ref="GL27:GL90" si="91">IF(AND(GK26&lt;-21,GB27&lt;0),((GK27-GK26)*0.6),(GK27-GK26))</f>
        <v>-4.9151999999999994E-2</v>
      </c>
      <c r="GM27" s="522"/>
      <c r="GQ27" s="104">
        <f t="shared" ref="GQ27:GQ55" si="92">(GQ26+GL27)</f>
        <v>6.2468000000000017E-2</v>
      </c>
      <c r="GR27" s="182"/>
      <c r="GS27" s="183"/>
      <c r="GT27" s="36">
        <v>42269</v>
      </c>
      <c r="GU27" s="108">
        <v>13.540199999999999</v>
      </c>
      <c r="GV27" s="108">
        <v>13.651</v>
      </c>
      <c r="GW27" s="163"/>
      <c r="GX27" s="177">
        <f t="shared" si="46"/>
        <v>-1.1753325197500024</v>
      </c>
      <c r="GY27" s="163">
        <v>-5.1199999999999996E-2</v>
      </c>
      <c r="GZ27" s="223">
        <v>-2.0510000000000002</v>
      </c>
      <c r="HA27" s="513">
        <f t="shared" si="47"/>
        <v>1.2</v>
      </c>
      <c r="HB27" s="506">
        <f t="shared" si="48"/>
        <v>0</v>
      </c>
      <c r="HC27" s="510">
        <f t="shared" si="49"/>
        <v>-0.35498000000000002</v>
      </c>
      <c r="HD27" s="204">
        <f t="shared" ref="HD27:HD90" si="93">(HC27-HC26)</f>
        <v>-6.1439999999999995E-2</v>
      </c>
      <c r="HE27" s="537">
        <f t="shared" si="50"/>
        <v>0</v>
      </c>
      <c r="HF27" s="537">
        <f t="shared" si="51"/>
        <v>0</v>
      </c>
      <c r="HG27" s="537">
        <f t="shared" ref="HG27:HG90" si="94">IF(AND(HC27&gt;(GX27+2),GZ27&gt;5),HD27+(GY27*0.1),IF(AND(HC27&gt;(GX27+2),GZ27&gt;3),HD27+(GY27*0.2),IF(AND(HC27&gt;(GX27+2),GZ27&gt;0),HD27+(GY27*0.3),0)))</f>
        <v>0</v>
      </c>
      <c r="HH27" s="537">
        <f t="shared" ref="HH27:HH90" si="95">IF(AND(HC27&gt;(GX27+2),GZ27&lt;-5),HD27+(GY27*0.5),IF(AND(HC27&gt;(GX27+2),GZ27&lt;-3),HD27+(GY27*0.3),IF(AND(HC27&gt;(GX27+2),GZ27&lt;0),HD27+(GY27*0.1),0)))</f>
        <v>0</v>
      </c>
      <c r="HI27" s="518">
        <f t="shared" si="52"/>
        <v>-0.35498000000000002</v>
      </c>
      <c r="HJ27" s="519">
        <f t="shared" ref="HJ27:HJ90" si="96">IF(AND(HI26&lt;-21,GZ27&lt;0),((HI27-HI26)*0.6),(HI27-HI26))</f>
        <v>-6.1439999999999995E-2</v>
      </c>
      <c r="HK27" s="522"/>
      <c r="HO27" s="104">
        <f t="shared" ref="HO27:HO55" si="97">(HO26+HJ27)</f>
        <v>-0.35498000000000002</v>
      </c>
      <c r="HQ27" s="183"/>
      <c r="HR27" s="36">
        <v>42269</v>
      </c>
      <c r="HS27" s="108">
        <v>13.540199999999999</v>
      </c>
      <c r="HT27" s="108">
        <v>13.651</v>
      </c>
      <c r="HU27" s="163"/>
      <c r="HV27" s="177">
        <f t="shared" si="53"/>
        <v>-1.1753325197500024</v>
      </c>
      <c r="HW27" s="163">
        <v>-5.1199999999999996E-2</v>
      </c>
      <c r="HX27" s="223">
        <v>0.29899999999999949</v>
      </c>
      <c r="HY27" s="513">
        <f t="shared" si="54"/>
        <v>0</v>
      </c>
      <c r="HZ27" s="506">
        <f t="shared" si="55"/>
        <v>1</v>
      </c>
      <c r="IA27" s="510">
        <f t="shared" si="56"/>
        <v>0.21041999999999997</v>
      </c>
      <c r="IB27" s="204">
        <f t="shared" ref="IB27:IB90" si="98">(IA27-IA26)</f>
        <v>-5.1199999999999996E-2</v>
      </c>
      <c r="IC27" s="537">
        <f t="shared" si="57"/>
        <v>0</v>
      </c>
      <c r="ID27" s="537">
        <f t="shared" si="58"/>
        <v>0</v>
      </c>
      <c r="IE27" s="537">
        <f t="shared" ref="IE27:IE90" si="99">IF(AND(IA27&gt;(HV27+2),HX27&gt;5),IB27+(HW27*0.1),IF(AND(IA27&gt;(HV27+2),HX27&gt;3),IB27+(HW27*0.2),IF(AND(IA27&gt;(HV27+2),HX27&gt;0),IB27+(HW27*0.3),0)))</f>
        <v>0</v>
      </c>
      <c r="IF27" s="537">
        <f t="shared" ref="IF27:IF90" si="100">IF(AND(IA27&gt;(HV27+2),HX27&lt;-5),IB27+(HW27*0.5),IF(AND(IA27&gt;(HV27+2),HX27&lt;-3),IB27+(HW27*0.3),IF(AND(IA27&gt;(HV27+2),HX27&lt;0),IB27+(HW27*0.1),0)))</f>
        <v>0</v>
      </c>
      <c r="IG27" s="518">
        <f t="shared" si="59"/>
        <v>0.21041999999999997</v>
      </c>
      <c r="IH27" s="519">
        <f t="shared" ref="IH27:IH90" si="101">IF(AND(IG26&lt;-21,HX27&lt;0),((IG27-IG26)*0.6),(IG27-IG26))</f>
        <v>-5.1199999999999996E-2</v>
      </c>
      <c r="II27" s="522"/>
      <c r="IJ27" s="163"/>
      <c r="IK27" s="163"/>
      <c r="IL27" s="163"/>
      <c r="IM27" s="104">
        <f t="shared" ref="IM27:IM55" si="102">(IM26+IH27)</f>
        <v>0.21041999999999997</v>
      </c>
      <c r="IN27" s="182"/>
      <c r="IO27" s="183"/>
      <c r="IP27" s="36">
        <v>42269</v>
      </c>
      <c r="IQ27" s="108">
        <v>13.540199999999999</v>
      </c>
      <c r="IR27" s="108">
        <v>13.651</v>
      </c>
      <c r="IS27" s="163"/>
      <c r="IT27" s="177">
        <f t="shared" si="60"/>
        <v>-1.1753325197500024</v>
      </c>
      <c r="IU27" s="163">
        <v>-5.1199999999999996E-2</v>
      </c>
      <c r="IV27" s="365">
        <v>0.3490000000000002</v>
      </c>
      <c r="IW27" s="513">
        <f t="shared" si="61"/>
        <v>0</v>
      </c>
      <c r="IX27" s="506">
        <f t="shared" si="62"/>
        <v>1</v>
      </c>
      <c r="IY27" s="510">
        <f t="shared" si="63"/>
        <v>0.133516</v>
      </c>
      <c r="IZ27" s="204">
        <f t="shared" ref="IZ27:IZ90" si="103">(IY27-IY26)</f>
        <v>-5.1199999999999996E-2</v>
      </c>
      <c r="JA27" s="537">
        <f t="shared" si="64"/>
        <v>0</v>
      </c>
      <c r="JB27" s="537">
        <f t="shared" si="65"/>
        <v>0</v>
      </c>
      <c r="JC27" s="537">
        <f t="shared" ref="JC27:JC90" si="104">IF(AND(IY27&gt;(IT27+2),IV27&gt;5),IZ27+(IU27*0.1),IF(AND(IY27&gt;(IT27+2),IV27&gt;3),IZ27+(IU27*0.2),IF(AND(IY27&gt;(IT27+2),IV27&gt;0),IZ27+(IU27*0.3),0)))</f>
        <v>0</v>
      </c>
      <c r="JD27" s="537">
        <f t="shared" ref="JD27:JD90" si="105">IF(AND(IY27&gt;(IT27+2),IV27&lt;-5),IZ27+(IU27*0.5),IF(AND(IY27&gt;(IT27+2),IV27&lt;-3),IZ27+(IU27*0.3),IF(AND(IY27&gt;(IT27+2),IV27&lt;0),IZ27+(IU27*0.1),0)))</f>
        <v>0</v>
      </c>
      <c r="JE27" s="518">
        <f t="shared" si="66"/>
        <v>0.133516</v>
      </c>
      <c r="JF27" s="519">
        <f t="shared" ref="JF27:JF90" si="106">IF(AND(JE26&lt;-21,IV27&lt;0),((JE27-JE26)*0.6),(JE27-JE26))</f>
        <v>-5.1199999999999996E-2</v>
      </c>
      <c r="JG27" s="500"/>
      <c r="JH27" s="163"/>
      <c r="JI27" s="163"/>
      <c r="JJ27" s="163"/>
      <c r="JK27" s="104">
        <f t="shared" ref="JK27:JK55" si="107">(JK26+JF27)</f>
        <v>0.133516</v>
      </c>
      <c r="JO27" s="163">
        <v>-1.1753325197500024</v>
      </c>
      <c r="JP27" s="163">
        <v>2.2990000000000013</v>
      </c>
      <c r="JQ27" s="398">
        <f t="shared" si="4"/>
        <v>0.21838999999999997</v>
      </c>
      <c r="JT27" s="163">
        <v>-0.1509999999999998</v>
      </c>
      <c r="JU27" s="398">
        <f t="shared" si="5"/>
        <v>-0.33211999999999997</v>
      </c>
      <c r="JX27" s="163">
        <v>2.0990000000000002</v>
      </c>
      <c r="JY27" s="425">
        <f t="shared" si="6"/>
        <v>-7.3919999999999986E-2</v>
      </c>
      <c r="KB27" s="163">
        <v>-1.1509999999999998</v>
      </c>
      <c r="KC27" s="398">
        <f t="shared" si="7"/>
        <v>-1.3808220000000002</v>
      </c>
      <c r="KF27" s="163">
        <v>2.1989999999999998</v>
      </c>
      <c r="KG27" s="398">
        <f t="shared" si="8"/>
        <v>6.2468000000000017E-2</v>
      </c>
      <c r="KJ27" s="163">
        <v>-2.0510000000000002</v>
      </c>
      <c r="KK27" s="398">
        <f t="shared" si="9"/>
        <v>-0.35498000000000002</v>
      </c>
      <c r="KN27" s="365">
        <v>0.29899999999999949</v>
      </c>
      <c r="KO27" s="398">
        <f t="shared" si="10"/>
        <v>0.21041999999999997</v>
      </c>
      <c r="KR27" s="365">
        <v>0.3490000000000002</v>
      </c>
      <c r="KS27" s="398">
        <f t="shared" si="67"/>
        <v>0.133516</v>
      </c>
      <c r="KU27" s="36">
        <v>42269</v>
      </c>
    </row>
    <row r="28" spans="1:307" x14ac:dyDescent="0.35">
      <c r="A28" s="95">
        <v>41174</v>
      </c>
      <c r="B28" s="36">
        <v>41174</v>
      </c>
      <c r="C28" s="301">
        <v>15.950000000000001</v>
      </c>
      <c r="D28" s="301">
        <v>13.5</v>
      </c>
      <c r="E28" s="301">
        <v>15.75</v>
      </c>
      <c r="F28" s="301">
        <v>12.5</v>
      </c>
      <c r="G28" s="301">
        <v>15.85</v>
      </c>
      <c r="H28" s="301">
        <v>11.6</v>
      </c>
      <c r="I28" s="301">
        <v>13.95</v>
      </c>
      <c r="J28" s="301">
        <v>14</v>
      </c>
      <c r="K28" s="105"/>
      <c r="L28" s="36">
        <v>42269</v>
      </c>
      <c r="M28" s="108">
        <v>13.540199999999999</v>
      </c>
      <c r="N28" s="98">
        <f t="shared" si="2"/>
        <v>13.651</v>
      </c>
      <c r="O28" s="108">
        <f t="shared" si="3"/>
        <v>13.762133333333333</v>
      </c>
      <c r="P28" s="262"/>
      <c r="Q28" s="181">
        <v>42269</v>
      </c>
      <c r="R28" s="301">
        <v>15.950000000000001</v>
      </c>
      <c r="S28" s="224">
        <v>2.2990000000000013</v>
      </c>
      <c r="T28"/>
      <c r="U28" s="301">
        <v>13.5</v>
      </c>
      <c r="V28" s="224">
        <v>-0.1509999999999998</v>
      </c>
      <c r="W28"/>
      <c r="X28" s="301">
        <v>15.75</v>
      </c>
      <c r="Y28" s="224">
        <v>2.0990000000000002</v>
      </c>
      <c r="Z28"/>
      <c r="AA28" s="301">
        <v>12.5</v>
      </c>
      <c r="AB28" s="224">
        <v>-1.1509999999999998</v>
      </c>
      <c r="AD28" s="301">
        <v>15.85</v>
      </c>
      <c r="AE28" s="223">
        <v>2.1989999999999998</v>
      </c>
      <c r="AG28" s="301">
        <v>11.6</v>
      </c>
      <c r="AH28" s="223">
        <v>-2.0510000000000002</v>
      </c>
      <c r="AJ28" s="301">
        <v>13.95</v>
      </c>
      <c r="AK28" s="223">
        <v>0.29899999999999949</v>
      </c>
      <c r="AM28" s="301">
        <v>14</v>
      </c>
      <c r="AN28" s="223">
        <f t="shared" si="1"/>
        <v>0.3490000000000002</v>
      </c>
      <c r="AZ28" s="36">
        <v>42270</v>
      </c>
      <c r="BA28" s="301">
        <v>16.05</v>
      </c>
      <c r="BC28" s="301">
        <v>12.399999999999999</v>
      </c>
      <c r="BE28" s="301">
        <v>15.45</v>
      </c>
      <c r="BG28" s="301">
        <v>12.05</v>
      </c>
      <c r="BI28" s="301">
        <v>14.649999999999999</v>
      </c>
      <c r="BK28" s="301">
        <v>12.899999999999999</v>
      </c>
      <c r="BM28" s="301">
        <v>13.65</v>
      </c>
      <c r="BN28" s="186"/>
      <c r="BO28" s="301">
        <v>12.75</v>
      </c>
      <c r="BP28" s="186"/>
      <c r="BQ28" s="186"/>
      <c r="CD28" s="36">
        <v>42270</v>
      </c>
      <c r="CE28" s="108">
        <v>13.319599999999999</v>
      </c>
      <c r="CF28" s="108">
        <v>13.4299</v>
      </c>
      <c r="CG28" s="163"/>
      <c r="CH28" s="511">
        <f t="shared" si="11"/>
        <v>-1.2265325197500023</v>
      </c>
      <c r="CI28" s="163">
        <v>-7.6200000000000004E-2</v>
      </c>
      <c r="CJ28" s="224">
        <v>2.6201000000000008</v>
      </c>
      <c r="CK28" s="513">
        <f t="shared" si="12"/>
        <v>0</v>
      </c>
      <c r="CL28" s="506">
        <f t="shared" si="13"/>
        <v>0.93</v>
      </c>
      <c r="CM28" s="510">
        <f t="shared" si="14"/>
        <v>0.14752399999999996</v>
      </c>
      <c r="CN28" s="204">
        <f t="shared" si="68"/>
        <v>-7.0866000000000012E-2</v>
      </c>
      <c r="CO28" s="537">
        <f t="shared" si="15"/>
        <v>0</v>
      </c>
      <c r="CP28" s="537">
        <f t="shared" si="16"/>
        <v>0</v>
      </c>
      <c r="CQ28" s="537">
        <f t="shared" si="69"/>
        <v>0</v>
      </c>
      <c r="CR28" s="537">
        <f t="shared" si="70"/>
        <v>0</v>
      </c>
      <c r="CS28" s="518">
        <f t="shared" si="17"/>
        <v>0.14752399999999996</v>
      </c>
      <c r="CT28" s="519">
        <f t="shared" si="71"/>
        <v>-7.0866000000000012E-2</v>
      </c>
      <c r="CU28" s="522"/>
      <c r="CY28" s="104">
        <f t="shared" si="72"/>
        <v>0.14752399999999996</v>
      </c>
      <c r="DB28" s="36">
        <v>42270</v>
      </c>
      <c r="DC28" s="108">
        <v>13.319599999999999</v>
      </c>
      <c r="DD28" s="108">
        <v>13.4299</v>
      </c>
      <c r="DE28" s="163"/>
      <c r="DF28" s="177">
        <f t="shared" si="18"/>
        <v>-1.2265325197500023</v>
      </c>
      <c r="DG28" s="163">
        <v>-7.6200000000000004E-2</v>
      </c>
      <c r="DH28" s="224">
        <v>-1.0299000000000014</v>
      </c>
      <c r="DI28" s="513">
        <f t="shared" si="19"/>
        <v>1.1200000000000001</v>
      </c>
      <c r="DJ28" s="506">
        <f t="shared" si="20"/>
        <v>0</v>
      </c>
      <c r="DK28" s="510">
        <f t="shared" si="21"/>
        <v>-0.417464</v>
      </c>
      <c r="DL28" s="204">
        <f t="shared" si="73"/>
        <v>-8.5344000000000031E-2</v>
      </c>
      <c r="DM28" s="537">
        <f t="shared" si="22"/>
        <v>0</v>
      </c>
      <c r="DN28" s="537">
        <f t="shared" si="23"/>
        <v>0</v>
      </c>
      <c r="DO28" s="537">
        <f t="shared" si="74"/>
        <v>0</v>
      </c>
      <c r="DP28" s="537">
        <f t="shared" si="75"/>
        <v>0</v>
      </c>
      <c r="DQ28" s="518">
        <f t="shared" si="24"/>
        <v>-0.417464</v>
      </c>
      <c r="DR28" s="519">
        <f t="shared" si="76"/>
        <v>-8.5344000000000031E-2</v>
      </c>
      <c r="DS28" s="522"/>
      <c r="DW28" s="104">
        <f t="shared" si="77"/>
        <v>-0.417464</v>
      </c>
      <c r="DX28" s="182"/>
      <c r="DY28" s="183"/>
      <c r="DZ28" s="36">
        <v>42270</v>
      </c>
      <c r="EA28" s="108">
        <v>13.319599999999999</v>
      </c>
      <c r="EB28" s="108">
        <v>13.4299</v>
      </c>
      <c r="EC28" s="163"/>
      <c r="ED28" s="177">
        <f t="shared" si="25"/>
        <v>-1.2265325197500023</v>
      </c>
      <c r="EE28" s="163">
        <v>-7.6200000000000004E-2</v>
      </c>
      <c r="EF28" s="224">
        <v>2.0200999999999993</v>
      </c>
      <c r="EG28" s="513">
        <f t="shared" si="26"/>
        <v>0</v>
      </c>
      <c r="EH28" s="506">
        <f t="shared" si="27"/>
        <v>0.96</v>
      </c>
      <c r="EI28" s="510">
        <f t="shared" si="28"/>
        <v>-0.14707199999999998</v>
      </c>
      <c r="EJ28" s="204">
        <f t="shared" si="78"/>
        <v>-7.3151999999999995E-2</v>
      </c>
      <c r="EK28" s="537">
        <f t="shared" si="29"/>
        <v>0</v>
      </c>
      <c r="EL28" s="537">
        <f t="shared" si="30"/>
        <v>0</v>
      </c>
      <c r="EM28" s="537">
        <f t="shared" si="79"/>
        <v>0</v>
      </c>
      <c r="EN28" s="537">
        <f t="shared" si="80"/>
        <v>0</v>
      </c>
      <c r="EO28" s="518">
        <f t="shared" si="31"/>
        <v>-0.14707199999999998</v>
      </c>
      <c r="EP28" s="519">
        <f t="shared" si="81"/>
        <v>-7.3151999999999995E-2</v>
      </c>
      <c r="EQ28" s="522"/>
      <c r="EU28" s="104">
        <f t="shared" si="82"/>
        <v>-0.14707199999999998</v>
      </c>
      <c r="EV28" s="182"/>
      <c r="EW28" s="183"/>
      <c r="EX28" s="36">
        <v>42270</v>
      </c>
      <c r="EY28" s="108">
        <v>13.319599999999999</v>
      </c>
      <c r="EZ28" s="108">
        <v>13.4299</v>
      </c>
      <c r="FA28" s="163"/>
      <c r="FB28" s="177">
        <f t="shared" si="32"/>
        <v>-1.2265325197500023</v>
      </c>
      <c r="FC28" s="163">
        <v>-7.6200000000000004E-2</v>
      </c>
      <c r="FD28" s="224">
        <v>-1.3798999999999992</v>
      </c>
      <c r="FE28" s="513">
        <f t="shared" si="33"/>
        <v>1.1200000000000001</v>
      </c>
      <c r="FF28" s="506">
        <f t="shared" si="34"/>
        <v>0</v>
      </c>
      <c r="FG28" s="510">
        <f t="shared" si="35"/>
        <v>-1.4661660000000003</v>
      </c>
      <c r="FH28" s="204">
        <f t="shared" si="83"/>
        <v>-8.5344000000000086E-2</v>
      </c>
      <c r="FI28" s="537">
        <f t="shared" si="36"/>
        <v>0</v>
      </c>
      <c r="FJ28" s="537">
        <f t="shared" si="37"/>
        <v>0</v>
      </c>
      <c r="FK28" s="537">
        <f t="shared" si="84"/>
        <v>0</v>
      </c>
      <c r="FL28" s="537">
        <f t="shared" si="85"/>
        <v>0</v>
      </c>
      <c r="FM28" s="518">
        <f t="shared" si="38"/>
        <v>-1.4661660000000003</v>
      </c>
      <c r="FN28" s="519">
        <f t="shared" si="86"/>
        <v>-8.5344000000000086E-2</v>
      </c>
      <c r="FO28" s="522"/>
      <c r="FS28" s="104">
        <f t="shared" si="87"/>
        <v>-1.4661660000000003</v>
      </c>
      <c r="FT28" s="182"/>
      <c r="FU28" s="183"/>
      <c r="FV28" s="36">
        <v>42270</v>
      </c>
      <c r="FW28" s="108">
        <v>13.319599999999999</v>
      </c>
      <c r="FX28" s="108">
        <v>13.4299</v>
      </c>
      <c r="FY28" s="163"/>
      <c r="FZ28" s="177">
        <f t="shared" si="39"/>
        <v>-1.2265325197500023</v>
      </c>
      <c r="GA28" s="163">
        <v>-7.6200000000000004E-2</v>
      </c>
      <c r="GB28" s="223">
        <v>1.2200999999999986</v>
      </c>
      <c r="GC28" s="513">
        <f t="shared" si="40"/>
        <v>0</v>
      </c>
      <c r="GD28" s="506">
        <f t="shared" si="41"/>
        <v>0.98</v>
      </c>
      <c r="GE28" s="510">
        <f t="shared" si="42"/>
        <v>-1.220799999999999E-2</v>
      </c>
      <c r="GF28" s="204">
        <f t="shared" si="88"/>
        <v>-7.4676000000000006E-2</v>
      </c>
      <c r="GG28" s="537">
        <f t="shared" si="43"/>
        <v>0</v>
      </c>
      <c r="GH28" s="537">
        <f t="shared" si="44"/>
        <v>0</v>
      </c>
      <c r="GI28" s="537">
        <f t="shared" si="89"/>
        <v>0</v>
      </c>
      <c r="GJ28" s="537">
        <f t="shared" si="90"/>
        <v>0</v>
      </c>
      <c r="GK28" s="518">
        <f t="shared" si="45"/>
        <v>-1.220799999999999E-2</v>
      </c>
      <c r="GL28" s="519">
        <f t="shared" si="91"/>
        <v>-7.4676000000000006E-2</v>
      </c>
      <c r="GM28" s="522"/>
      <c r="GQ28" s="104">
        <f t="shared" si="92"/>
        <v>-1.220799999999999E-2</v>
      </c>
      <c r="GR28" s="182"/>
      <c r="GS28" s="183"/>
      <c r="GT28" s="36">
        <v>42270</v>
      </c>
      <c r="GU28" s="108">
        <v>13.319599999999999</v>
      </c>
      <c r="GV28" s="108">
        <v>13.4299</v>
      </c>
      <c r="GW28" s="163"/>
      <c r="GX28" s="177">
        <f t="shared" si="46"/>
        <v>-1.2265325197500023</v>
      </c>
      <c r="GY28" s="163">
        <v>-7.6200000000000004E-2</v>
      </c>
      <c r="GZ28" s="223">
        <v>-0.52990000000000137</v>
      </c>
      <c r="HA28" s="513">
        <f t="shared" si="47"/>
        <v>1.1000000000000001</v>
      </c>
      <c r="HB28" s="506">
        <f t="shared" si="48"/>
        <v>0</v>
      </c>
      <c r="HC28" s="510">
        <f t="shared" si="49"/>
        <v>-0.43880000000000002</v>
      </c>
      <c r="HD28" s="204">
        <f t="shared" si="93"/>
        <v>-8.3820000000000006E-2</v>
      </c>
      <c r="HE28" s="537">
        <f t="shared" si="50"/>
        <v>0</v>
      </c>
      <c r="HF28" s="537">
        <f t="shared" si="51"/>
        <v>0</v>
      </c>
      <c r="HG28" s="537">
        <f t="shared" si="94"/>
        <v>0</v>
      </c>
      <c r="HH28" s="537">
        <f t="shared" si="95"/>
        <v>0</v>
      </c>
      <c r="HI28" s="518">
        <f t="shared" si="52"/>
        <v>-0.43880000000000002</v>
      </c>
      <c r="HJ28" s="519">
        <f t="shared" si="96"/>
        <v>-8.3820000000000006E-2</v>
      </c>
      <c r="HK28" s="522"/>
      <c r="HO28" s="104">
        <f t="shared" si="97"/>
        <v>-0.43880000000000002</v>
      </c>
      <c r="HQ28" s="183"/>
      <c r="HR28" s="36">
        <v>42270</v>
      </c>
      <c r="HS28" s="108">
        <v>13.319599999999999</v>
      </c>
      <c r="HT28" s="108">
        <v>13.4299</v>
      </c>
      <c r="HU28" s="163"/>
      <c r="HV28" s="177">
        <f t="shared" si="53"/>
        <v>-1.2265325197500023</v>
      </c>
      <c r="HW28" s="163">
        <v>-7.6200000000000004E-2</v>
      </c>
      <c r="HX28" s="223">
        <v>0.22010000000000041</v>
      </c>
      <c r="HY28" s="513">
        <f t="shared" si="54"/>
        <v>0</v>
      </c>
      <c r="HZ28" s="506">
        <f t="shared" si="55"/>
        <v>1</v>
      </c>
      <c r="IA28" s="510">
        <f t="shared" si="56"/>
        <v>0.13421999999999995</v>
      </c>
      <c r="IB28" s="204">
        <f t="shared" si="98"/>
        <v>-7.6200000000000018E-2</v>
      </c>
      <c r="IC28" s="537">
        <f t="shared" si="57"/>
        <v>0</v>
      </c>
      <c r="ID28" s="537">
        <f t="shared" si="58"/>
        <v>0</v>
      </c>
      <c r="IE28" s="537">
        <f t="shared" si="99"/>
        <v>0</v>
      </c>
      <c r="IF28" s="537">
        <f t="shared" si="100"/>
        <v>0</v>
      </c>
      <c r="IG28" s="518">
        <f t="shared" si="59"/>
        <v>0.13421999999999995</v>
      </c>
      <c r="IH28" s="519">
        <f t="shared" si="101"/>
        <v>-7.6200000000000018E-2</v>
      </c>
      <c r="II28" s="522"/>
      <c r="IJ28" s="163"/>
      <c r="IK28" s="163"/>
      <c r="IL28" s="163"/>
      <c r="IM28" s="104">
        <f t="shared" si="102"/>
        <v>0.13421999999999995</v>
      </c>
      <c r="IN28" s="182"/>
      <c r="IO28" s="183"/>
      <c r="IP28" s="36">
        <v>42270</v>
      </c>
      <c r="IQ28" s="108">
        <v>13.319599999999999</v>
      </c>
      <c r="IR28" s="108">
        <v>13.4299</v>
      </c>
      <c r="IS28" s="163"/>
      <c r="IT28" s="177">
        <f t="shared" si="60"/>
        <v>-1.2265325197500023</v>
      </c>
      <c r="IU28" s="163">
        <v>-7.6200000000000004E-2</v>
      </c>
      <c r="IV28" s="365">
        <v>-0.67989999999999995</v>
      </c>
      <c r="IW28" s="513">
        <f t="shared" si="61"/>
        <v>1.1000000000000001</v>
      </c>
      <c r="IX28" s="506">
        <f t="shared" si="62"/>
        <v>0</v>
      </c>
      <c r="IY28" s="510">
        <f t="shared" si="63"/>
        <v>4.969599999999999E-2</v>
      </c>
      <c r="IZ28" s="204">
        <f t="shared" si="103"/>
        <v>-8.3820000000000006E-2</v>
      </c>
      <c r="JA28" s="537">
        <f t="shared" si="64"/>
        <v>0</v>
      </c>
      <c r="JB28" s="537">
        <f t="shared" si="65"/>
        <v>0</v>
      </c>
      <c r="JC28" s="537">
        <f t="shared" si="104"/>
        <v>0</v>
      </c>
      <c r="JD28" s="537">
        <f t="shared" si="105"/>
        <v>0</v>
      </c>
      <c r="JE28" s="518">
        <f t="shared" si="66"/>
        <v>4.969599999999999E-2</v>
      </c>
      <c r="JF28" s="519">
        <f t="shared" si="106"/>
        <v>-8.3820000000000006E-2</v>
      </c>
      <c r="JG28" s="500"/>
      <c r="JH28" s="163"/>
      <c r="JI28" s="163"/>
      <c r="JJ28" s="163"/>
      <c r="JK28" s="104">
        <f t="shared" si="107"/>
        <v>4.969599999999999E-2</v>
      </c>
      <c r="JO28" s="163">
        <v>-1.2265325197500023</v>
      </c>
      <c r="JP28" s="163">
        <v>2.6201000000000008</v>
      </c>
      <c r="JQ28" s="398">
        <f t="shared" si="4"/>
        <v>0.14752399999999996</v>
      </c>
      <c r="JT28" s="163">
        <v>-1.0299000000000014</v>
      </c>
      <c r="JU28" s="398">
        <f t="shared" si="5"/>
        <v>-0.417464</v>
      </c>
      <c r="JX28" s="163">
        <v>2.0200999999999993</v>
      </c>
      <c r="JY28" s="425">
        <f t="shared" si="6"/>
        <v>-0.14707199999999998</v>
      </c>
      <c r="KB28" s="163">
        <v>-1.3798999999999992</v>
      </c>
      <c r="KC28" s="398">
        <f t="shared" si="7"/>
        <v>-1.4661660000000003</v>
      </c>
      <c r="KF28" s="163">
        <v>1.2200999999999986</v>
      </c>
      <c r="KG28" s="398">
        <f t="shared" si="8"/>
        <v>-1.220799999999999E-2</v>
      </c>
      <c r="KJ28" s="163">
        <v>-0.52990000000000137</v>
      </c>
      <c r="KK28" s="398">
        <f t="shared" si="9"/>
        <v>-0.43880000000000002</v>
      </c>
      <c r="KN28" s="365">
        <v>0.22010000000000041</v>
      </c>
      <c r="KO28" s="398">
        <f t="shared" si="10"/>
        <v>0.13421999999999995</v>
      </c>
      <c r="KR28" s="365">
        <v>-0.67989999999999995</v>
      </c>
      <c r="KS28" s="398">
        <f t="shared" si="67"/>
        <v>4.969599999999999E-2</v>
      </c>
      <c r="KU28" s="36">
        <v>42270</v>
      </c>
    </row>
    <row r="29" spans="1:307" x14ac:dyDescent="0.35">
      <c r="A29" s="95">
        <v>41175</v>
      </c>
      <c r="B29" s="36">
        <v>41175</v>
      </c>
      <c r="C29" s="301">
        <v>16.05</v>
      </c>
      <c r="D29" s="301">
        <v>12.399999999999999</v>
      </c>
      <c r="E29" s="301">
        <v>15.45</v>
      </c>
      <c r="F29" s="301">
        <v>12.05</v>
      </c>
      <c r="G29" s="301">
        <v>14.649999999999999</v>
      </c>
      <c r="H29" s="301">
        <v>12.899999999999999</v>
      </c>
      <c r="I29" s="301">
        <v>13.65</v>
      </c>
      <c r="J29" s="301">
        <v>12.75</v>
      </c>
      <c r="K29" s="105"/>
      <c r="L29" s="36">
        <v>42270</v>
      </c>
      <c r="M29" s="108">
        <v>13.319599999999999</v>
      </c>
      <c r="N29" s="98">
        <f t="shared" si="2"/>
        <v>13.4299</v>
      </c>
      <c r="O29" s="108">
        <f t="shared" si="3"/>
        <v>13.540533333333334</v>
      </c>
      <c r="P29" s="262"/>
      <c r="Q29" s="181">
        <v>42270</v>
      </c>
      <c r="R29" s="301">
        <v>16.05</v>
      </c>
      <c r="S29" s="224">
        <v>2.6201000000000008</v>
      </c>
      <c r="T29"/>
      <c r="U29" s="301">
        <v>12.399999999999999</v>
      </c>
      <c r="V29" s="224">
        <v>-1.0299000000000014</v>
      </c>
      <c r="W29"/>
      <c r="X29" s="301">
        <v>15.45</v>
      </c>
      <c r="Y29" s="224">
        <v>2.0200999999999993</v>
      </c>
      <c r="Z29"/>
      <c r="AA29" s="301">
        <v>12.05</v>
      </c>
      <c r="AB29" s="224">
        <v>-1.3798999999999992</v>
      </c>
      <c r="AD29" s="301">
        <v>14.649999999999999</v>
      </c>
      <c r="AE29" s="223">
        <v>1.2200999999999986</v>
      </c>
      <c r="AG29" s="301">
        <v>12.899999999999999</v>
      </c>
      <c r="AH29" s="223">
        <v>-0.52990000000000137</v>
      </c>
      <c r="AJ29" s="301">
        <v>13.65</v>
      </c>
      <c r="AK29" s="223">
        <v>0.22010000000000041</v>
      </c>
      <c r="AM29" s="301">
        <v>12.75</v>
      </c>
      <c r="AN29" s="223">
        <f t="shared" si="1"/>
        <v>-0.67989999999999995</v>
      </c>
      <c r="AZ29" s="36">
        <v>42271</v>
      </c>
      <c r="BA29" s="301">
        <v>16</v>
      </c>
      <c r="BC29" s="301">
        <v>12.1</v>
      </c>
      <c r="BE29" s="301">
        <v>17.05</v>
      </c>
      <c r="BG29" s="301">
        <v>13.600000000000001</v>
      </c>
      <c r="BI29" s="301">
        <v>14.399999999999999</v>
      </c>
      <c r="BK29" s="301">
        <v>12.45</v>
      </c>
      <c r="BM29" s="301">
        <v>13.75</v>
      </c>
      <c r="BN29" s="186"/>
      <c r="BO29" s="301">
        <v>14</v>
      </c>
      <c r="BP29" s="186"/>
      <c r="BQ29" s="186"/>
      <c r="CD29" s="36">
        <v>42271</v>
      </c>
      <c r="CE29" s="108">
        <v>13.1</v>
      </c>
      <c r="CF29" s="108">
        <v>13.2098</v>
      </c>
      <c r="CG29" s="163"/>
      <c r="CH29" s="511">
        <f t="shared" si="11"/>
        <v>-1.3027325197500024</v>
      </c>
      <c r="CI29" s="163">
        <v>-0.1008</v>
      </c>
      <c r="CJ29" s="224">
        <v>2.7902000000000005</v>
      </c>
      <c r="CK29" s="513">
        <f t="shared" si="12"/>
        <v>0</v>
      </c>
      <c r="CL29" s="506">
        <f t="shared" si="13"/>
        <v>0.93</v>
      </c>
      <c r="CM29" s="510">
        <f t="shared" si="14"/>
        <v>5.3779999999999953E-2</v>
      </c>
      <c r="CN29" s="204">
        <f t="shared" si="68"/>
        <v>-9.3744000000000008E-2</v>
      </c>
      <c r="CO29" s="537">
        <f t="shared" si="15"/>
        <v>0</v>
      </c>
      <c r="CP29" s="537">
        <f t="shared" si="16"/>
        <v>0</v>
      </c>
      <c r="CQ29" s="537">
        <f t="shared" si="69"/>
        <v>0</v>
      </c>
      <c r="CR29" s="537">
        <f t="shared" si="70"/>
        <v>0</v>
      </c>
      <c r="CS29" s="518">
        <f t="shared" si="17"/>
        <v>5.3779999999999953E-2</v>
      </c>
      <c r="CT29" s="519">
        <f t="shared" si="71"/>
        <v>-9.3744000000000008E-2</v>
      </c>
      <c r="CU29" s="522"/>
      <c r="CY29" s="104">
        <f t="shared" si="72"/>
        <v>5.3779999999999953E-2</v>
      </c>
      <c r="DB29" s="36">
        <v>42271</v>
      </c>
      <c r="DC29" s="108">
        <v>13.1</v>
      </c>
      <c r="DD29" s="108">
        <v>13.2098</v>
      </c>
      <c r="DE29" s="163"/>
      <c r="DF29" s="177">
        <f t="shared" si="18"/>
        <v>-1.3027325197500024</v>
      </c>
      <c r="DG29" s="163">
        <v>-0.1008</v>
      </c>
      <c r="DH29" s="224">
        <v>-1.1097999999999999</v>
      </c>
      <c r="DI29" s="513">
        <f t="shared" si="19"/>
        <v>1.1200000000000001</v>
      </c>
      <c r="DJ29" s="506">
        <f t="shared" si="20"/>
        <v>0</v>
      </c>
      <c r="DK29" s="510">
        <f t="shared" si="21"/>
        <v>-0.53036000000000005</v>
      </c>
      <c r="DL29" s="204">
        <f t="shared" si="73"/>
        <v>-0.11289600000000005</v>
      </c>
      <c r="DM29" s="537">
        <f t="shared" si="22"/>
        <v>0</v>
      </c>
      <c r="DN29" s="537">
        <f t="shared" si="23"/>
        <v>0</v>
      </c>
      <c r="DO29" s="537">
        <f t="shared" si="74"/>
        <v>0</v>
      </c>
      <c r="DP29" s="537">
        <f t="shared" si="75"/>
        <v>0</v>
      </c>
      <c r="DQ29" s="518">
        <f t="shared" si="24"/>
        <v>-0.53036000000000005</v>
      </c>
      <c r="DR29" s="519">
        <f t="shared" si="76"/>
        <v>-0.11289600000000005</v>
      </c>
      <c r="DS29" s="522"/>
      <c r="DW29" s="104">
        <f t="shared" si="77"/>
        <v>-0.53036000000000005</v>
      </c>
      <c r="DX29" s="182"/>
      <c r="DY29" s="183"/>
      <c r="DZ29" s="36">
        <v>42271</v>
      </c>
      <c r="EA29" s="108">
        <v>13.1</v>
      </c>
      <c r="EB29" s="108">
        <v>13.2098</v>
      </c>
      <c r="EC29" s="163"/>
      <c r="ED29" s="177">
        <f t="shared" si="25"/>
        <v>-1.3027325197500024</v>
      </c>
      <c r="EE29" s="163">
        <v>-0.1008</v>
      </c>
      <c r="EF29" s="224">
        <v>3.8402000000000012</v>
      </c>
      <c r="EG29" s="513">
        <f t="shared" si="26"/>
        <v>0</v>
      </c>
      <c r="EH29" s="506">
        <f t="shared" si="27"/>
        <v>0.94</v>
      </c>
      <c r="EI29" s="510">
        <f t="shared" si="28"/>
        <v>-0.24182399999999998</v>
      </c>
      <c r="EJ29" s="204">
        <f t="shared" si="78"/>
        <v>-9.4752000000000003E-2</v>
      </c>
      <c r="EK29" s="537">
        <f t="shared" si="29"/>
        <v>0</v>
      </c>
      <c r="EL29" s="537">
        <f t="shared" si="30"/>
        <v>0</v>
      </c>
      <c r="EM29" s="537">
        <f t="shared" si="79"/>
        <v>0</v>
      </c>
      <c r="EN29" s="537">
        <f t="shared" si="80"/>
        <v>0</v>
      </c>
      <c r="EO29" s="518">
        <f t="shared" si="31"/>
        <v>-0.24182399999999998</v>
      </c>
      <c r="EP29" s="519">
        <f t="shared" si="81"/>
        <v>-9.4752000000000003E-2</v>
      </c>
      <c r="EQ29" s="522"/>
      <c r="EU29" s="104">
        <f t="shared" si="82"/>
        <v>-0.24182399999999998</v>
      </c>
      <c r="EV29" s="182"/>
      <c r="EW29" s="183"/>
      <c r="EX29" s="36">
        <v>42271</v>
      </c>
      <c r="EY29" s="108">
        <v>13.1</v>
      </c>
      <c r="EZ29" s="108">
        <v>13.2098</v>
      </c>
      <c r="FA29" s="163"/>
      <c r="FB29" s="177">
        <f t="shared" si="32"/>
        <v>-1.3027325197500024</v>
      </c>
      <c r="FC29" s="163">
        <v>-0.1008</v>
      </c>
      <c r="FD29" s="224">
        <v>0.39020000000000188</v>
      </c>
      <c r="FE29" s="513">
        <f t="shared" si="33"/>
        <v>0</v>
      </c>
      <c r="FF29" s="506">
        <f t="shared" si="34"/>
        <v>1</v>
      </c>
      <c r="FG29" s="510">
        <f t="shared" si="35"/>
        <v>-1.5669660000000003</v>
      </c>
      <c r="FH29" s="204">
        <f t="shared" si="83"/>
        <v>-0.1008</v>
      </c>
      <c r="FI29" s="537">
        <f t="shared" si="36"/>
        <v>0</v>
      </c>
      <c r="FJ29" s="537">
        <f t="shared" si="37"/>
        <v>0</v>
      </c>
      <c r="FK29" s="537">
        <f t="shared" si="84"/>
        <v>0</v>
      </c>
      <c r="FL29" s="537">
        <f t="shared" si="85"/>
        <v>0</v>
      </c>
      <c r="FM29" s="518">
        <f t="shared" si="38"/>
        <v>-1.5669660000000003</v>
      </c>
      <c r="FN29" s="519">
        <f t="shared" si="86"/>
        <v>-0.1008</v>
      </c>
      <c r="FO29" s="522"/>
      <c r="FS29" s="104">
        <f t="shared" si="87"/>
        <v>-1.5669660000000003</v>
      </c>
      <c r="FT29" s="182"/>
      <c r="FU29" s="183"/>
      <c r="FV29" s="36">
        <v>42271</v>
      </c>
      <c r="FW29" s="108">
        <v>13.1</v>
      </c>
      <c r="FX29" s="108">
        <v>13.2098</v>
      </c>
      <c r="FY29" s="163"/>
      <c r="FZ29" s="177">
        <f t="shared" si="39"/>
        <v>-1.3027325197500024</v>
      </c>
      <c r="GA29" s="163">
        <v>-0.1008</v>
      </c>
      <c r="GB29" s="223">
        <v>1.190199999999999</v>
      </c>
      <c r="GC29" s="513">
        <f t="shared" si="40"/>
        <v>0</v>
      </c>
      <c r="GD29" s="506">
        <f t="shared" si="41"/>
        <v>0.98</v>
      </c>
      <c r="GE29" s="510">
        <f t="shared" si="42"/>
        <v>-0.11099199999999998</v>
      </c>
      <c r="GF29" s="204">
        <f t="shared" si="88"/>
        <v>-9.8783999999999983E-2</v>
      </c>
      <c r="GG29" s="537">
        <f t="shared" si="43"/>
        <v>0</v>
      </c>
      <c r="GH29" s="537">
        <f t="shared" si="44"/>
        <v>0</v>
      </c>
      <c r="GI29" s="537">
        <f t="shared" si="89"/>
        <v>0</v>
      </c>
      <c r="GJ29" s="537">
        <f t="shared" si="90"/>
        <v>0</v>
      </c>
      <c r="GK29" s="518">
        <f t="shared" si="45"/>
        <v>-0.11099199999999998</v>
      </c>
      <c r="GL29" s="519">
        <f t="shared" si="91"/>
        <v>-9.8783999999999983E-2</v>
      </c>
      <c r="GM29" s="522"/>
      <c r="GQ29" s="104">
        <f t="shared" si="92"/>
        <v>-0.11099199999999998</v>
      </c>
      <c r="GR29" s="182"/>
      <c r="GS29" s="183"/>
      <c r="GT29" s="36">
        <v>42271</v>
      </c>
      <c r="GU29" s="108">
        <v>13.1</v>
      </c>
      <c r="GV29" s="108">
        <v>13.2098</v>
      </c>
      <c r="GW29" s="163"/>
      <c r="GX29" s="177">
        <f t="shared" si="46"/>
        <v>-1.3027325197500024</v>
      </c>
      <c r="GY29" s="163">
        <v>-0.1008</v>
      </c>
      <c r="GZ29" s="223">
        <v>-0.75980000000000025</v>
      </c>
      <c r="HA29" s="513">
        <f t="shared" si="47"/>
        <v>1.1000000000000001</v>
      </c>
      <c r="HB29" s="506">
        <f t="shared" si="48"/>
        <v>0</v>
      </c>
      <c r="HC29" s="510">
        <f t="shared" si="49"/>
        <v>-0.54968000000000006</v>
      </c>
      <c r="HD29" s="204">
        <f t="shared" si="93"/>
        <v>-0.11088000000000003</v>
      </c>
      <c r="HE29" s="537">
        <f t="shared" si="50"/>
        <v>0</v>
      </c>
      <c r="HF29" s="537">
        <f t="shared" si="51"/>
        <v>0</v>
      </c>
      <c r="HG29" s="537">
        <f t="shared" si="94"/>
        <v>0</v>
      </c>
      <c r="HH29" s="537">
        <f t="shared" si="95"/>
        <v>0</v>
      </c>
      <c r="HI29" s="518">
        <f t="shared" si="52"/>
        <v>-0.54968000000000006</v>
      </c>
      <c r="HJ29" s="519">
        <f t="shared" si="96"/>
        <v>-0.11088000000000003</v>
      </c>
      <c r="HK29" s="522"/>
      <c r="HO29" s="104">
        <f t="shared" si="97"/>
        <v>-0.54968000000000006</v>
      </c>
      <c r="HQ29" s="183"/>
      <c r="HR29" s="36">
        <v>42271</v>
      </c>
      <c r="HS29" s="108">
        <v>13.1</v>
      </c>
      <c r="HT29" s="108">
        <v>13.2098</v>
      </c>
      <c r="HU29" s="163"/>
      <c r="HV29" s="177">
        <f t="shared" si="53"/>
        <v>-1.3027325197500024</v>
      </c>
      <c r="HW29" s="163">
        <v>-0.1008</v>
      </c>
      <c r="HX29" s="223">
        <v>0.54020000000000046</v>
      </c>
      <c r="HY29" s="513">
        <f t="shared" si="54"/>
        <v>0</v>
      </c>
      <c r="HZ29" s="506">
        <f t="shared" si="55"/>
        <v>1</v>
      </c>
      <c r="IA29" s="510">
        <f t="shared" si="56"/>
        <v>3.341999999999995E-2</v>
      </c>
      <c r="IB29" s="204">
        <f t="shared" si="98"/>
        <v>-0.1008</v>
      </c>
      <c r="IC29" s="537">
        <f t="shared" si="57"/>
        <v>0</v>
      </c>
      <c r="ID29" s="537">
        <f t="shared" si="58"/>
        <v>0</v>
      </c>
      <c r="IE29" s="537">
        <f t="shared" si="99"/>
        <v>0</v>
      </c>
      <c r="IF29" s="537">
        <f t="shared" si="100"/>
        <v>0</v>
      </c>
      <c r="IG29" s="518">
        <f t="shared" si="59"/>
        <v>3.341999999999995E-2</v>
      </c>
      <c r="IH29" s="519">
        <f t="shared" si="101"/>
        <v>-0.1008</v>
      </c>
      <c r="II29" s="522"/>
      <c r="IJ29" s="163"/>
      <c r="IK29" s="163"/>
      <c r="IL29" s="163"/>
      <c r="IM29" s="104">
        <f t="shared" si="102"/>
        <v>3.341999999999995E-2</v>
      </c>
      <c r="IN29" s="182"/>
      <c r="IO29" s="183"/>
      <c r="IP29" s="36">
        <v>42271</v>
      </c>
      <c r="IQ29" s="108">
        <v>13.1</v>
      </c>
      <c r="IR29" s="108">
        <v>13.2098</v>
      </c>
      <c r="IS29" s="163"/>
      <c r="IT29" s="177">
        <f t="shared" si="60"/>
        <v>-1.3027325197500024</v>
      </c>
      <c r="IU29" s="163">
        <v>-0.1008</v>
      </c>
      <c r="IV29" s="365">
        <v>0.79020000000000046</v>
      </c>
      <c r="IW29" s="513">
        <f t="shared" si="61"/>
        <v>0</v>
      </c>
      <c r="IX29" s="506">
        <f t="shared" si="62"/>
        <v>1</v>
      </c>
      <c r="IY29" s="510">
        <f t="shared" si="63"/>
        <v>-5.1104000000000011E-2</v>
      </c>
      <c r="IZ29" s="204">
        <f t="shared" si="103"/>
        <v>-0.1008</v>
      </c>
      <c r="JA29" s="537">
        <f t="shared" si="64"/>
        <v>0</v>
      </c>
      <c r="JB29" s="537">
        <f t="shared" si="65"/>
        <v>0</v>
      </c>
      <c r="JC29" s="537">
        <f t="shared" si="104"/>
        <v>0</v>
      </c>
      <c r="JD29" s="537">
        <f t="shared" si="105"/>
        <v>0</v>
      </c>
      <c r="JE29" s="518">
        <f t="shared" si="66"/>
        <v>-5.1104000000000011E-2</v>
      </c>
      <c r="JF29" s="519">
        <f t="shared" si="106"/>
        <v>-0.1008</v>
      </c>
      <c r="JG29" s="500"/>
      <c r="JH29" s="163"/>
      <c r="JI29" s="163"/>
      <c r="JJ29" s="163"/>
      <c r="JK29" s="104">
        <f t="shared" si="107"/>
        <v>-5.1104000000000011E-2</v>
      </c>
      <c r="JO29" s="163">
        <v>-1.3027325197500024</v>
      </c>
      <c r="JP29" s="163">
        <v>2.7902000000000005</v>
      </c>
      <c r="JQ29" s="398">
        <f t="shared" si="4"/>
        <v>5.3779999999999953E-2</v>
      </c>
      <c r="JT29" s="163">
        <v>-1.1097999999999999</v>
      </c>
      <c r="JU29" s="398">
        <f t="shared" si="5"/>
        <v>-0.53036000000000005</v>
      </c>
      <c r="JX29" s="163">
        <v>3.8402000000000012</v>
      </c>
      <c r="JY29" s="425">
        <f t="shared" si="6"/>
        <v>-0.24182399999999998</v>
      </c>
      <c r="KB29" s="163">
        <v>0.39020000000000188</v>
      </c>
      <c r="KC29" s="398">
        <f t="shared" si="7"/>
        <v>-1.5669660000000003</v>
      </c>
      <c r="KF29" s="163">
        <v>1.190199999999999</v>
      </c>
      <c r="KG29" s="398">
        <f t="shared" si="8"/>
        <v>-0.11099199999999998</v>
      </c>
      <c r="KJ29" s="163">
        <v>-0.75980000000000025</v>
      </c>
      <c r="KK29" s="398">
        <f t="shared" si="9"/>
        <v>-0.54968000000000006</v>
      </c>
      <c r="KN29" s="365">
        <v>0.54020000000000046</v>
      </c>
      <c r="KO29" s="398">
        <f t="shared" si="10"/>
        <v>3.341999999999995E-2</v>
      </c>
      <c r="KR29" s="365">
        <v>0.79020000000000046</v>
      </c>
      <c r="KS29" s="398">
        <f t="shared" si="67"/>
        <v>-5.1104000000000011E-2</v>
      </c>
      <c r="KU29" s="36">
        <v>42271</v>
      </c>
    </row>
    <row r="30" spans="1:307" x14ac:dyDescent="0.35">
      <c r="A30" s="95">
        <v>41176</v>
      </c>
      <c r="B30" s="36">
        <v>41176</v>
      </c>
      <c r="C30" s="301">
        <v>16</v>
      </c>
      <c r="D30" s="301">
        <v>12.1</v>
      </c>
      <c r="E30" s="301">
        <v>17.05</v>
      </c>
      <c r="F30" s="301">
        <v>13.600000000000001</v>
      </c>
      <c r="G30" s="301">
        <v>14.399999999999999</v>
      </c>
      <c r="H30" s="301">
        <v>12.45</v>
      </c>
      <c r="I30" s="301">
        <v>13.75</v>
      </c>
      <c r="J30" s="301">
        <v>14</v>
      </c>
      <c r="K30" s="105"/>
      <c r="L30" s="36">
        <v>42271</v>
      </c>
      <c r="M30" s="108">
        <v>13.1</v>
      </c>
      <c r="N30" s="98">
        <f t="shared" si="2"/>
        <v>13.2098</v>
      </c>
      <c r="O30" s="108">
        <f t="shared" si="3"/>
        <v>13.319933333333333</v>
      </c>
      <c r="P30" s="262"/>
      <c r="Q30" s="181">
        <v>42271</v>
      </c>
      <c r="R30" s="301">
        <v>16</v>
      </c>
      <c r="S30" s="224">
        <v>2.7902000000000005</v>
      </c>
      <c r="T30"/>
      <c r="U30" s="301">
        <v>12.1</v>
      </c>
      <c r="V30" s="224">
        <v>-1.1097999999999999</v>
      </c>
      <c r="W30"/>
      <c r="X30" s="301">
        <v>17.05</v>
      </c>
      <c r="Y30" s="224">
        <v>3.8402000000000012</v>
      </c>
      <c r="Z30"/>
      <c r="AA30" s="301">
        <v>13.600000000000001</v>
      </c>
      <c r="AB30" s="224">
        <v>0.39020000000000188</v>
      </c>
      <c r="AD30" s="301">
        <v>14.399999999999999</v>
      </c>
      <c r="AE30" s="223">
        <v>1.190199999999999</v>
      </c>
      <c r="AG30" s="301">
        <v>12.45</v>
      </c>
      <c r="AH30" s="223">
        <v>-0.75980000000000025</v>
      </c>
      <c r="AJ30" s="301">
        <v>13.75</v>
      </c>
      <c r="AK30" s="223">
        <v>0.54020000000000046</v>
      </c>
      <c r="AM30" s="301">
        <v>14</v>
      </c>
      <c r="AN30" s="223">
        <f t="shared" si="1"/>
        <v>0.79020000000000046</v>
      </c>
      <c r="AZ30" s="36">
        <v>42272</v>
      </c>
      <c r="BA30" s="301">
        <v>17.399999999999999</v>
      </c>
      <c r="BC30" s="301">
        <v>11.05</v>
      </c>
      <c r="BE30" s="301">
        <v>17.149999999999999</v>
      </c>
      <c r="BG30" s="301">
        <v>15.399999999999999</v>
      </c>
      <c r="BI30" s="301">
        <v>15.75</v>
      </c>
      <c r="BK30" s="301">
        <v>11.45</v>
      </c>
      <c r="BM30" s="301">
        <v>13.2</v>
      </c>
      <c r="BN30" s="186"/>
      <c r="BO30" s="301">
        <v>13.899999999999999</v>
      </c>
      <c r="BP30" s="186"/>
      <c r="BQ30" s="186"/>
      <c r="CD30" s="36">
        <v>42272</v>
      </c>
      <c r="CE30" s="108">
        <v>12.881399999999999</v>
      </c>
      <c r="CF30" s="108">
        <v>12.9907</v>
      </c>
      <c r="CG30" s="163"/>
      <c r="CH30" s="511">
        <f t="shared" si="11"/>
        <v>-1.4035325197500024</v>
      </c>
      <c r="CI30" s="163">
        <v>-0.125</v>
      </c>
      <c r="CJ30" s="224">
        <v>4.4092999999999982</v>
      </c>
      <c r="CK30" s="513">
        <f t="shared" si="12"/>
        <v>0</v>
      </c>
      <c r="CL30" s="506">
        <f t="shared" si="13"/>
        <v>0.87</v>
      </c>
      <c r="CM30" s="510">
        <f t="shared" si="14"/>
        <v>-5.4970000000000047E-2</v>
      </c>
      <c r="CN30" s="204">
        <f t="shared" si="68"/>
        <v>-0.10875</v>
      </c>
      <c r="CO30" s="537">
        <f t="shared" si="15"/>
        <v>0</v>
      </c>
      <c r="CP30" s="537">
        <f t="shared" si="16"/>
        <v>0</v>
      </c>
      <c r="CQ30" s="537">
        <f t="shared" si="69"/>
        <v>0</v>
      </c>
      <c r="CR30" s="537">
        <f t="shared" si="70"/>
        <v>0</v>
      </c>
      <c r="CS30" s="518">
        <f t="shared" si="17"/>
        <v>-5.4970000000000047E-2</v>
      </c>
      <c r="CT30" s="519">
        <f t="shared" si="71"/>
        <v>-0.10875</v>
      </c>
      <c r="CU30" s="522"/>
      <c r="CY30" s="104">
        <f t="shared" si="72"/>
        <v>-5.4970000000000047E-2</v>
      </c>
      <c r="DB30" s="36">
        <v>42272</v>
      </c>
      <c r="DC30" s="108">
        <v>12.881399999999999</v>
      </c>
      <c r="DD30" s="108">
        <v>12.9907</v>
      </c>
      <c r="DE30" s="163"/>
      <c r="DF30" s="177">
        <f t="shared" si="18"/>
        <v>-1.4035325197500024</v>
      </c>
      <c r="DG30" s="163">
        <v>-0.125</v>
      </c>
      <c r="DH30" s="224">
        <v>-1.9406999999999996</v>
      </c>
      <c r="DI30" s="513">
        <f t="shared" si="19"/>
        <v>1.1200000000000001</v>
      </c>
      <c r="DJ30" s="506">
        <f t="shared" si="20"/>
        <v>0</v>
      </c>
      <c r="DK30" s="510">
        <f t="shared" si="21"/>
        <v>-0.67036000000000007</v>
      </c>
      <c r="DL30" s="204">
        <f t="shared" si="73"/>
        <v>-0.14000000000000001</v>
      </c>
      <c r="DM30" s="537">
        <f t="shared" si="22"/>
        <v>0</v>
      </c>
      <c r="DN30" s="537">
        <f t="shared" si="23"/>
        <v>0</v>
      </c>
      <c r="DO30" s="537">
        <f t="shared" si="74"/>
        <v>0</v>
      </c>
      <c r="DP30" s="537">
        <f t="shared" si="75"/>
        <v>0</v>
      </c>
      <c r="DQ30" s="518">
        <f t="shared" si="24"/>
        <v>-0.67036000000000007</v>
      </c>
      <c r="DR30" s="519">
        <f t="shared" si="76"/>
        <v>-0.14000000000000001</v>
      </c>
      <c r="DS30" s="522"/>
      <c r="DW30" s="104">
        <f t="shared" si="77"/>
        <v>-0.67036000000000007</v>
      </c>
      <c r="DX30" s="182"/>
      <c r="DY30" s="183"/>
      <c r="DZ30" s="36">
        <v>42272</v>
      </c>
      <c r="EA30" s="108">
        <v>12.881399999999999</v>
      </c>
      <c r="EB30" s="108">
        <v>12.9907</v>
      </c>
      <c r="EC30" s="163"/>
      <c r="ED30" s="177">
        <f t="shared" si="25"/>
        <v>-1.4035325197500024</v>
      </c>
      <c r="EE30" s="163">
        <v>-0.125</v>
      </c>
      <c r="EF30" s="224">
        <v>4.1592999999999982</v>
      </c>
      <c r="EG30" s="513">
        <f t="shared" si="26"/>
        <v>0</v>
      </c>
      <c r="EH30" s="506">
        <f t="shared" si="27"/>
        <v>0.91</v>
      </c>
      <c r="EI30" s="510">
        <f t="shared" si="28"/>
        <v>-0.355574</v>
      </c>
      <c r="EJ30" s="204">
        <f t="shared" si="78"/>
        <v>-0.11375000000000002</v>
      </c>
      <c r="EK30" s="537">
        <f t="shared" si="29"/>
        <v>0</v>
      </c>
      <c r="EL30" s="537">
        <f t="shared" si="30"/>
        <v>0</v>
      </c>
      <c r="EM30" s="537">
        <f t="shared" si="79"/>
        <v>0</v>
      </c>
      <c r="EN30" s="537">
        <f t="shared" si="80"/>
        <v>0</v>
      </c>
      <c r="EO30" s="518">
        <f t="shared" si="31"/>
        <v>-0.355574</v>
      </c>
      <c r="EP30" s="519">
        <f t="shared" si="81"/>
        <v>-0.11375000000000002</v>
      </c>
      <c r="EQ30" s="522"/>
      <c r="EU30" s="104">
        <f t="shared" si="82"/>
        <v>-0.355574</v>
      </c>
      <c r="EV30" s="182"/>
      <c r="EW30" s="183"/>
      <c r="EX30" s="36">
        <v>42272</v>
      </c>
      <c r="EY30" s="108">
        <v>12.881399999999999</v>
      </c>
      <c r="EZ30" s="108">
        <v>12.9907</v>
      </c>
      <c r="FA30" s="163"/>
      <c r="FB30" s="177">
        <f t="shared" si="32"/>
        <v>-1.4035325197500024</v>
      </c>
      <c r="FC30" s="163">
        <v>-0.125</v>
      </c>
      <c r="FD30" s="224">
        <v>2.4092999999999982</v>
      </c>
      <c r="FE30" s="513">
        <f t="shared" si="33"/>
        <v>0</v>
      </c>
      <c r="FF30" s="506">
        <f t="shared" si="34"/>
        <v>0.96</v>
      </c>
      <c r="FG30" s="510">
        <f t="shared" si="35"/>
        <v>-1.6869660000000004</v>
      </c>
      <c r="FH30" s="204">
        <f t="shared" si="83"/>
        <v>-0.12000000000000011</v>
      </c>
      <c r="FI30" s="537">
        <f t="shared" si="36"/>
        <v>0</v>
      </c>
      <c r="FJ30" s="537">
        <f t="shared" si="37"/>
        <v>0</v>
      </c>
      <c r="FK30" s="537">
        <f t="shared" si="84"/>
        <v>0</v>
      </c>
      <c r="FL30" s="537">
        <f t="shared" si="85"/>
        <v>0</v>
      </c>
      <c r="FM30" s="518">
        <f t="shared" si="38"/>
        <v>-1.6869660000000004</v>
      </c>
      <c r="FN30" s="519">
        <f t="shared" si="86"/>
        <v>-0.12000000000000011</v>
      </c>
      <c r="FO30" s="522"/>
      <c r="FS30" s="104">
        <f t="shared" si="87"/>
        <v>-1.6869660000000004</v>
      </c>
      <c r="FT30" s="182"/>
      <c r="FU30" s="183"/>
      <c r="FV30" s="36">
        <v>42272</v>
      </c>
      <c r="FW30" s="108">
        <v>12.881399999999999</v>
      </c>
      <c r="FX30" s="108">
        <v>12.9907</v>
      </c>
      <c r="FY30" s="163"/>
      <c r="FZ30" s="177">
        <f t="shared" si="39"/>
        <v>-1.4035325197500024</v>
      </c>
      <c r="GA30" s="163">
        <v>-0.125</v>
      </c>
      <c r="GB30" s="223">
        <v>2.7592999999999996</v>
      </c>
      <c r="GC30" s="513">
        <f t="shared" si="40"/>
        <v>0</v>
      </c>
      <c r="GD30" s="506">
        <f t="shared" si="41"/>
        <v>0.96</v>
      </c>
      <c r="GE30" s="510">
        <f t="shared" si="42"/>
        <v>-0.23099199999999998</v>
      </c>
      <c r="GF30" s="204">
        <f t="shared" si="88"/>
        <v>-0.12</v>
      </c>
      <c r="GG30" s="537">
        <f t="shared" si="43"/>
        <v>0</v>
      </c>
      <c r="GH30" s="537">
        <f t="shared" si="44"/>
        <v>0</v>
      </c>
      <c r="GI30" s="537">
        <f t="shared" si="89"/>
        <v>0</v>
      </c>
      <c r="GJ30" s="537">
        <f t="shared" si="90"/>
        <v>0</v>
      </c>
      <c r="GK30" s="518">
        <f t="shared" si="45"/>
        <v>-0.23099199999999998</v>
      </c>
      <c r="GL30" s="519">
        <f t="shared" si="91"/>
        <v>-0.12</v>
      </c>
      <c r="GM30" s="522"/>
      <c r="GQ30" s="104">
        <f t="shared" si="92"/>
        <v>-0.23099199999999998</v>
      </c>
      <c r="GR30" s="182"/>
      <c r="GS30" s="183"/>
      <c r="GT30" s="36">
        <v>42272</v>
      </c>
      <c r="GU30" s="108">
        <v>12.881399999999999</v>
      </c>
      <c r="GV30" s="108">
        <v>12.9907</v>
      </c>
      <c r="GW30" s="163"/>
      <c r="GX30" s="177">
        <f t="shared" si="46"/>
        <v>-1.4035325197500024</v>
      </c>
      <c r="GY30" s="163">
        <v>-0.125</v>
      </c>
      <c r="GZ30" s="223">
        <v>-1.5407000000000011</v>
      </c>
      <c r="HA30" s="513">
        <f t="shared" si="47"/>
        <v>1.1200000000000001</v>
      </c>
      <c r="HB30" s="506">
        <f t="shared" si="48"/>
        <v>0</v>
      </c>
      <c r="HC30" s="510">
        <f t="shared" si="49"/>
        <v>-0.68968000000000007</v>
      </c>
      <c r="HD30" s="204">
        <f t="shared" si="93"/>
        <v>-0.14000000000000001</v>
      </c>
      <c r="HE30" s="537">
        <f t="shared" si="50"/>
        <v>0</v>
      </c>
      <c r="HF30" s="537">
        <f t="shared" si="51"/>
        <v>0</v>
      </c>
      <c r="HG30" s="537">
        <f t="shared" si="94"/>
        <v>0</v>
      </c>
      <c r="HH30" s="537">
        <f t="shared" si="95"/>
        <v>0</v>
      </c>
      <c r="HI30" s="518">
        <f t="shared" si="52"/>
        <v>-0.68968000000000007</v>
      </c>
      <c r="HJ30" s="519">
        <f t="shared" si="96"/>
        <v>-0.14000000000000001</v>
      </c>
      <c r="HK30" s="522"/>
      <c r="HO30" s="104">
        <f t="shared" si="97"/>
        <v>-0.68968000000000007</v>
      </c>
      <c r="HQ30" s="183"/>
      <c r="HR30" s="36">
        <v>42272</v>
      </c>
      <c r="HS30" s="108">
        <v>12.881399999999999</v>
      </c>
      <c r="HT30" s="108">
        <v>12.9907</v>
      </c>
      <c r="HU30" s="163"/>
      <c r="HV30" s="177">
        <f t="shared" si="53"/>
        <v>-1.4035325197500024</v>
      </c>
      <c r="HW30" s="163">
        <v>-0.125</v>
      </c>
      <c r="HX30" s="223">
        <v>0.20929999999999893</v>
      </c>
      <c r="HY30" s="513">
        <f t="shared" si="54"/>
        <v>0</v>
      </c>
      <c r="HZ30" s="506">
        <f t="shared" si="55"/>
        <v>1</v>
      </c>
      <c r="IA30" s="510">
        <f t="shared" si="56"/>
        <v>-9.158000000000005E-2</v>
      </c>
      <c r="IB30" s="204">
        <f t="shared" si="98"/>
        <v>-0.125</v>
      </c>
      <c r="IC30" s="537">
        <f t="shared" si="57"/>
        <v>0</v>
      </c>
      <c r="ID30" s="537">
        <f t="shared" si="58"/>
        <v>0</v>
      </c>
      <c r="IE30" s="537">
        <f t="shared" si="99"/>
        <v>0</v>
      </c>
      <c r="IF30" s="537">
        <f t="shared" si="100"/>
        <v>0</v>
      </c>
      <c r="IG30" s="518">
        <f t="shared" si="59"/>
        <v>-9.158000000000005E-2</v>
      </c>
      <c r="IH30" s="519">
        <f t="shared" si="101"/>
        <v>-0.125</v>
      </c>
      <c r="II30" s="522"/>
      <c r="IJ30" s="163"/>
      <c r="IK30" s="163"/>
      <c r="IL30" s="163"/>
      <c r="IM30" s="104">
        <f t="shared" si="102"/>
        <v>-9.158000000000005E-2</v>
      </c>
      <c r="IN30" s="182"/>
      <c r="IO30" s="183"/>
      <c r="IP30" s="36">
        <v>42272</v>
      </c>
      <c r="IQ30" s="108">
        <v>12.881399999999999</v>
      </c>
      <c r="IR30" s="108">
        <v>12.9907</v>
      </c>
      <c r="IS30" s="163"/>
      <c r="IT30" s="177">
        <f t="shared" si="60"/>
        <v>-1.4035325197500024</v>
      </c>
      <c r="IU30" s="163">
        <v>-0.125</v>
      </c>
      <c r="IV30" s="365">
        <v>0.90929999999999822</v>
      </c>
      <c r="IW30" s="513">
        <f t="shared" si="61"/>
        <v>0</v>
      </c>
      <c r="IX30" s="506">
        <f t="shared" si="62"/>
        <v>1</v>
      </c>
      <c r="IY30" s="510">
        <f t="shared" si="63"/>
        <v>-0.17610400000000001</v>
      </c>
      <c r="IZ30" s="204">
        <f t="shared" si="103"/>
        <v>-0.125</v>
      </c>
      <c r="JA30" s="537">
        <f t="shared" si="64"/>
        <v>0</v>
      </c>
      <c r="JB30" s="537">
        <f t="shared" si="65"/>
        <v>0</v>
      </c>
      <c r="JC30" s="537">
        <f t="shared" si="104"/>
        <v>0</v>
      </c>
      <c r="JD30" s="537">
        <f t="shared" si="105"/>
        <v>0</v>
      </c>
      <c r="JE30" s="518">
        <f t="shared" si="66"/>
        <v>-0.17610400000000001</v>
      </c>
      <c r="JF30" s="519">
        <f t="shared" si="106"/>
        <v>-0.125</v>
      </c>
      <c r="JG30" s="500"/>
      <c r="JH30" s="163"/>
      <c r="JI30" s="163"/>
      <c r="JJ30" s="163"/>
      <c r="JK30" s="104">
        <f t="shared" si="107"/>
        <v>-0.17610400000000001</v>
      </c>
      <c r="JO30" s="163">
        <v>-1.4035325197500024</v>
      </c>
      <c r="JP30" s="163">
        <v>4.4092999999999982</v>
      </c>
      <c r="JQ30" s="398">
        <f t="shared" si="4"/>
        <v>-5.4970000000000047E-2</v>
      </c>
      <c r="JT30" s="163">
        <v>-1.9406999999999996</v>
      </c>
      <c r="JU30" s="398">
        <f t="shared" si="5"/>
        <v>-0.67036000000000007</v>
      </c>
      <c r="JX30" s="163">
        <v>4.1592999999999982</v>
      </c>
      <c r="JY30" s="425">
        <f t="shared" si="6"/>
        <v>-0.355574</v>
      </c>
      <c r="KB30" s="163">
        <v>2.4092999999999982</v>
      </c>
      <c r="KC30" s="398">
        <f t="shared" si="7"/>
        <v>-1.6869660000000004</v>
      </c>
      <c r="KF30" s="163">
        <v>2.7592999999999996</v>
      </c>
      <c r="KG30" s="398">
        <f t="shared" si="8"/>
        <v>-0.23099199999999998</v>
      </c>
      <c r="KJ30" s="163">
        <v>-1.5407000000000011</v>
      </c>
      <c r="KK30" s="398">
        <f t="shared" si="9"/>
        <v>-0.68968000000000007</v>
      </c>
      <c r="KN30" s="365">
        <v>0.20929999999999893</v>
      </c>
      <c r="KO30" s="398">
        <f t="shared" si="10"/>
        <v>-9.158000000000005E-2</v>
      </c>
      <c r="KR30" s="365">
        <v>0.90929999999999822</v>
      </c>
      <c r="KS30" s="398">
        <f t="shared" si="67"/>
        <v>-0.17610400000000001</v>
      </c>
      <c r="KU30" s="36">
        <v>42272</v>
      </c>
    </row>
    <row r="31" spans="1:307" x14ac:dyDescent="0.35">
      <c r="A31" s="95">
        <v>41177</v>
      </c>
      <c r="B31" s="36">
        <v>41177</v>
      </c>
      <c r="C31" s="301">
        <v>17.399999999999999</v>
      </c>
      <c r="D31" s="301">
        <v>11.05</v>
      </c>
      <c r="E31" s="301">
        <v>17.149999999999999</v>
      </c>
      <c r="F31" s="301">
        <v>15.399999999999999</v>
      </c>
      <c r="G31" s="301">
        <v>15.75</v>
      </c>
      <c r="H31" s="301">
        <v>11.45</v>
      </c>
      <c r="I31" s="301">
        <v>13.2</v>
      </c>
      <c r="J31" s="301">
        <v>13.899999999999999</v>
      </c>
      <c r="K31" s="105"/>
      <c r="L31" s="36">
        <v>42272</v>
      </c>
      <c r="M31" s="108">
        <v>12.881399999999999</v>
      </c>
      <c r="N31" s="98">
        <f t="shared" si="2"/>
        <v>12.9907</v>
      </c>
      <c r="O31" s="108">
        <f t="shared" si="3"/>
        <v>13.100333333333333</v>
      </c>
      <c r="P31" s="262"/>
      <c r="Q31" s="181">
        <v>42272</v>
      </c>
      <c r="R31" s="301">
        <v>17.399999999999999</v>
      </c>
      <c r="S31" s="224">
        <v>4.4092999999999982</v>
      </c>
      <c r="T31"/>
      <c r="U31" s="301">
        <v>11.05</v>
      </c>
      <c r="V31" s="224">
        <v>-1.9406999999999996</v>
      </c>
      <c r="W31"/>
      <c r="X31" s="301">
        <v>17.149999999999999</v>
      </c>
      <c r="Y31" s="224">
        <v>4.1592999999999982</v>
      </c>
      <c r="Z31"/>
      <c r="AA31" s="301">
        <v>15.399999999999999</v>
      </c>
      <c r="AB31" s="224">
        <v>2.4092999999999982</v>
      </c>
      <c r="AD31" s="301">
        <v>15.75</v>
      </c>
      <c r="AE31" s="223">
        <v>2.7592999999999996</v>
      </c>
      <c r="AG31" s="301">
        <v>11.45</v>
      </c>
      <c r="AH31" s="223">
        <v>-1.5407000000000011</v>
      </c>
      <c r="AJ31" s="301">
        <v>13.2</v>
      </c>
      <c r="AK31" s="223">
        <v>0.20929999999999893</v>
      </c>
      <c r="AM31" s="301">
        <v>13.899999999999999</v>
      </c>
      <c r="AN31" s="223">
        <f t="shared" si="1"/>
        <v>0.90929999999999822</v>
      </c>
      <c r="AZ31" s="36">
        <v>42273</v>
      </c>
      <c r="BA31" s="301">
        <v>16.600000000000001</v>
      </c>
      <c r="BC31" s="301">
        <v>11.25</v>
      </c>
      <c r="BE31" s="301">
        <v>14.7</v>
      </c>
      <c r="BG31" s="301">
        <v>14.35</v>
      </c>
      <c r="BI31" s="301">
        <v>16.5</v>
      </c>
      <c r="BK31" s="301">
        <v>12.7</v>
      </c>
      <c r="BM31" s="301">
        <v>11.9</v>
      </c>
      <c r="BN31" s="186"/>
      <c r="BO31" s="301">
        <v>13.55</v>
      </c>
      <c r="BP31" s="186"/>
      <c r="BQ31" s="186"/>
      <c r="CD31" s="36">
        <v>42273</v>
      </c>
      <c r="CE31" s="108">
        <v>12.663799999999998</v>
      </c>
      <c r="CF31" s="108">
        <v>12.772599999999999</v>
      </c>
      <c r="CG31" s="163"/>
      <c r="CH31" s="511">
        <f t="shared" si="11"/>
        <v>-1.5285325197500024</v>
      </c>
      <c r="CI31" s="163">
        <v>-0.14879999999999999</v>
      </c>
      <c r="CJ31" s="224">
        <v>3.8274000000000026</v>
      </c>
      <c r="CK31" s="513">
        <f t="shared" si="12"/>
        <v>0</v>
      </c>
      <c r="CL31" s="506">
        <f t="shared" si="13"/>
        <v>0.9</v>
      </c>
      <c r="CM31" s="510">
        <f t="shared" si="14"/>
        <v>-0.18889000000000003</v>
      </c>
      <c r="CN31" s="204">
        <f t="shared" si="68"/>
        <v>-0.13391999999999998</v>
      </c>
      <c r="CO31" s="537">
        <f t="shared" si="15"/>
        <v>0</v>
      </c>
      <c r="CP31" s="537">
        <f t="shared" si="16"/>
        <v>0</v>
      </c>
      <c r="CQ31" s="537">
        <f t="shared" si="69"/>
        <v>0</v>
      </c>
      <c r="CR31" s="537">
        <f t="shared" si="70"/>
        <v>0</v>
      </c>
      <c r="CS31" s="518">
        <f t="shared" si="17"/>
        <v>-0.18889000000000003</v>
      </c>
      <c r="CT31" s="519">
        <f t="shared" si="71"/>
        <v>-0.13391999999999998</v>
      </c>
      <c r="CU31" s="522"/>
      <c r="CY31" s="104">
        <f t="shared" si="72"/>
        <v>-0.18889000000000003</v>
      </c>
      <c r="DB31" s="36">
        <v>42273</v>
      </c>
      <c r="DC31" s="108">
        <v>12.663799999999998</v>
      </c>
      <c r="DD31" s="108">
        <v>12.772599999999999</v>
      </c>
      <c r="DE31" s="163"/>
      <c r="DF31" s="177">
        <f t="shared" si="18"/>
        <v>-1.5285325197500024</v>
      </c>
      <c r="DG31" s="163">
        <v>-0.14879999999999999</v>
      </c>
      <c r="DH31" s="224">
        <v>-1.5225999999999988</v>
      </c>
      <c r="DI31" s="513">
        <f t="shared" si="19"/>
        <v>1.1200000000000001</v>
      </c>
      <c r="DJ31" s="506">
        <f t="shared" si="20"/>
        <v>0</v>
      </c>
      <c r="DK31" s="510">
        <f t="shared" si="21"/>
        <v>-0.83701600000000009</v>
      </c>
      <c r="DL31" s="204">
        <f t="shared" si="73"/>
        <v>-0.16665600000000003</v>
      </c>
      <c r="DM31" s="537">
        <f t="shared" si="22"/>
        <v>0</v>
      </c>
      <c r="DN31" s="537">
        <f t="shared" si="23"/>
        <v>0</v>
      </c>
      <c r="DO31" s="537">
        <f t="shared" si="74"/>
        <v>0</v>
      </c>
      <c r="DP31" s="537">
        <f t="shared" si="75"/>
        <v>0</v>
      </c>
      <c r="DQ31" s="518">
        <f t="shared" si="24"/>
        <v>-0.83701600000000009</v>
      </c>
      <c r="DR31" s="519">
        <f t="shared" si="76"/>
        <v>-0.16665600000000003</v>
      </c>
      <c r="DS31" s="522"/>
      <c r="DW31" s="104">
        <f t="shared" si="77"/>
        <v>-0.83701600000000009</v>
      </c>
      <c r="DX31" s="182"/>
      <c r="DY31" s="183"/>
      <c r="DZ31" s="36">
        <v>42273</v>
      </c>
      <c r="EA31" s="108">
        <v>12.663799999999998</v>
      </c>
      <c r="EB31" s="108">
        <v>12.772599999999999</v>
      </c>
      <c r="EC31" s="163"/>
      <c r="ED31" s="177">
        <f t="shared" si="25"/>
        <v>-1.5285325197500024</v>
      </c>
      <c r="EE31" s="163">
        <v>-0.14879999999999999</v>
      </c>
      <c r="EF31" s="224">
        <v>1.9274000000000004</v>
      </c>
      <c r="EG31" s="513">
        <f t="shared" si="26"/>
        <v>0</v>
      </c>
      <c r="EH31" s="506">
        <f t="shared" si="27"/>
        <v>0.98</v>
      </c>
      <c r="EI31" s="510">
        <f t="shared" si="28"/>
        <v>-0.50139800000000001</v>
      </c>
      <c r="EJ31" s="204">
        <f t="shared" si="78"/>
        <v>-0.14582400000000001</v>
      </c>
      <c r="EK31" s="537">
        <f t="shared" si="29"/>
        <v>0</v>
      </c>
      <c r="EL31" s="537">
        <f t="shared" si="30"/>
        <v>0</v>
      </c>
      <c r="EM31" s="537">
        <f t="shared" si="79"/>
        <v>0</v>
      </c>
      <c r="EN31" s="537">
        <f t="shared" si="80"/>
        <v>0</v>
      </c>
      <c r="EO31" s="518">
        <f t="shared" si="31"/>
        <v>-0.50139800000000001</v>
      </c>
      <c r="EP31" s="519">
        <f t="shared" si="81"/>
        <v>-0.14582400000000001</v>
      </c>
      <c r="EQ31" s="522"/>
      <c r="EU31" s="104">
        <f t="shared" si="82"/>
        <v>-0.50139800000000001</v>
      </c>
      <c r="EV31" s="182"/>
      <c r="EW31" s="183"/>
      <c r="EX31" s="36">
        <v>42273</v>
      </c>
      <c r="EY31" s="108">
        <v>12.663799999999998</v>
      </c>
      <c r="EZ31" s="108">
        <v>12.772599999999999</v>
      </c>
      <c r="FA31" s="163"/>
      <c r="FB31" s="177">
        <f t="shared" si="32"/>
        <v>-1.5285325197500024</v>
      </c>
      <c r="FC31" s="163">
        <v>-0.14879999999999999</v>
      </c>
      <c r="FD31" s="224">
        <v>1.5774000000000008</v>
      </c>
      <c r="FE31" s="513">
        <f t="shared" si="33"/>
        <v>0</v>
      </c>
      <c r="FF31" s="506">
        <f t="shared" si="34"/>
        <v>0.98</v>
      </c>
      <c r="FG31" s="510">
        <f t="shared" si="35"/>
        <v>-1.8327900000000004</v>
      </c>
      <c r="FH31" s="204">
        <f t="shared" si="83"/>
        <v>-0.14582399999999995</v>
      </c>
      <c r="FI31" s="537">
        <f t="shared" si="36"/>
        <v>0</v>
      </c>
      <c r="FJ31" s="537">
        <f t="shared" si="37"/>
        <v>0</v>
      </c>
      <c r="FK31" s="537">
        <f t="shared" si="84"/>
        <v>0</v>
      </c>
      <c r="FL31" s="537">
        <f t="shared" si="85"/>
        <v>0</v>
      </c>
      <c r="FM31" s="518">
        <f t="shared" si="38"/>
        <v>-1.8327900000000004</v>
      </c>
      <c r="FN31" s="519">
        <f t="shared" si="86"/>
        <v>-0.14582399999999995</v>
      </c>
      <c r="FO31" s="522"/>
      <c r="FS31" s="104">
        <f t="shared" si="87"/>
        <v>-1.8327900000000004</v>
      </c>
      <c r="FT31" s="182"/>
      <c r="FU31" s="183"/>
      <c r="FV31" s="36">
        <v>42273</v>
      </c>
      <c r="FW31" s="108">
        <v>12.663799999999998</v>
      </c>
      <c r="FX31" s="108">
        <v>12.772599999999999</v>
      </c>
      <c r="FY31" s="163"/>
      <c r="FZ31" s="177">
        <f t="shared" si="39"/>
        <v>-1.5285325197500024</v>
      </c>
      <c r="GA31" s="163">
        <v>-0.14879999999999999</v>
      </c>
      <c r="GB31" s="223">
        <v>3.7274000000000012</v>
      </c>
      <c r="GC31" s="513">
        <f t="shared" si="40"/>
        <v>0</v>
      </c>
      <c r="GD31" s="506">
        <f t="shared" si="41"/>
        <v>0.94</v>
      </c>
      <c r="GE31" s="510">
        <f t="shared" si="42"/>
        <v>-0.37086399999999997</v>
      </c>
      <c r="GF31" s="204">
        <f t="shared" si="88"/>
        <v>-0.139872</v>
      </c>
      <c r="GG31" s="537">
        <f t="shared" si="43"/>
        <v>0</v>
      </c>
      <c r="GH31" s="537">
        <f t="shared" si="44"/>
        <v>0</v>
      </c>
      <c r="GI31" s="537">
        <f t="shared" si="89"/>
        <v>0</v>
      </c>
      <c r="GJ31" s="537">
        <f t="shared" si="90"/>
        <v>0</v>
      </c>
      <c r="GK31" s="518">
        <f t="shared" si="45"/>
        <v>-0.37086399999999997</v>
      </c>
      <c r="GL31" s="519">
        <f t="shared" si="91"/>
        <v>-0.139872</v>
      </c>
      <c r="GM31" s="522"/>
      <c r="GQ31" s="104">
        <f t="shared" si="92"/>
        <v>-0.37086399999999997</v>
      </c>
      <c r="GR31" s="182"/>
      <c r="GS31" s="183"/>
      <c r="GT31" s="36">
        <v>42273</v>
      </c>
      <c r="GU31" s="108">
        <v>12.663799999999998</v>
      </c>
      <c r="GV31" s="108">
        <v>12.772599999999999</v>
      </c>
      <c r="GW31" s="163"/>
      <c r="GX31" s="177">
        <f t="shared" si="46"/>
        <v>-1.5285325197500024</v>
      </c>
      <c r="GY31" s="163">
        <v>-0.14879999999999999</v>
      </c>
      <c r="GZ31" s="223">
        <v>-7.2599999999999554E-2</v>
      </c>
      <c r="HA31" s="513">
        <f t="shared" si="47"/>
        <v>1.1000000000000001</v>
      </c>
      <c r="HB31" s="506">
        <f t="shared" si="48"/>
        <v>0</v>
      </c>
      <c r="HC31" s="510">
        <f t="shared" si="49"/>
        <v>-0.85336000000000012</v>
      </c>
      <c r="HD31" s="204">
        <f t="shared" si="93"/>
        <v>-0.16368000000000005</v>
      </c>
      <c r="HE31" s="537">
        <f t="shared" si="50"/>
        <v>0</v>
      </c>
      <c r="HF31" s="537">
        <f t="shared" si="51"/>
        <v>0</v>
      </c>
      <c r="HG31" s="537">
        <f t="shared" si="94"/>
        <v>0</v>
      </c>
      <c r="HH31" s="537">
        <f t="shared" si="95"/>
        <v>0</v>
      </c>
      <c r="HI31" s="518">
        <f t="shared" si="52"/>
        <v>-0.85336000000000012</v>
      </c>
      <c r="HJ31" s="519">
        <f t="shared" si="96"/>
        <v>-0.16368000000000005</v>
      </c>
      <c r="HK31" s="522"/>
      <c r="HO31" s="104">
        <f t="shared" si="97"/>
        <v>-0.85336000000000012</v>
      </c>
      <c r="HQ31" s="183"/>
      <c r="HR31" s="36">
        <v>42273</v>
      </c>
      <c r="HS31" s="108">
        <v>12.663799999999998</v>
      </c>
      <c r="HT31" s="108">
        <v>12.772599999999999</v>
      </c>
      <c r="HU31" s="163"/>
      <c r="HV31" s="177">
        <f t="shared" si="53"/>
        <v>-1.5285325197500024</v>
      </c>
      <c r="HW31" s="163">
        <v>-0.14879999999999999</v>
      </c>
      <c r="HX31" s="223">
        <v>-0.87259999999999849</v>
      </c>
      <c r="HY31" s="513">
        <f t="shared" si="54"/>
        <v>1.1000000000000001</v>
      </c>
      <c r="HZ31" s="506">
        <f t="shared" si="55"/>
        <v>0</v>
      </c>
      <c r="IA31" s="510">
        <f t="shared" si="56"/>
        <v>-0.25526000000000004</v>
      </c>
      <c r="IB31" s="204">
        <f t="shared" si="98"/>
        <v>-0.16367999999999999</v>
      </c>
      <c r="IC31" s="537">
        <f t="shared" si="57"/>
        <v>0</v>
      </c>
      <c r="ID31" s="537">
        <f t="shared" si="58"/>
        <v>0</v>
      </c>
      <c r="IE31" s="537">
        <f t="shared" si="99"/>
        <v>0</v>
      </c>
      <c r="IF31" s="537">
        <f t="shared" si="100"/>
        <v>0</v>
      </c>
      <c r="IG31" s="518">
        <f t="shared" si="59"/>
        <v>-0.25526000000000004</v>
      </c>
      <c r="IH31" s="519">
        <f t="shared" si="101"/>
        <v>-0.16367999999999999</v>
      </c>
      <c r="II31" s="522"/>
      <c r="IJ31" s="163"/>
      <c r="IK31" s="163"/>
      <c r="IL31" s="163"/>
      <c r="IM31" s="104">
        <f t="shared" si="102"/>
        <v>-0.25526000000000004</v>
      </c>
      <c r="IN31" s="182"/>
      <c r="IO31" s="183"/>
      <c r="IP31" s="36">
        <v>42273</v>
      </c>
      <c r="IQ31" s="108">
        <v>12.663799999999998</v>
      </c>
      <c r="IR31" s="108">
        <v>12.772599999999999</v>
      </c>
      <c r="IS31" s="163"/>
      <c r="IT31" s="177">
        <f t="shared" si="60"/>
        <v>-1.5285325197500024</v>
      </c>
      <c r="IU31" s="163">
        <v>-0.14879999999999999</v>
      </c>
      <c r="IV31" s="365">
        <v>0.77740000000000187</v>
      </c>
      <c r="IW31" s="513">
        <f t="shared" si="61"/>
        <v>0</v>
      </c>
      <c r="IX31" s="506">
        <f t="shared" si="62"/>
        <v>1</v>
      </c>
      <c r="IY31" s="510">
        <f t="shared" si="63"/>
        <v>-0.32490399999999997</v>
      </c>
      <c r="IZ31" s="204">
        <f t="shared" si="103"/>
        <v>-0.14879999999999996</v>
      </c>
      <c r="JA31" s="537">
        <f t="shared" si="64"/>
        <v>0</v>
      </c>
      <c r="JB31" s="537">
        <f t="shared" si="65"/>
        <v>0</v>
      </c>
      <c r="JC31" s="537">
        <f t="shared" si="104"/>
        <v>0</v>
      </c>
      <c r="JD31" s="537">
        <f t="shared" si="105"/>
        <v>0</v>
      </c>
      <c r="JE31" s="518">
        <f t="shared" si="66"/>
        <v>-0.32490399999999997</v>
      </c>
      <c r="JF31" s="519">
        <f t="shared" si="106"/>
        <v>-0.14879999999999996</v>
      </c>
      <c r="JG31" s="500"/>
      <c r="JH31" s="163"/>
      <c r="JI31" s="163"/>
      <c r="JJ31" s="163"/>
      <c r="JK31" s="104">
        <f t="shared" si="107"/>
        <v>-0.32490399999999997</v>
      </c>
      <c r="JO31" s="163">
        <v>-1.5285325197500024</v>
      </c>
      <c r="JP31" s="163">
        <v>3.8274000000000026</v>
      </c>
      <c r="JQ31" s="398">
        <f t="shared" si="4"/>
        <v>-0.18889000000000003</v>
      </c>
      <c r="JT31" s="163">
        <v>-1.5225999999999988</v>
      </c>
      <c r="JU31" s="398">
        <f t="shared" si="5"/>
        <v>-0.83701600000000009</v>
      </c>
      <c r="JX31" s="163">
        <v>1.9274000000000004</v>
      </c>
      <c r="JY31" s="425">
        <f t="shared" si="6"/>
        <v>-0.50139800000000001</v>
      </c>
      <c r="KB31" s="163">
        <v>1.5774000000000008</v>
      </c>
      <c r="KC31" s="398">
        <f t="shared" si="7"/>
        <v>-1.8327900000000004</v>
      </c>
      <c r="KF31" s="163">
        <v>3.7274000000000012</v>
      </c>
      <c r="KG31" s="398">
        <f t="shared" si="8"/>
        <v>-0.37086399999999997</v>
      </c>
      <c r="KJ31" s="163">
        <v>-7.2599999999999554E-2</v>
      </c>
      <c r="KK31" s="398">
        <f t="shared" si="9"/>
        <v>-0.85336000000000012</v>
      </c>
      <c r="KN31" s="365">
        <v>-0.87259999999999849</v>
      </c>
      <c r="KO31" s="398">
        <f t="shared" si="10"/>
        <v>-0.25526000000000004</v>
      </c>
      <c r="KR31" s="365">
        <v>0.77740000000000187</v>
      </c>
      <c r="KS31" s="398">
        <f t="shared" si="67"/>
        <v>-0.32490399999999997</v>
      </c>
      <c r="KU31" s="36">
        <v>42273</v>
      </c>
    </row>
    <row r="32" spans="1:307" x14ac:dyDescent="0.35">
      <c r="A32" s="95">
        <v>41178</v>
      </c>
      <c r="B32" s="36">
        <v>41178</v>
      </c>
      <c r="C32" s="301">
        <v>16.600000000000001</v>
      </c>
      <c r="D32" s="301">
        <v>11.25</v>
      </c>
      <c r="E32" s="301">
        <v>14.7</v>
      </c>
      <c r="F32" s="301">
        <v>14.35</v>
      </c>
      <c r="G32" s="301">
        <v>16.5</v>
      </c>
      <c r="H32" s="301">
        <v>12.7</v>
      </c>
      <c r="I32" s="301">
        <v>11.9</v>
      </c>
      <c r="J32" s="301">
        <v>13.55</v>
      </c>
      <c r="K32" s="105"/>
      <c r="L32" s="36">
        <v>42273</v>
      </c>
      <c r="M32" s="108">
        <v>12.663799999999998</v>
      </c>
      <c r="N32" s="98">
        <f t="shared" si="2"/>
        <v>12.772599999999999</v>
      </c>
      <c r="O32" s="108">
        <f t="shared" si="3"/>
        <v>12.881733333333335</v>
      </c>
      <c r="P32" s="262"/>
      <c r="Q32" s="181">
        <v>42273</v>
      </c>
      <c r="R32" s="301">
        <v>16.600000000000001</v>
      </c>
      <c r="S32" s="224">
        <v>3.8274000000000026</v>
      </c>
      <c r="T32"/>
      <c r="U32" s="301">
        <v>11.25</v>
      </c>
      <c r="V32" s="224">
        <v>-1.5225999999999988</v>
      </c>
      <c r="W32"/>
      <c r="X32" s="301">
        <v>14.7</v>
      </c>
      <c r="Y32" s="224">
        <v>1.9274000000000004</v>
      </c>
      <c r="Z32"/>
      <c r="AA32" s="301">
        <v>14.35</v>
      </c>
      <c r="AB32" s="224">
        <v>1.5774000000000008</v>
      </c>
      <c r="AD32" s="301">
        <v>16.5</v>
      </c>
      <c r="AE32" s="223">
        <v>3.7274000000000012</v>
      </c>
      <c r="AG32" s="301">
        <v>12.7</v>
      </c>
      <c r="AH32" s="223">
        <v>-7.2599999999999554E-2</v>
      </c>
      <c r="AJ32" s="301">
        <v>11.9</v>
      </c>
      <c r="AK32" s="223">
        <v>-0.87259999999999849</v>
      </c>
      <c r="AM32" s="301">
        <v>13.55</v>
      </c>
      <c r="AN32" s="223">
        <f t="shared" si="1"/>
        <v>0.77740000000000187</v>
      </c>
      <c r="AZ32" s="36">
        <v>42274</v>
      </c>
      <c r="BA32" s="301">
        <v>14</v>
      </c>
      <c r="BC32" s="301">
        <v>9.4</v>
      </c>
      <c r="BE32" s="301">
        <v>13.8</v>
      </c>
      <c r="BG32" s="301">
        <v>11.3</v>
      </c>
      <c r="BI32" s="301">
        <v>16.95</v>
      </c>
      <c r="BK32" s="301">
        <v>13.600000000000001</v>
      </c>
      <c r="BM32" s="301">
        <v>13.05</v>
      </c>
      <c r="BN32" s="186"/>
      <c r="BO32" s="301">
        <v>12.5</v>
      </c>
      <c r="BP32" s="186"/>
      <c r="BQ32" s="186"/>
      <c r="CD32" s="36">
        <v>42274</v>
      </c>
      <c r="CE32" s="108">
        <v>12.447199999999999</v>
      </c>
      <c r="CF32" s="108">
        <v>12.555499999999999</v>
      </c>
      <c r="CG32" s="163"/>
      <c r="CH32" s="511">
        <f t="shared" si="11"/>
        <v>-1.6773325197500024</v>
      </c>
      <c r="CI32" s="163">
        <v>-0.17219999999999999</v>
      </c>
      <c r="CJ32" s="224">
        <v>1.4445000000000014</v>
      </c>
      <c r="CK32" s="513">
        <f t="shared" si="12"/>
        <v>0</v>
      </c>
      <c r="CL32" s="506">
        <f>IF(CJ32&gt;5,0.85,IF(CJ32&gt;4,0.87,IF(CJ32&gt;3,0.9,IF(CJ32&gt;2,0.93,IF(CJ32&gt;1,0.97,IF(CJ32&gt;0,1,0))))))</f>
        <v>0.97</v>
      </c>
      <c r="CM32" s="510">
        <f t="shared" si="14"/>
        <v>-0.35592400000000002</v>
      </c>
      <c r="CN32" s="204">
        <f t="shared" si="68"/>
        <v>-0.16703399999999999</v>
      </c>
      <c r="CO32" s="537">
        <f t="shared" si="15"/>
        <v>0</v>
      </c>
      <c r="CP32" s="537">
        <f t="shared" si="16"/>
        <v>0</v>
      </c>
      <c r="CQ32" s="537">
        <f t="shared" si="69"/>
        <v>0</v>
      </c>
      <c r="CR32" s="537">
        <f t="shared" si="70"/>
        <v>0</v>
      </c>
      <c r="CS32" s="518">
        <f t="shared" si="17"/>
        <v>-0.35592400000000002</v>
      </c>
      <c r="CT32" s="519">
        <f t="shared" si="71"/>
        <v>-0.16703399999999999</v>
      </c>
      <c r="CU32" s="522"/>
      <c r="CY32" s="104">
        <f t="shared" si="72"/>
        <v>-0.35592400000000002</v>
      </c>
      <c r="DB32" s="36">
        <v>42274</v>
      </c>
      <c r="DC32" s="108">
        <v>12.447199999999999</v>
      </c>
      <c r="DD32" s="108">
        <v>12.555499999999999</v>
      </c>
      <c r="DE32" s="163"/>
      <c r="DF32" s="177">
        <f t="shared" si="18"/>
        <v>-1.6773325197500024</v>
      </c>
      <c r="DG32" s="163">
        <v>-0.17219999999999999</v>
      </c>
      <c r="DH32" s="224">
        <v>-3.1554999999999982</v>
      </c>
      <c r="DI32" s="513">
        <f t="shared" si="19"/>
        <v>1.3</v>
      </c>
      <c r="DJ32" s="506">
        <f t="shared" si="20"/>
        <v>0</v>
      </c>
      <c r="DK32" s="510">
        <f t="shared" si="21"/>
        <v>-1.0608760000000002</v>
      </c>
      <c r="DL32" s="204">
        <f t="shared" si="73"/>
        <v>-0.22386000000000006</v>
      </c>
      <c r="DM32" s="537">
        <f t="shared" si="22"/>
        <v>0</v>
      </c>
      <c r="DN32" s="537">
        <f t="shared" si="23"/>
        <v>0</v>
      </c>
      <c r="DO32" s="537">
        <f t="shared" si="74"/>
        <v>0</v>
      </c>
      <c r="DP32" s="537">
        <f t="shared" si="75"/>
        <v>0</v>
      </c>
      <c r="DQ32" s="518">
        <f t="shared" si="24"/>
        <v>-1.0608760000000002</v>
      </c>
      <c r="DR32" s="519">
        <f t="shared" si="76"/>
        <v>-0.22386000000000006</v>
      </c>
      <c r="DS32" s="522"/>
      <c r="DW32" s="104">
        <f t="shared" si="77"/>
        <v>-1.0608760000000002</v>
      </c>
      <c r="DX32" s="182"/>
      <c r="DY32" s="183"/>
      <c r="DZ32" s="36">
        <v>42274</v>
      </c>
      <c r="EA32" s="108">
        <v>12.447199999999999</v>
      </c>
      <c r="EB32" s="108">
        <v>12.555499999999999</v>
      </c>
      <c r="EC32" s="163"/>
      <c r="ED32" s="177">
        <f t="shared" si="25"/>
        <v>-1.6773325197500024</v>
      </c>
      <c r="EE32" s="163">
        <v>-0.17219999999999999</v>
      </c>
      <c r="EF32" s="224">
        <v>1.2445000000000022</v>
      </c>
      <c r="EG32" s="513">
        <f t="shared" si="26"/>
        <v>0</v>
      </c>
      <c r="EH32" s="506">
        <f t="shared" si="27"/>
        <v>0.98</v>
      </c>
      <c r="EI32" s="510">
        <f t="shared" si="28"/>
        <v>-0.67015400000000003</v>
      </c>
      <c r="EJ32" s="204">
        <f t="shared" si="78"/>
        <v>-0.16875600000000002</v>
      </c>
      <c r="EK32" s="537">
        <f t="shared" si="29"/>
        <v>0</v>
      </c>
      <c r="EL32" s="537">
        <f t="shared" si="30"/>
        <v>0</v>
      </c>
      <c r="EM32" s="537">
        <f t="shared" si="79"/>
        <v>0</v>
      </c>
      <c r="EN32" s="537">
        <f t="shared" si="80"/>
        <v>0</v>
      </c>
      <c r="EO32" s="518">
        <f t="shared" si="31"/>
        <v>-0.67015400000000003</v>
      </c>
      <c r="EP32" s="519">
        <f t="shared" si="81"/>
        <v>-0.16875600000000002</v>
      </c>
      <c r="EQ32" s="522"/>
      <c r="EU32" s="104">
        <f t="shared" si="82"/>
        <v>-0.67015400000000003</v>
      </c>
      <c r="EV32" s="182"/>
      <c r="EW32" s="183"/>
      <c r="EX32" s="36">
        <v>42274</v>
      </c>
      <c r="EY32" s="108">
        <v>12.447199999999999</v>
      </c>
      <c r="EZ32" s="108">
        <v>12.555499999999999</v>
      </c>
      <c r="FA32" s="163"/>
      <c r="FB32" s="177">
        <f t="shared" si="32"/>
        <v>-1.6773325197500024</v>
      </c>
      <c r="FC32" s="163">
        <v>-0.17219999999999999</v>
      </c>
      <c r="FD32" s="224">
        <v>-1.2554999999999978</v>
      </c>
      <c r="FE32" s="513">
        <f t="shared" si="33"/>
        <v>1.1200000000000001</v>
      </c>
      <c r="FF32" s="506">
        <f t="shared" si="34"/>
        <v>0</v>
      </c>
      <c r="FG32" s="510">
        <f t="shared" si="35"/>
        <v>-2.0256540000000003</v>
      </c>
      <c r="FH32" s="204">
        <f t="shared" si="83"/>
        <v>-0.19286399999999992</v>
      </c>
      <c r="FI32" s="537">
        <f t="shared" si="36"/>
        <v>0</v>
      </c>
      <c r="FJ32" s="537">
        <f t="shared" si="37"/>
        <v>0</v>
      </c>
      <c r="FK32" s="537">
        <f t="shared" si="84"/>
        <v>0</v>
      </c>
      <c r="FL32" s="537">
        <f t="shared" si="85"/>
        <v>0</v>
      </c>
      <c r="FM32" s="518">
        <f t="shared" si="38"/>
        <v>-2.0256540000000003</v>
      </c>
      <c r="FN32" s="519">
        <f t="shared" si="86"/>
        <v>-0.19286399999999992</v>
      </c>
      <c r="FO32" s="522"/>
      <c r="FS32" s="104">
        <f t="shared" si="87"/>
        <v>-2.0256540000000003</v>
      </c>
      <c r="FT32" s="182"/>
      <c r="FU32" s="183"/>
      <c r="FV32" s="36">
        <v>42274</v>
      </c>
      <c r="FW32" s="108">
        <v>12.447199999999999</v>
      </c>
      <c r="FX32" s="108">
        <v>12.555499999999999</v>
      </c>
      <c r="FY32" s="163"/>
      <c r="FZ32" s="177">
        <f t="shared" si="39"/>
        <v>-1.6773325197500024</v>
      </c>
      <c r="GA32" s="163">
        <v>-0.17219999999999999</v>
      </c>
      <c r="GB32" s="223">
        <v>4.3945000000000007</v>
      </c>
      <c r="GC32" s="513">
        <f t="shared" si="40"/>
        <v>0</v>
      </c>
      <c r="GD32" s="506">
        <f t="shared" si="41"/>
        <v>0.91</v>
      </c>
      <c r="GE32" s="510">
        <f t="shared" si="42"/>
        <v>-0.52756599999999998</v>
      </c>
      <c r="GF32" s="204">
        <f t="shared" si="88"/>
        <v>-0.15670200000000001</v>
      </c>
      <c r="GG32" s="537">
        <f t="shared" si="43"/>
        <v>0</v>
      </c>
      <c r="GH32" s="537">
        <f t="shared" si="44"/>
        <v>0</v>
      </c>
      <c r="GI32" s="537">
        <f t="shared" si="89"/>
        <v>0</v>
      </c>
      <c r="GJ32" s="537">
        <f t="shared" si="90"/>
        <v>0</v>
      </c>
      <c r="GK32" s="518">
        <f t="shared" si="45"/>
        <v>-0.52756599999999998</v>
      </c>
      <c r="GL32" s="519">
        <f t="shared" si="91"/>
        <v>-0.15670200000000001</v>
      </c>
      <c r="GM32" s="522"/>
      <c r="GQ32" s="104">
        <f t="shared" si="92"/>
        <v>-0.52756599999999998</v>
      </c>
      <c r="GR32" s="182"/>
      <c r="GS32" s="183"/>
      <c r="GT32" s="36">
        <v>42274</v>
      </c>
      <c r="GU32" s="108">
        <v>12.447199999999999</v>
      </c>
      <c r="GV32" s="108">
        <v>12.555499999999999</v>
      </c>
      <c r="GW32" s="163"/>
      <c r="GX32" s="177">
        <f t="shared" si="46"/>
        <v>-1.6773325197500024</v>
      </c>
      <c r="GY32" s="163">
        <v>-0.17219999999999999</v>
      </c>
      <c r="GZ32" s="223">
        <v>1.0445000000000029</v>
      </c>
      <c r="HA32" s="513">
        <f t="shared" si="47"/>
        <v>0</v>
      </c>
      <c r="HB32" s="506">
        <f t="shared" si="48"/>
        <v>0.98</v>
      </c>
      <c r="HC32" s="510">
        <f t="shared" si="49"/>
        <v>-1.022116</v>
      </c>
      <c r="HD32" s="204">
        <f t="shared" si="93"/>
        <v>-0.16875599999999991</v>
      </c>
      <c r="HE32" s="537">
        <f t="shared" si="50"/>
        <v>0</v>
      </c>
      <c r="HF32" s="537">
        <f t="shared" si="51"/>
        <v>0</v>
      </c>
      <c r="HG32" s="537">
        <f t="shared" si="94"/>
        <v>0</v>
      </c>
      <c r="HH32" s="537">
        <f t="shared" si="95"/>
        <v>0</v>
      </c>
      <c r="HI32" s="518">
        <f t="shared" si="52"/>
        <v>-1.022116</v>
      </c>
      <c r="HJ32" s="519">
        <f t="shared" si="96"/>
        <v>-0.16875599999999991</v>
      </c>
      <c r="HK32" s="522"/>
      <c r="HO32" s="104">
        <f t="shared" si="97"/>
        <v>-1.022116</v>
      </c>
      <c r="HQ32" s="183"/>
      <c r="HR32" s="36">
        <v>42274</v>
      </c>
      <c r="HS32" s="108">
        <v>12.447199999999999</v>
      </c>
      <c r="HT32" s="108">
        <v>12.555499999999999</v>
      </c>
      <c r="HU32" s="163"/>
      <c r="HV32" s="177">
        <f t="shared" si="53"/>
        <v>-1.6773325197500024</v>
      </c>
      <c r="HW32" s="163">
        <v>-0.17219999999999999</v>
      </c>
      <c r="HX32" s="223">
        <v>0.49450000000000216</v>
      </c>
      <c r="HY32" s="513">
        <f t="shared" si="54"/>
        <v>0</v>
      </c>
      <c r="HZ32" s="506">
        <f t="shared" si="55"/>
        <v>1</v>
      </c>
      <c r="IA32" s="510">
        <f t="shared" si="56"/>
        <v>-0.42746000000000006</v>
      </c>
      <c r="IB32" s="204">
        <f t="shared" si="98"/>
        <v>-0.17220000000000002</v>
      </c>
      <c r="IC32" s="537">
        <f t="shared" si="57"/>
        <v>0</v>
      </c>
      <c r="ID32" s="537">
        <f t="shared" si="58"/>
        <v>0</v>
      </c>
      <c r="IE32" s="537">
        <f t="shared" si="99"/>
        <v>0</v>
      </c>
      <c r="IF32" s="537">
        <f t="shared" si="100"/>
        <v>0</v>
      </c>
      <c r="IG32" s="518">
        <f t="shared" si="59"/>
        <v>-0.42746000000000006</v>
      </c>
      <c r="IH32" s="519">
        <f t="shared" si="101"/>
        <v>-0.17220000000000002</v>
      </c>
      <c r="II32" s="522"/>
      <c r="IJ32" s="163"/>
      <c r="IK32" s="163"/>
      <c r="IL32" s="163"/>
      <c r="IM32" s="104">
        <f t="shared" si="102"/>
        <v>-0.42746000000000006</v>
      </c>
      <c r="IN32" s="182"/>
      <c r="IO32" s="183"/>
      <c r="IP32" s="36">
        <v>42274</v>
      </c>
      <c r="IQ32" s="108">
        <v>12.447199999999999</v>
      </c>
      <c r="IR32" s="108">
        <v>12.555499999999999</v>
      </c>
      <c r="IS32" s="163"/>
      <c r="IT32" s="177">
        <f t="shared" si="60"/>
        <v>-1.6773325197500024</v>
      </c>
      <c r="IU32" s="163">
        <v>-0.17219999999999999</v>
      </c>
      <c r="IV32" s="365">
        <v>-5.549999999999855E-2</v>
      </c>
      <c r="IW32" s="513">
        <f>IF(IV32&lt;-8,2,IF(IV32&lt;-5,2,IF(IV32&lt;-4,1.7,IF(IV32&lt;-3,1.5,IF(IV32&lt;-2,1.25,IF(IV32&lt;-1,1.12,IF(IV32&lt;0,1.1,0)))))))</f>
        <v>1.1000000000000001</v>
      </c>
      <c r="IX32" s="506">
        <f t="shared" si="62"/>
        <v>0</v>
      </c>
      <c r="IY32" s="510">
        <f t="shared" si="63"/>
        <v>-0.514324</v>
      </c>
      <c r="IZ32" s="204">
        <f t="shared" si="103"/>
        <v>-0.18942000000000003</v>
      </c>
      <c r="JA32" s="537">
        <f t="shared" si="64"/>
        <v>0</v>
      </c>
      <c r="JB32" s="537">
        <f t="shared" si="65"/>
        <v>0</v>
      </c>
      <c r="JC32" s="537">
        <f t="shared" si="104"/>
        <v>0</v>
      </c>
      <c r="JD32" s="537">
        <f t="shared" si="105"/>
        <v>0</v>
      </c>
      <c r="JE32" s="518">
        <f t="shared" si="66"/>
        <v>-0.514324</v>
      </c>
      <c r="JF32" s="519">
        <f t="shared" si="106"/>
        <v>-0.18942000000000003</v>
      </c>
      <c r="JG32" s="500"/>
      <c r="JH32" s="163"/>
      <c r="JI32" s="163"/>
      <c r="JJ32" s="163"/>
      <c r="JK32" s="104">
        <f t="shared" si="107"/>
        <v>-0.514324</v>
      </c>
      <c r="JO32" s="163">
        <v>-1.6773325197500024</v>
      </c>
      <c r="JP32" s="163">
        <v>1.4445000000000014</v>
      </c>
      <c r="JQ32" s="398">
        <f t="shared" si="4"/>
        <v>-0.35592400000000002</v>
      </c>
      <c r="JT32" s="163">
        <v>-3.1554999999999982</v>
      </c>
      <c r="JU32" s="398">
        <f t="shared" si="5"/>
        <v>-1.0608760000000002</v>
      </c>
      <c r="JX32" s="163">
        <v>1.2445000000000022</v>
      </c>
      <c r="JY32" s="425">
        <f t="shared" si="6"/>
        <v>-0.67015400000000003</v>
      </c>
      <c r="KB32" s="163">
        <v>-1.2554999999999978</v>
      </c>
      <c r="KC32" s="398">
        <f t="shared" si="7"/>
        <v>-2.0256540000000003</v>
      </c>
      <c r="KF32" s="163">
        <v>4.3945000000000007</v>
      </c>
      <c r="KG32" s="398">
        <f t="shared" si="8"/>
        <v>-0.52756599999999998</v>
      </c>
      <c r="KJ32" s="163">
        <v>1.0445000000000029</v>
      </c>
      <c r="KK32" s="398">
        <f t="shared" si="9"/>
        <v>-1.022116</v>
      </c>
      <c r="KN32" s="365">
        <v>0.49450000000000216</v>
      </c>
      <c r="KO32" s="398">
        <f t="shared" si="10"/>
        <v>-0.42746000000000006</v>
      </c>
      <c r="KR32" s="365">
        <v>-5.549999999999855E-2</v>
      </c>
      <c r="KS32" s="398">
        <f t="shared" si="67"/>
        <v>-0.514324</v>
      </c>
      <c r="KU32" s="36">
        <v>42274</v>
      </c>
    </row>
    <row r="33" spans="1:307" x14ac:dyDescent="0.35">
      <c r="A33" s="95">
        <v>41179</v>
      </c>
      <c r="B33" s="36">
        <v>41179</v>
      </c>
      <c r="C33" s="301">
        <v>14</v>
      </c>
      <c r="D33" s="301">
        <v>9.4</v>
      </c>
      <c r="E33" s="301">
        <v>13.8</v>
      </c>
      <c r="F33" s="301">
        <v>11.3</v>
      </c>
      <c r="G33" s="301">
        <v>16.95</v>
      </c>
      <c r="H33" s="301">
        <v>13.600000000000001</v>
      </c>
      <c r="I33" s="301">
        <v>13.05</v>
      </c>
      <c r="J33" s="301">
        <v>12.5</v>
      </c>
      <c r="K33" s="105"/>
      <c r="L33" s="36">
        <v>42274</v>
      </c>
      <c r="M33" s="108">
        <v>12.447199999999999</v>
      </c>
      <c r="N33" s="98">
        <f t="shared" si="2"/>
        <v>12.555499999999999</v>
      </c>
      <c r="O33" s="108">
        <f t="shared" si="3"/>
        <v>12.664133333333332</v>
      </c>
      <c r="P33" s="262"/>
      <c r="Q33" s="181">
        <v>42274</v>
      </c>
      <c r="R33" s="301">
        <v>14</v>
      </c>
      <c r="S33" s="224">
        <v>1.4445000000000014</v>
      </c>
      <c r="T33"/>
      <c r="U33" s="301">
        <v>9.4</v>
      </c>
      <c r="V33" s="224">
        <v>-3.1554999999999982</v>
      </c>
      <c r="W33"/>
      <c r="X33" s="301">
        <v>13.8</v>
      </c>
      <c r="Y33" s="224">
        <v>1.2445000000000022</v>
      </c>
      <c r="Z33"/>
      <c r="AA33" s="301">
        <v>11.3</v>
      </c>
      <c r="AB33" s="224">
        <v>-1.2554999999999978</v>
      </c>
      <c r="AD33" s="301">
        <v>16.95</v>
      </c>
      <c r="AE33" s="223">
        <v>4.3945000000000007</v>
      </c>
      <c r="AG33" s="301">
        <v>13.600000000000001</v>
      </c>
      <c r="AH33" s="223">
        <v>1.0445000000000029</v>
      </c>
      <c r="AJ33" s="301">
        <v>13.05</v>
      </c>
      <c r="AK33" s="223">
        <v>0.49450000000000216</v>
      </c>
      <c r="AM33" s="301">
        <v>12.5</v>
      </c>
      <c r="AN33" s="223">
        <f t="shared" si="1"/>
        <v>-5.549999999999855E-2</v>
      </c>
      <c r="AZ33" s="36">
        <v>42275</v>
      </c>
      <c r="BA33" s="301">
        <v>13.95</v>
      </c>
      <c r="BC33" s="301">
        <v>10.75</v>
      </c>
      <c r="BE33" s="301">
        <v>14.2</v>
      </c>
      <c r="BG33" s="301">
        <v>10.7</v>
      </c>
      <c r="BI33" s="301">
        <v>14.75</v>
      </c>
      <c r="BK33" s="301">
        <v>14.3</v>
      </c>
      <c r="BM33" s="301">
        <v>14.149999999999999</v>
      </c>
      <c r="BN33" s="186"/>
      <c r="BO33" s="301">
        <v>9.4</v>
      </c>
      <c r="BP33" s="186"/>
      <c r="BQ33" s="186"/>
      <c r="CD33" s="36">
        <v>42275</v>
      </c>
      <c r="CE33" s="108">
        <v>12.2316</v>
      </c>
      <c r="CF33" s="108">
        <v>12.339399999999999</v>
      </c>
      <c r="CG33" s="163"/>
      <c r="CH33" s="511">
        <f t="shared" si="11"/>
        <v>-1.8495325197500023</v>
      </c>
      <c r="CI33" s="163">
        <v>-0.19519999999999998</v>
      </c>
      <c r="CJ33" s="224">
        <v>1.6105999999999998</v>
      </c>
      <c r="CK33" s="513">
        <f t="shared" si="12"/>
        <v>0</v>
      </c>
      <c r="CL33" s="506">
        <f t="shared" ref="CL33:CL55" si="108">IF(CJ33&gt;5,0.85,IF(CJ33&gt;4,0.87,IF(CJ33&gt;3,0.9,IF(CJ33&gt;2,0.93,IF(CJ33&gt;1,0.97,IF(CJ33&gt;0,1,0))))))</f>
        <v>0.97</v>
      </c>
      <c r="CM33" s="510">
        <f t="shared" si="14"/>
        <v>-0.54526799999999997</v>
      </c>
      <c r="CN33" s="204">
        <f t="shared" si="68"/>
        <v>-0.18934399999999996</v>
      </c>
      <c r="CO33" s="537">
        <f t="shared" si="15"/>
        <v>0</v>
      </c>
      <c r="CP33" s="537">
        <f t="shared" si="16"/>
        <v>0</v>
      </c>
      <c r="CQ33" s="537">
        <f t="shared" si="69"/>
        <v>0</v>
      </c>
      <c r="CR33" s="537">
        <f t="shared" si="70"/>
        <v>0</v>
      </c>
      <c r="CS33" s="518">
        <f t="shared" si="17"/>
        <v>-0.54526799999999997</v>
      </c>
      <c r="CT33" s="519">
        <f t="shared" si="71"/>
        <v>-0.18934399999999996</v>
      </c>
      <c r="CU33" s="522"/>
      <c r="CY33" s="104">
        <f t="shared" si="72"/>
        <v>-0.54526799999999997</v>
      </c>
      <c r="DB33" s="36">
        <v>42275</v>
      </c>
      <c r="DC33" s="108">
        <v>12.2316</v>
      </c>
      <c r="DD33" s="108">
        <v>12.339399999999999</v>
      </c>
      <c r="DE33" s="163"/>
      <c r="DF33" s="177">
        <f t="shared" si="18"/>
        <v>-1.8495325197500023</v>
      </c>
      <c r="DG33" s="163">
        <v>-0.19519999999999998</v>
      </c>
      <c r="DH33" s="224">
        <v>-1.5893999999999995</v>
      </c>
      <c r="DI33" s="513">
        <f t="shared" si="19"/>
        <v>1.1200000000000001</v>
      </c>
      <c r="DJ33" s="506">
        <f t="shared" si="20"/>
        <v>0</v>
      </c>
      <c r="DK33" s="510">
        <f t="shared" si="21"/>
        <v>-1.2795000000000001</v>
      </c>
      <c r="DL33" s="204">
        <f t="shared" si="73"/>
        <v>-0.21862399999999993</v>
      </c>
      <c r="DM33" s="537">
        <f t="shared" si="22"/>
        <v>0</v>
      </c>
      <c r="DN33" s="537">
        <f t="shared" si="23"/>
        <v>0</v>
      </c>
      <c r="DO33" s="537">
        <f t="shared" si="74"/>
        <v>0</v>
      </c>
      <c r="DP33" s="537">
        <f t="shared" si="75"/>
        <v>0</v>
      </c>
      <c r="DQ33" s="518">
        <f t="shared" si="24"/>
        <v>-1.2795000000000001</v>
      </c>
      <c r="DR33" s="519">
        <f t="shared" si="76"/>
        <v>-0.21862399999999993</v>
      </c>
      <c r="DS33" s="522"/>
      <c r="DW33" s="104">
        <f t="shared" si="77"/>
        <v>-1.2795000000000001</v>
      </c>
      <c r="DX33" s="182"/>
      <c r="DY33" s="183"/>
      <c r="DZ33" s="36">
        <v>42275</v>
      </c>
      <c r="EA33" s="108">
        <v>12.2316</v>
      </c>
      <c r="EB33" s="108">
        <v>12.339399999999999</v>
      </c>
      <c r="EC33" s="163"/>
      <c r="ED33" s="177">
        <f t="shared" si="25"/>
        <v>-1.8495325197500023</v>
      </c>
      <c r="EE33" s="163">
        <v>-0.19519999999999998</v>
      </c>
      <c r="EF33" s="224">
        <v>1.8605999999999998</v>
      </c>
      <c r="EG33" s="513">
        <f t="shared" si="26"/>
        <v>0</v>
      </c>
      <c r="EH33" s="506">
        <f t="shared" si="27"/>
        <v>0.98</v>
      </c>
      <c r="EI33" s="510">
        <f t="shared" si="28"/>
        <v>-0.86145000000000005</v>
      </c>
      <c r="EJ33" s="204">
        <f t="shared" si="78"/>
        <v>-0.19129600000000002</v>
      </c>
      <c r="EK33" s="537">
        <f t="shared" si="29"/>
        <v>0</v>
      </c>
      <c r="EL33" s="537">
        <f t="shared" si="30"/>
        <v>0</v>
      </c>
      <c r="EM33" s="537">
        <f t="shared" si="79"/>
        <v>0</v>
      </c>
      <c r="EN33" s="537">
        <f t="shared" si="80"/>
        <v>0</v>
      </c>
      <c r="EO33" s="518">
        <f t="shared" si="31"/>
        <v>-0.86145000000000005</v>
      </c>
      <c r="EP33" s="519">
        <f t="shared" si="81"/>
        <v>-0.19129600000000002</v>
      </c>
      <c r="EQ33" s="522"/>
      <c r="EU33" s="104">
        <f t="shared" si="82"/>
        <v>-0.86145000000000005</v>
      </c>
      <c r="EV33" s="182"/>
      <c r="EW33" s="183"/>
      <c r="EX33" s="36">
        <v>42275</v>
      </c>
      <c r="EY33" s="108">
        <v>12.2316</v>
      </c>
      <c r="EZ33" s="108">
        <v>12.339399999999999</v>
      </c>
      <c r="FA33" s="163"/>
      <c r="FB33" s="177">
        <f t="shared" si="32"/>
        <v>-1.8495325197500023</v>
      </c>
      <c r="FC33" s="163">
        <v>-0.19519999999999998</v>
      </c>
      <c r="FD33" s="224">
        <v>-1.6394000000000002</v>
      </c>
      <c r="FE33" s="513">
        <f t="shared" si="33"/>
        <v>1.1200000000000001</v>
      </c>
      <c r="FF33" s="506">
        <f t="shared" si="34"/>
        <v>0</v>
      </c>
      <c r="FG33" s="510">
        <f t="shared" si="35"/>
        <v>-2.2442780000000004</v>
      </c>
      <c r="FH33" s="204">
        <f t="shared" si="83"/>
        <v>-0.21862400000000015</v>
      </c>
      <c r="FI33" s="537">
        <f t="shared" si="36"/>
        <v>0</v>
      </c>
      <c r="FJ33" s="537">
        <f t="shared" si="37"/>
        <v>0</v>
      </c>
      <c r="FK33" s="537">
        <f t="shared" si="84"/>
        <v>0</v>
      </c>
      <c r="FL33" s="537">
        <f t="shared" si="85"/>
        <v>0</v>
      </c>
      <c r="FM33" s="518">
        <f t="shared" si="38"/>
        <v>-2.2442780000000004</v>
      </c>
      <c r="FN33" s="519">
        <f t="shared" si="86"/>
        <v>-0.21862400000000015</v>
      </c>
      <c r="FO33" s="522"/>
      <c r="FS33" s="104">
        <f t="shared" si="87"/>
        <v>-2.2442780000000004</v>
      </c>
      <c r="FT33" s="182"/>
      <c r="FU33" s="183"/>
      <c r="FV33" s="36">
        <v>42275</v>
      </c>
      <c r="FW33" s="108">
        <v>12.2316</v>
      </c>
      <c r="FX33" s="108">
        <v>12.339399999999999</v>
      </c>
      <c r="FY33" s="163"/>
      <c r="FZ33" s="177">
        <f t="shared" si="39"/>
        <v>-1.8495325197500023</v>
      </c>
      <c r="GA33" s="163">
        <v>-0.19519999999999998</v>
      </c>
      <c r="GB33" s="223">
        <v>2.4106000000000005</v>
      </c>
      <c r="GC33" s="513">
        <f t="shared" si="40"/>
        <v>0</v>
      </c>
      <c r="GD33" s="506">
        <f t="shared" si="41"/>
        <v>0.96</v>
      </c>
      <c r="GE33" s="510">
        <f t="shared" si="42"/>
        <v>-0.71495799999999998</v>
      </c>
      <c r="GF33" s="204">
        <f t="shared" si="88"/>
        <v>-0.187392</v>
      </c>
      <c r="GG33" s="537">
        <f t="shared" si="43"/>
        <v>0</v>
      </c>
      <c r="GH33" s="537">
        <f t="shared" si="44"/>
        <v>0</v>
      </c>
      <c r="GI33" s="537">
        <f t="shared" si="89"/>
        <v>0</v>
      </c>
      <c r="GJ33" s="537">
        <f t="shared" si="90"/>
        <v>0</v>
      </c>
      <c r="GK33" s="518">
        <f t="shared" si="45"/>
        <v>-0.71495799999999998</v>
      </c>
      <c r="GL33" s="519">
        <f t="shared" si="91"/>
        <v>-0.187392</v>
      </c>
      <c r="GM33" s="522"/>
      <c r="GQ33" s="104">
        <f t="shared" si="92"/>
        <v>-0.71495799999999998</v>
      </c>
      <c r="GR33" s="182"/>
      <c r="GS33" s="183"/>
      <c r="GT33" s="36">
        <v>42275</v>
      </c>
      <c r="GU33" s="108">
        <v>12.2316</v>
      </c>
      <c r="GV33" s="108">
        <v>12.339399999999999</v>
      </c>
      <c r="GW33" s="163"/>
      <c r="GX33" s="177">
        <f t="shared" si="46"/>
        <v>-1.8495325197500023</v>
      </c>
      <c r="GY33" s="163">
        <v>-0.19519999999999998</v>
      </c>
      <c r="GZ33" s="223">
        <v>1.9606000000000012</v>
      </c>
      <c r="HA33" s="513">
        <f t="shared" si="47"/>
        <v>0</v>
      </c>
      <c r="HB33" s="506">
        <f t="shared" si="48"/>
        <v>0.98</v>
      </c>
      <c r="HC33" s="510">
        <f t="shared" si="49"/>
        <v>-1.2134119999999999</v>
      </c>
      <c r="HD33" s="204">
        <f t="shared" si="93"/>
        <v>-0.19129599999999991</v>
      </c>
      <c r="HE33" s="537">
        <f t="shared" si="50"/>
        <v>0</v>
      </c>
      <c r="HF33" s="537">
        <f t="shared" si="51"/>
        <v>0</v>
      </c>
      <c r="HG33" s="537">
        <f t="shared" si="94"/>
        <v>0</v>
      </c>
      <c r="HH33" s="537">
        <f t="shared" si="95"/>
        <v>0</v>
      </c>
      <c r="HI33" s="518">
        <f t="shared" si="52"/>
        <v>-1.2134119999999999</v>
      </c>
      <c r="HJ33" s="519">
        <f t="shared" si="96"/>
        <v>-0.19129599999999991</v>
      </c>
      <c r="HK33" s="522"/>
      <c r="HO33" s="104">
        <f t="shared" si="97"/>
        <v>-1.2134119999999999</v>
      </c>
      <c r="HQ33" s="183"/>
      <c r="HR33" s="36">
        <v>42275</v>
      </c>
      <c r="HS33" s="108">
        <v>12.2316</v>
      </c>
      <c r="HT33" s="108">
        <v>12.339399999999999</v>
      </c>
      <c r="HU33" s="163"/>
      <c r="HV33" s="177">
        <f t="shared" si="53"/>
        <v>-1.8495325197500023</v>
      </c>
      <c r="HW33" s="163">
        <v>-0.19519999999999998</v>
      </c>
      <c r="HX33" s="223">
        <v>1.8105999999999991</v>
      </c>
      <c r="HY33" s="513">
        <f t="shared" si="54"/>
        <v>0</v>
      </c>
      <c r="HZ33" s="506">
        <f t="shared" si="55"/>
        <v>0.98</v>
      </c>
      <c r="IA33" s="510">
        <f t="shared" si="56"/>
        <v>-0.61875600000000008</v>
      </c>
      <c r="IB33" s="204">
        <f t="shared" si="98"/>
        <v>-0.19129600000000002</v>
      </c>
      <c r="IC33" s="537">
        <f t="shared" si="57"/>
        <v>0</v>
      </c>
      <c r="ID33" s="537">
        <f t="shared" si="58"/>
        <v>0</v>
      </c>
      <c r="IE33" s="537">
        <f t="shared" si="99"/>
        <v>0</v>
      </c>
      <c r="IF33" s="537">
        <f t="shared" si="100"/>
        <v>0</v>
      </c>
      <c r="IG33" s="518">
        <f t="shared" si="59"/>
        <v>-0.61875600000000008</v>
      </c>
      <c r="IH33" s="519">
        <f t="shared" si="101"/>
        <v>-0.19129600000000002</v>
      </c>
      <c r="II33" s="522"/>
      <c r="IJ33" s="163"/>
      <c r="IK33" s="163"/>
      <c r="IL33" s="163"/>
      <c r="IM33" s="104">
        <f t="shared" si="102"/>
        <v>-0.61875600000000008</v>
      </c>
      <c r="IN33" s="182"/>
      <c r="IO33" s="183"/>
      <c r="IP33" s="36">
        <v>42275</v>
      </c>
      <c r="IQ33" s="108">
        <v>12.2316</v>
      </c>
      <c r="IR33" s="108">
        <v>12.339399999999999</v>
      </c>
      <c r="IS33" s="163"/>
      <c r="IT33" s="177">
        <f t="shared" si="60"/>
        <v>-1.8495325197500023</v>
      </c>
      <c r="IU33" s="163">
        <v>-0.19519999999999998</v>
      </c>
      <c r="IV33" s="365">
        <v>-2.9393999999999991</v>
      </c>
      <c r="IW33" s="513">
        <f t="shared" ref="IW33:IW55" si="109">IF(IV33&lt;-8,2,IF(IV33&lt;-5,2,IF(IV33&lt;-4,1.7,IF(IV33&lt;-3,1.5,IF(IV33&lt;-2,1.25,IF(IV33&lt;-1,1.12,IF(IV33&lt;0,1.1,0)))))))</f>
        <v>1.25</v>
      </c>
      <c r="IX33" s="506">
        <f t="shared" si="62"/>
        <v>0</v>
      </c>
      <c r="IY33" s="510">
        <f t="shared" si="63"/>
        <v>-0.758324</v>
      </c>
      <c r="IZ33" s="204">
        <f t="shared" si="103"/>
        <v>-0.24399999999999999</v>
      </c>
      <c r="JA33" s="537">
        <f t="shared" si="64"/>
        <v>0</v>
      </c>
      <c r="JB33" s="537">
        <f t="shared" si="65"/>
        <v>0</v>
      </c>
      <c r="JC33" s="537">
        <f t="shared" si="104"/>
        <v>0</v>
      </c>
      <c r="JD33" s="537">
        <f t="shared" si="105"/>
        <v>0</v>
      </c>
      <c r="JE33" s="518">
        <f t="shared" si="66"/>
        <v>-0.758324</v>
      </c>
      <c r="JF33" s="519">
        <f t="shared" si="106"/>
        <v>-0.24399999999999999</v>
      </c>
      <c r="JG33" s="500"/>
      <c r="JH33" s="163"/>
      <c r="JI33" s="163"/>
      <c r="JJ33" s="163"/>
      <c r="JK33" s="104">
        <f t="shared" si="107"/>
        <v>-0.758324</v>
      </c>
      <c r="JO33" s="163">
        <v>-1.8495325197500023</v>
      </c>
      <c r="JP33" s="163">
        <v>1.6105999999999998</v>
      </c>
      <c r="JQ33" s="398">
        <f t="shared" si="4"/>
        <v>-0.54526799999999997</v>
      </c>
      <c r="JT33" s="163">
        <v>-1.5893999999999995</v>
      </c>
      <c r="JU33" s="398">
        <f t="shared" si="5"/>
        <v>-1.2795000000000001</v>
      </c>
      <c r="JX33" s="163">
        <v>1.8605999999999998</v>
      </c>
      <c r="JY33" s="425">
        <f t="shared" si="6"/>
        <v>-0.86145000000000005</v>
      </c>
      <c r="KB33" s="163">
        <v>-1.6394000000000002</v>
      </c>
      <c r="KC33" s="398">
        <f t="shared" si="7"/>
        <v>-2.2442780000000004</v>
      </c>
      <c r="KF33" s="163">
        <v>2.4106000000000005</v>
      </c>
      <c r="KG33" s="398">
        <f t="shared" si="8"/>
        <v>-0.71495799999999998</v>
      </c>
      <c r="KJ33" s="163">
        <v>1.9606000000000012</v>
      </c>
      <c r="KK33" s="398">
        <f t="shared" si="9"/>
        <v>-1.2134119999999999</v>
      </c>
      <c r="KN33" s="365">
        <v>1.8105999999999991</v>
      </c>
      <c r="KO33" s="398">
        <f t="shared" si="10"/>
        <v>-0.61875600000000008</v>
      </c>
      <c r="KR33" s="365">
        <v>-2.9393999999999991</v>
      </c>
      <c r="KS33" s="398">
        <f t="shared" si="67"/>
        <v>-0.758324</v>
      </c>
      <c r="KU33" s="36">
        <v>42275</v>
      </c>
    </row>
    <row r="34" spans="1:307" x14ac:dyDescent="0.35">
      <c r="A34" s="95">
        <v>41180</v>
      </c>
      <c r="B34" s="36">
        <v>41180</v>
      </c>
      <c r="C34" s="301">
        <v>13.95</v>
      </c>
      <c r="D34" s="301">
        <v>10.75</v>
      </c>
      <c r="E34" s="301">
        <v>14.2</v>
      </c>
      <c r="F34" s="301">
        <v>10.7</v>
      </c>
      <c r="G34" s="301">
        <v>14.75</v>
      </c>
      <c r="H34" s="301">
        <v>14.3</v>
      </c>
      <c r="I34" s="301">
        <v>14.149999999999999</v>
      </c>
      <c r="J34" s="301">
        <v>9.4</v>
      </c>
      <c r="K34" s="105"/>
      <c r="L34" s="36">
        <v>42275</v>
      </c>
      <c r="M34" s="108">
        <v>12.2316</v>
      </c>
      <c r="N34" s="98">
        <f t="shared" si="2"/>
        <v>12.339399999999999</v>
      </c>
      <c r="O34" s="108">
        <f t="shared" si="3"/>
        <v>12.447533333333332</v>
      </c>
      <c r="P34" s="262"/>
      <c r="Q34" s="181">
        <v>42275</v>
      </c>
      <c r="R34" s="301">
        <v>13.95</v>
      </c>
      <c r="S34" s="224">
        <v>1.6105999999999998</v>
      </c>
      <c r="T34"/>
      <c r="U34" s="301">
        <v>10.75</v>
      </c>
      <c r="V34" s="224">
        <v>-1.5893999999999995</v>
      </c>
      <c r="W34"/>
      <c r="X34" s="301">
        <v>14.2</v>
      </c>
      <c r="Y34" s="224">
        <v>1.8605999999999998</v>
      </c>
      <c r="Z34"/>
      <c r="AA34" s="301">
        <v>10.7</v>
      </c>
      <c r="AB34" s="224">
        <v>-1.6394000000000002</v>
      </c>
      <c r="AD34" s="301">
        <v>14.75</v>
      </c>
      <c r="AE34" s="223">
        <v>2.4106000000000005</v>
      </c>
      <c r="AG34" s="301">
        <v>14.3</v>
      </c>
      <c r="AH34" s="223">
        <v>1.9606000000000012</v>
      </c>
      <c r="AJ34" s="301">
        <v>14.149999999999999</v>
      </c>
      <c r="AK34" s="223">
        <v>1.8105999999999991</v>
      </c>
      <c r="AM34" s="301">
        <v>9.4</v>
      </c>
      <c r="AN34" s="223">
        <f t="shared" si="1"/>
        <v>-2.9393999999999991</v>
      </c>
      <c r="AZ34" s="36">
        <v>42276</v>
      </c>
      <c r="BA34" s="301">
        <v>15.65</v>
      </c>
      <c r="BC34" s="301">
        <v>12.8</v>
      </c>
      <c r="BE34" s="301">
        <v>13.7</v>
      </c>
      <c r="BG34" s="301">
        <v>10.95</v>
      </c>
      <c r="BI34" s="301">
        <v>12.4</v>
      </c>
      <c r="BK34" s="301">
        <v>15.2</v>
      </c>
      <c r="BM34" s="301">
        <v>12.3</v>
      </c>
      <c r="BN34" s="186"/>
      <c r="BO34" s="301">
        <v>8.0500000000000007</v>
      </c>
      <c r="BP34" s="186"/>
      <c r="BQ34" s="186"/>
      <c r="CD34" s="36">
        <v>42276</v>
      </c>
      <c r="CE34" s="108">
        <v>12.016999999999999</v>
      </c>
      <c r="CF34" s="108">
        <v>12.1243</v>
      </c>
      <c r="CG34" s="163"/>
      <c r="CH34" s="511">
        <f t="shared" si="11"/>
        <v>-2.0447325197500024</v>
      </c>
      <c r="CI34" s="163">
        <v>-0.21779999999999999</v>
      </c>
      <c r="CJ34" s="224">
        <v>3.5257000000000005</v>
      </c>
      <c r="CK34" s="513">
        <f t="shared" si="12"/>
        <v>0</v>
      </c>
      <c r="CL34" s="506">
        <f t="shared" si="108"/>
        <v>0.9</v>
      </c>
      <c r="CM34" s="510">
        <f t="shared" si="14"/>
        <v>-0.74128799999999995</v>
      </c>
      <c r="CN34" s="204">
        <f t="shared" si="68"/>
        <v>-0.19601999999999997</v>
      </c>
      <c r="CO34" s="537">
        <f t="shared" si="15"/>
        <v>0</v>
      </c>
      <c r="CP34" s="537">
        <f t="shared" si="16"/>
        <v>0</v>
      </c>
      <c r="CQ34" s="537">
        <f t="shared" si="69"/>
        <v>0</v>
      </c>
      <c r="CR34" s="537">
        <f t="shared" si="70"/>
        <v>0</v>
      </c>
      <c r="CS34" s="518">
        <f t="shared" si="17"/>
        <v>-0.74128799999999995</v>
      </c>
      <c r="CT34" s="519">
        <f t="shared" si="71"/>
        <v>-0.19601999999999997</v>
      </c>
      <c r="CU34" s="522"/>
      <c r="CY34" s="104">
        <f t="shared" si="72"/>
        <v>-0.74128799999999995</v>
      </c>
      <c r="DB34" s="36">
        <v>42276</v>
      </c>
      <c r="DC34" s="108">
        <v>12.016999999999999</v>
      </c>
      <c r="DD34" s="108">
        <v>12.1243</v>
      </c>
      <c r="DE34" s="163"/>
      <c r="DF34" s="177">
        <f t="shared" si="18"/>
        <v>-2.0447325197500024</v>
      </c>
      <c r="DG34" s="163">
        <v>-0.21779999999999999</v>
      </c>
      <c r="DH34" s="224">
        <v>0.67570000000000086</v>
      </c>
      <c r="DI34" s="513">
        <f t="shared" si="19"/>
        <v>0</v>
      </c>
      <c r="DJ34" s="506">
        <f t="shared" si="20"/>
        <v>1</v>
      </c>
      <c r="DK34" s="510">
        <f t="shared" si="21"/>
        <v>-1.4973000000000001</v>
      </c>
      <c r="DL34" s="204">
        <f t="shared" si="73"/>
        <v>-0.21779999999999999</v>
      </c>
      <c r="DM34" s="537">
        <f t="shared" si="22"/>
        <v>0</v>
      </c>
      <c r="DN34" s="537">
        <f t="shared" si="23"/>
        <v>0</v>
      </c>
      <c r="DO34" s="537">
        <f t="shared" si="74"/>
        <v>0</v>
      </c>
      <c r="DP34" s="537">
        <f t="shared" si="75"/>
        <v>0</v>
      </c>
      <c r="DQ34" s="518">
        <f t="shared" si="24"/>
        <v>-1.4973000000000001</v>
      </c>
      <c r="DR34" s="519">
        <f t="shared" si="76"/>
        <v>-0.21779999999999999</v>
      </c>
      <c r="DS34" s="522"/>
      <c r="DW34" s="104">
        <f t="shared" si="77"/>
        <v>-1.4973000000000001</v>
      </c>
      <c r="DX34" s="182"/>
      <c r="DY34" s="183"/>
      <c r="DZ34" s="36">
        <v>42276</v>
      </c>
      <c r="EA34" s="108">
        <v>12.016999999999999</v>
      </c>
      <c r="EB34" s="108">
        <v>12.1243</v>
      </c>
      <c r="EC34" s="163"/>
      <c r="ED34" s="177">
        <f t="shared" si="25"/>
        <v>-2.0447325197500024</v>
      </c>
      <c r="EE34" s="163">
        <v>-0.21779999999999999</v>
      </c>
      <c r="EF34" s="224">
        <v>1.5756999999999994</v>
      </c>
      <c r="EG34" s="513">
        <f t="shared" si="26"/>
        <v>0</v>
      </c>
      <c r="EH34" s="506">
        <f t="shared" si="27"/>
        <v>0.98</v>
      </c>
      <c r="EI34" s="510">
        <f t="shared" si="28"/>
        <v>-1.074894</v>
      </c>
      <c r="EJ34" s="204">
        <f t="shared" si="78"/>
        <v>-0.21344399999999997</v>
      </c>
      <c r="EK34" s="537">
        <f t="shared" si="29"/>
        <v>0</v>
      </c>
      <c r="EL34" s="537">
        <f t="shared" si="30"/>
        <v>0</v>
      </c>
      <c r="EM34" s="537">
        <f t="shared" si="79"/>
        <v>0</v>
      </c>
      <c r="EN34" s="537">
        <f t="shared" si="80"/>
        <v>0</v>
      </c>
      <c r="EO34" s="518">
        <f t="shared" si="31"/>
        <v>-1.074894</v>
      </c>
      <c r="EP34" s="519">
        <f t="shared" si="81"/>
        <v>-0.21344399999999997</v>
      </c>
      <c r="EQ34" s="522"/>
      <c r="EU34" s="104">
        <f t="shared" si="82"/>
        <v>-1.074894</v>
      </c>
      <c r="EV34" s="182"/>
      <c r="EW34" s="183"/>
      <c r="EX34" s="36">
        <v>42276</v>
      </c>
      <c r="EY34" s="108">
        <v>12.016999999999999</v>
      </c>
      <c r="EZ34" s="108">
        <v>12.1243</v>
      </c>
      <c r="FA34" s="163"/>
      <c r="FB34" s="177">
        <f t="shared" si="32"/>
        <v>-2.0447325197500024</v>
      </c>
      <c r="FC34" s="163">
        <v>-0.21779999999999999</v>
      </c>
      <c r="FD34" s="224">
        <v>-1.1743000000000006</v>
      </c>
      <c r="FE34" s="513">
        <f t="shared" si="33"/>
        <v>1.1200000000000001</v>
      </c>
      <c r="FF34" s="506">
        <f t="shared" si="34"/>
        <v>0</v>
      </c>
      <c r="FG34" s="510">
        <f t="shared" si="35"/>
        <v>-2.4882140000000006</v>
      </c>
      <c r="FH34" s="204">
        <f t="shared" si="83"/>
        <v>-0.24393600000000015</v>
      </c>
      <c r="FI34" s="537">
        <f t="shared" si="36"/>
        <v>0</v>
      </c>
      <c r="FJ34" s="537">
        <f t="shared" si="37"/>
        <v>0</v>
      </c>
      <c r="FK34" s="537">
        <f t="shared" si="84"/>
        <v>0</v>
      </c>
      <c r="FL34" s="537">
        <f t="shared" si="85"/>
        <v>0</v>
      </c>
      <c r="FM34" s="518">
        <f t="shared" si="38"/>
        <v>-2.4882140000000006</v>
      </c>
      <c r="FN34" s="519">
        <f t="shared" si="86"/>
        <v>-0.24393600000000015</v>
      </c>
      <c r="FO34" s="522"/>
      <c r="FS34" s="104">
        <f t="shared" si="87"/>
        <v>-2.4882140000000006</v>
      </c>
      <c r="FT34" s="182"/>
      <c r="FU34" s="183"/>
      <c r="FV34" s="36">
        <v>42276</v>
      </c>
      <c r="FW34" s="108">
        <v>12.016999999999999</v>
      </c>
      <c r="FX34" s="108">
        <v>12.1243</v>
      </c>
      <c r="FY34" s="163"/>
      <c r="FZ34" s="177">
        <f t="shared" si="39"/>
        <v>-2.0447325197500024</v>
      </c>
      <c r="GA34" s="163">
        <v>-0.21779999999999999</v>
      </c>
      <c r="GB34" s="223">
        <v>0.2757000000000005</v>
      </c>
      <c r="GC34" s="513">
        <f t="shared" si="40"/>
        <v>0</v>
      </c>
      <c r="GD34" s="506">
        <f t="shared" si="41"/>
        <v>1</v>
      </c>
      <c r="GE34" s="510">
        <f t="shared" si="42"/>
        <v>-0.93275799999999998</v>
      </c>
      <c r="GF34" s="204">
        <f t="shared" si="88"/>
        <v>-0.21779999999999999</v>
      </c>
      <c r="GG34" s="537">
        <f t="shared" si="43"/>
        <v>0</v>
      </c>
      <c r="GH34" s="537">
        <f t="shared" si="44"/>
        <v>0</v>
      </c>
      <c r="GI34" s="537">
        <f t="shared" si="89"/>
        <v>0</v>
      </c>
      <c r="GJ34" s="537">
        <f t="shared" si="90"/>
        <v>0</v>
      </c>
      <c r="GK34" s="518">
        <f t="shared" si="45"/>
        <v>-0.93275799999999998</v>
      </c>
      <c r="GL34" s="519">
        <f t="shared" si="91"/>
        <v>-0.21779999999999999</v>
      </c>
      <c r="GM34" s="522"/>
      <c r="GQ34" s="104">
        <f t="shared" si="92"/>
        <v>-0.93275799999999998</v>
      </c>
      <c r="GR34" s="182"/>
      <c r="GS34" s="183"/>
      <c r="GT34" s="36">
        <v>42276</v>
      </c>
      <c r="GU34" s="108">
        <v>12.016999999999999</v>
      </c>
      <c r="GV34" s="108">
        <v>12.1243</v>
      </c>
      <c r="GW34" s="163"/>
      <c r="GX34" s="177">
        <f t="shared" si="46"/>
        <v>-2.0447325197500024</v>
      </c>
      <c r="GY34" s="163">
        <v>-0.21779999999999999</v>
      </c>
      <c r="GZ34" s="223">
        <v>3.0756999999999994</v>
      </c>
      <c r="HA34" s="513">
        <f t="shared" si="47"/>
        <v>0</v>
      </c>
      <c r="HB34" s="506">
        <f t="shared" si="48"/>
        <v>0.94</v>
      </c>
      <c r="HC34" s="510">
        <f t="shared" si="49"/>
        <v>-1.4181439999999998</v>
      </c>
      <c r="HD34" s="204">
        <f t="shared" si="93"/>
        <v>-0.20473199999999991</v>
      </c>
      <c r="HE34" s="537">
        <f t="shared" si="50"/>
        <v>0</v>
      </c>
      <c r="HF34" s="537">
        <f t="shared" si="51"/>
        <v>0</v>
      </c>
      <c r="HG34" s="537">
        <f t="shared" si="94"/>
        <v>0</v>
      </c>
      <c r="HH34" s="537">
        <f t="shared" si="95"/>
        <v>0</v>
      </c>
      <c r="HI34" s="518">
        <f t="shared" si="52"/>
        <v>-1.4181439999999998</v>
      </c>
      <c r="HJ34" s="519">
        <f>IF(AND(HI33&lt;-21,GZ34&lt;0),((HI34-HI33)*0.6),(HI34-HI33))</f>
        <v>-0.20473199999999991</v>
      </c>
      <c r="HK34" s="522"/>
      <c r="HO34" s="104">
        <f t="shared" si="97"/>
        <v>-1.4181439999999998</v>
      </c>
      <c r="HQ34" s="183"/>
      <c r="HR34" s="36">
        <v>42276</v>
      </c>
      <c r="HS34" s="108">
        <v>12.016999999999999</v>
      </c>
      <c r="HT34" s="108">
        <v>12.1243</v>
      </c>
      <c r="HU34" s="163"/>
      <c r="HV34" s="177">
        <f t="shared" si="53"/>
        <v>-2.0447325197500024</v>
      </c>
      <c r="HW34" s="163">
        <v>-0.21779999999999999</v>
      </c>
      <c r="HX34" s="223">
        <v>0.17570000000000086</v>
      </c>
      <c r="HY34" s="513">
        <f t="shared" si="54"/>
        <v>0</v>
      </c>
      <c r="HZ34" s="506">
        <f t="shared" si="55"/>
        <v>1</v>
      </c>
      <c r="IA34" s="510">
        <f t="shared" si="56"/>
        <v>-0.83655600000000008</v>
      </c>
      <c r="IB34" s="204">
        <f t="shared" si="98"/>
        <v>-0.21779999999999999</v>
      </c>
      <c r="IC34" s="537">
        <f t="shared" si="57"/>
        <v>0</v>
      </c>
      <c r="ID34" s="537">
        <f t="shared" si="58"/>
        <v>0</v>
      </c>
      <c r="IE34" s="537">
        <f t="shared" si="99"/>
        <v>0</v>
      </c>
      <c r="IF34" s="537">
        <f t="shared" si="100"/>
        <v>0</v>
      </c>
      <c r="IG34" s="518">
        <f t="shared" si="59"/>
        <v>-0.83655600000000008</v>
      </c>
      <c r="IH34" s="519">
        <f t="shared" si="101"/>
        <v>-0.21779999999999999</v>
      </c>
      <c r="II34" s="522"/>
      <c r="IJ34" s="163"/>
      <c r="IK34" s="163"/>
      <c r="IL34" s="163"/>
      <c r="IM34" s="104">
        <f t="shared" si="102"/>
        <v>-0.83655600000000008</v>
      </c>
      <c r="IN34" s="182"/>
      <c r="IO34" s="183"/>
      <c r="IP34" s="36">
        <v>42276</v>
      </c>
      <c r="IQ34" s="108">
        <v>12.016999999999999</v>
      </c>
      <c r="IR34" s="108">
        <v>12.1243</v>
      </c>
      <c r="IS34" s="163"/>
      <c r="IT34" s="177">
        <f t="shared" si="60"/>
        <v>-2.0447325197500024</v>
      </c>
      <c r="IU34" s="163">
        <v>-0.21779999999999999</v>
      </c>
      <c r="IV34" s="365">
        <v>-4.0742999999999991</v>
      </c>
      <c r="IW34" s="513">
        <f t="shared" si="109"/>
        <v>1.7</v>
      </c>
      <c r="IX34" s="506">
        <f t="shared" si="62"/>
        <v>0</v>
      </c>
      <c r="IY34" s="510">
        <f t="shared" si="63"/>
        <v>-1.128584</v>
      </c>
      <c r="IZ34" s="204">
        <f t="shared" si="103"/>
        <v>-0.37026000000000003</v>
      </c>
      <c r="JA34" s="537">
        <f t="shared" si="64"/>
        <v>0</v>
      </c>
      <c r="JB34" s="537">
        <f t="shared" si="65"/>
        <v>0</v>
      </c>
      <c r="JC34" s="537">
        <f t="shared" si="104"/>
        <v>0</v>
      </c>
      <c r="JD34" s="537">
        <f t="shared" si="105"/>
        <v>0</v>
      </c>
      <c r="JE34" s="518">
        <f t="shared" si="66"/>
        <v>-1.128584</v>
      </c>
      <c r="JF34" s="519">
        <f t="shared" si="106"/>
        <v>-0.37026000000000003</v>
      </c>
      <c r="JG34" s="500"/>
      <c r="JH34" s="163"/>
      <c r="JI34" s="163"/>
      <c r="JJ34" s="163"/>
      <c r="JK34" s="104">
        <f t="shared" si="107"/>
        <v>-1.128584</v>
      </c>
      <c r="JO34" s="163">
        <v>-2.0447325197500024</v>
      </c>
      <c r="JP34" s="163">
        <v>3.5257000000000005</v>
      </c>
      <c r="JQ34" s="398">
        <f t="shared" si="4"/>
        <v>-0.74128799999999995</v>
      </c>
      <c r="JT34" s="163">
        <v>0.67570000000000086</v>
      </c>
      <c r="JU34" s="398">
        <f t="shared" si="5"/>
        <v>-1.4973000000000001</v>
      </c>
      <c r="JX34" s="163">
        <v>1.5756999999999994</v>
      </c>
      <c r="JY34" s="425">
        <f t="shared" si="6"/>
        <v>-1.074894</v>
      </c>
      <c r="KB34" s="163">
        <v>-1.1743000000000006</v>
      </c>
      <c r="KC34" s="398">
        <f t="shared" si="7"/>
        <v>-2.4882140000000006</v>
      </c>
      <c r="KF34" s="163">
        <v>0.2757000000000005</v>
      </c>
      <c r="KG34" s="398">
        <f t="shared" si="8"/>
        <v>-0.93275799999999998</v>
      </c>
      <c r="KJ34" s="163">
        <v>3.0756999999999994</v>
      </c>
      <c r="KK34" s="398">
        <f t="shared" si="9"/>
        <v>-1.4181439999999998</v>
      </c>
      <c r="KN34" s="365">
        <v>0.17570000000000086</v>
      </c>
      <c r="KO34" s="398">
        <f t="shared" si="10"/>
        <v>-0.83655600000000008</v>
      </c>
      <c r="KR34" s="365">
        <v>-4.0742999999999991</v>
      </c>
      <c r="KS34" s="398">
        <f t="shared" si="67"/>
        <v>-1.128584</v>
      </c>
      <c r="KU34" s="36">
        <v>42276</v>
      </c>
    </row>
    <row r="35" spans="1:307" x14ac:dyDescent="0.35">
      <c r="A35" s="95">
        <v>41181</v>
      </c>
      <c r="B35" s="36">
        <v>41181</v>
      </c>
      <c r="C35" s="301">
        <v>15.65</v>
      </c>
      <c r="D35" s="301">
        <v>12.8</v>
      </c>
      <c r="E35" s="301">
        <v>13.7</v>
      </c>
      <c r="F35" s="301">
        <v>10.95</v>
      </c>
      <c r="G35" s="301">
        <v>12.4</v>
      </c>
      <c r="H35" s="301">
        <v>15.2</v>
      </c>
      <c r="I35" s="301">
        <v>12.3</v>
      </c>
      <c r="J35" s="301">
        <v>8.0500000000000007</v>
      </c>
      <c r="K35" s="105"/>
      <c r="L35" s="36">
        <v>42276</v>
      </c>
      <c r="M35" s="108">
        <v>12.016999999999999</v>
      </c>
      <c r="N35" s="98">
        <f t="shared" si="2"/>
        <v>12.1243</v>
      </c>
      <c r="O35" s="108">
        <f t="shared" si="3"/>
        <v>12.231933333333332</v>
      </c>
      <c r="P35" s="262"/>
      <c r="Q35" s="181">
        <v>42276</v>
      </c>
      <c r="R35" s="301">
        <v>15.65</v>
      </c>
      <c r="S35" s="224">
        <v>3.5257000000000005</v>
      </c>
      <c r="T35"/>
      <c r="U35" s="301">
        <v>12.8</v>
      </c>
      <c r="V35" s="224">
        <v>0.67570000000000086</v>
      </c>
      <c r="W35"/>
      <c r="X35" s="301">
        <v>13.7</v>
      </c>
      <c r="Y35" s="224">
        <v>1.5756999999999994</v>
      </c>
      <c r="Z35"/>
      <c r="AA35" s="301">
        <v>10.95</v>
      </c>
      <c r="AB35" s="224">
        <v>-1.1743000000000006</v>
      </c>
      <c r="AD35" s="301">
        <v>12.4</v>
      </c>
      <c r="AE35" s="223">
        <v>0.2757000000000005</v>
      </c>
      <c r="AG35" s="301">
        <v>15.2</v>
      </c>
      <c r="AH35" s="223">
        <v>3.0756999999999994</v>
      </c>
      <c r="AJ35" s="301">
        <v>12.3</v>
      </c>
      <c r="AK35" s="223">
        <v>0.17570000000000086</v>
      </c>
      <c r="AM35" s="301">
        <v>8.0500000000000007</v>
      </c>
      <c r="AN35" s="223">
        <f t="shared" si="1"/>
        <v>-4.0742999999999991</v>
      </c>
      <c r="AZ35" s="36">
        <v>42277</v>
      </c>
      <c r="BA35" s="301">
        <v>15.4</v>
      </c>
      <c r="BC35" s="301">
        <v>11.35</v>
      </c>
      <c r="BE35" s="301">
        <v>12.8</v>
      </c>
      <c r="BG35" s="301">
        <v>11.05</v>
      </c>
      <c r="BI35" s="301">
        <v>13.8</v>
      </c>
      <c r="BK35" s="301">
        <v>13.5</v>
      </c>
      <c r="BM35" s="301">
        <v>10.5</v>
      </c>
      <c r="BN35" s="186"/>
      <c r="BO35" s="301">
        <v>7.4499999999999993</v>
      </c>
      <c r="BP35" s="186"/>
      <c r="BQ35" s="186"/>
      <c r="CD35" s="36">
        <v>42277</v>
      </c>
      <c r="CE35" s="108">
        <v>11.8034</v>
      </c>
      <c r="CF35" s="108">
        <v>11.9102</v>
      </c>
      <c r="CG35" s="163"/>
      <c r="CH35" s="511">
        <f t="shared" si="11"/>
        <v>-2.2625325197500024</v>
      </c>
      <c r="CI35" s="163">
        <v>-0.24000000000000002</v>
      </c>
      <c r="CJ35" s="224">
        <v>3.4898000000000007</v>
      </c>
      <c r="CK35" s="513">
        <f t="shared" si="12"/>
        <v>0</v>
      </c>
      <c r="CL35" s="506">
        <f t="shared" si="108"/>
        <v>0.9</v>
      </c>
      <c r="CM35" s="510">
        <f t="shared" si="14"/>
        <v>-0.95728799999999992</v>
      </c>
      <c r="CN35" s="204">
        <f t="shared" si="68"/>
        <v>-0.21599999999999997</v>
      </c>
      <c r="CO35" s="537">
        <f t="shared" si="15"/>
        <v>0</v>
      </c>
      <c r="CP35" s="537">
        <f t="shared" si="16"/>
        <v>0</v>
      </c>
      <c r="CQ35" s="537">
        <f t="shared" si="69"/>
        <v>0</v>
      </c>
      <c r="CR35" s="537">
        <f t="shared" si="70"/>
        <v>0</v>
      </c>
      <c r="CS35" s="518">
        <f t="shared" si="17"/>
        <v>-0.95728799999999992</v>
      </c>
      <c r="CT35" s="519">
        <f t="shared" si="71"/>
        <v>-0.21599999999999997</v>
      </c>
      <c r="CU35" s="522"/>
      <c r="CY35" s="104">
        <f t="shared" si="72"/>
        <v>-0.95728799999999992</v>
      </c>
      <c r="DB35" s="36">
        <v>42277</v>
      </c>
      <c r="DC35" s="108">
        <v>11.8034</v>
      </c>
      <c r="DD35" s="108">
        <v>11.9102</v>
      </c>
      <c r="DE35" s="163"/>
      <c r="DF35" s="177">
        <f t="shared" si="18"/>
        <v>-2.2625325197500024</v>
      </c>
      <c r="DG35" s="163">
        <v>-0.24000000000000002</v>
      </c>
      <c r="DH35" s="224">
        <v>-0.56020000000000003</v>
      </c>
      <c r="DI35" s="513">
        <f t="shared" si="19"/>
        <v>1.1000000000000001</v>
      </c>
      <c r="DJ35" s="506">
        <f t="shared" si="20"/>
        <v>0</v>
      </c>
      <c r="DK35" s="510">
        <f t="shared" si="21"/>
        <v>-1.7613000000000001</v>
      </c>
      <c r="DL35" s="204">
        <f t="shared" si="73"/>
        <v>-0.26400000000000001</v>
      </c>
      <c r="DM35" s="537">
        <f t="shared" si="22"/>
        <v>0</v>
      </c>
      <c r="DN35" s="537">
        <f t="shared" si="23"/>
        <v>0</v>
      </c>
      <c r="DO35" s="537">
        <f t="shared" si="74"/>
        <v>0</v>
      </c>
      <c r="DP35" s="537">
        <f t="shared" si="75"/>
        <v>0</v>
      </c>
      <c r="DQ35" s="518">
        <f t="shared" si="24"/>
        <v>-1.7613000000000001</v>
      </c>
      <c r="DR35" s="519">
        <f t="shared" si="76"/>
        <v>-0.26400000000000001</v>
      </c>
      <c r="DS35" s="522"/>
      <c r="DW35" s="104">
        <f t="shared" si="77"/>
        <v>-1.7613000000000001</v>
      </c>
      <c r="DX35" s="182"/>
      <c r="DY35" s="183"/>
      <c r="DZ35" s="36">
        <v>42277</v>
      </c>
      <c r="EA35" s="108">
        <v>11.8034</v>
      </c>
      <c r="EB35" s="108">
        <v>11.9102</v>
      </c>
      <c r="EC35" s="163"/>
      <c r="ED35" s="177">
        <f t="shared" si="25"/>
        <v>-2.2625325197500024</v>
      </c>
      <c r="EE35" s="163">
        <v>-0.24000000000000002</v>
      </c>
      <c r="EF35" s="224">
        <v>0.88980000000000103</v>
      </c>
      <c r="EG35" s="513">
        <f t="shared" si="26"/>
        <v>0</v>
      </c>
      <c r="EH35" s="506">
        <f t="shared" si="27"/>
        <v>1</v>
      </c>
      <c r="EI35" s="510">
        <f t="shared" si="28"/>
        <v>-1.314894</v>
      </c>
      <c r="EJ35" s="204">
        <f t="shared" si="78"/>
        <v>-0.24</v>
      </c>
      <c r="EK35" s="537">
        <f t="shared" si="29"/>
        <v>0</v>
      </c>
      <c r="EL35" s="537">
        <f t="shared" si="30"/>
        <v>0</v>
      </c>
      <c r="EM35" s="537">
        <f t="shared" si="79"/>
        <v>0</v>
      </c>
      <c r="EN35" s="537">
        <f t="shared" si="80"/>
        <v>0</v>
      </c>
      <c r="EO35" s="518">
        <f t="shared" si="31"/>
        <v>-1.314894</v>
      </c>
      <c r="EP35" s="519">
        <f t="shared" si="81"/>
        <v>-0.24</v>
      </c>
      <c r="EQ35" s="522"/>
      <c r="EU35" s="104">
        <f t="shared" si="82"/>
        <v>-1.314894</v>
      </c>
      <c r="EV35" s="182"/>
      <c r="EW35" s="183"/>
      <c r="EX35" s="36">
        <v>42277</v>
      </c>
      <c r="EY35" s="108">
        <v>11.8034</v>
      </c>
      <c r="EZ35" s="108">
        <v>11.9102</v>
      </c>
      <c r="FA35" s="163"/>
      <c r="FB35" s="177">
        <f t="shared" si="32"/>
        <v>-2.2625325197500024</v>
      </c>
      <c r="FC35" s="163">
        <v>-0.24000000000000002</v>
      </c>
      <c r="FD35" s="224">
        <v>-0.86019999999999897</v>
      </c>
      <c r="FE35" s="513">
        <f t="shared" si="33"/>
        <v>1.1000000000000001</v>
      </c>
      <c r="FF35" s="506">
        <f t="shared" si="34"/>
        <v>0</v>
      </c>
      <c r="FG35" s="510">
        <f t="shared" si="35"/>
        <v>-2.7522140000000008</v>
      </c>
      <c r="FH35" s="204">
        <f t="shared" si="83"/>
        <v>-0.26400000000000023</v>
      </c>
      <c r="FI35" s="537">
        <f t="shared" si="36"/>
        <v>0</v>
      </c>
      <c r="FJ35" s="537">
        <f t="shared" si="37"/>
        <v>0</v>
      </c>
      <c r="FK35" s="537">
        <f t="shared" si="84"/>
        <v>0</v>
      </c>
      <c r="FL35" s="537">
        <f t="shared" si="85"/>
        <v>0</v>
      </c>
      <c r="FM35" s="518">
        <f t="shared" si="38"/>
        <v>-2.7522140000000008</v>
      </c>
      <c r="FN35" s="519">
        <f t="shared" si="86"/>
        <v>-0.26400000000000023</v>
      </c>
      <c r="FO35" s="522"/>
      <c r="FS35" s="104">
        <f t="shared" si="87"/>
        <v>-2.7522140000000008</v>
      </c>
      <c r="FT35" s="182"/>
      <c r="FU35" s="183"/>
      <c r="FV35" s="36">
        <v>42277</v>
      </c>
      <c r="FW35" s="108">
        <v>11.8034</v>
      </c>
      <c r="FX35" s="108">
        <v>11.9102</v>
      </c>
      <c r="FY35" s="163"/>
      <c r="FZ35" s="177">
        <f t="shared" si="39"/>
        <v>-2.2625325197500024</v>
      </c>
      <c r="GA35" s="163">
        <v>-0.24000000000000002</v>
      </c>
      <c r="GB35" s="223">
        <v>1.889800000000001</v>
      </c>
      <c r="GC35" s="513">
        <f t="shared" si="40"/>
        <v>0</v>
      </c>
      <c r="GD35" s="506">
        <f t="shared" si="41"/>
        <v>0.98</v>
      </c>
      <c r="GE35" s="510">
        <f t="shared" si="42"/>
        <v>-1.1679580000000001</v>
      </c>
      <c r="GF35" s="204">
        <f t="shared" si="88"/>
        <v>-0.23520000000000008</v>
      </c>
      <c r="GG35" s="537">
        <f t="shared" si="43"/>
        <v>0</v>
      </c>
      <c r="GH35" s="537">
        <f t="shared" si="44"/>
        <v>0</v>
      </c>
      <c r="GI35" s="537">
        <f t="shared" si="89"/>
        <v>0</v>
      </c>
      <c r="GJ35" s="537">
        <f t="shared" si="90"/>
        <v>0</v>
      </c>
      <c r="GK35" s="518">
        <f t="shared" si="45"/>
        <v>-1.1679580000000001</v>
      </c>
      <c r="GL35" s="519">
        <f t="shared" si="91"/>
        <v>-0.23520000000000008</v>
      </c>
      <c r="GM35" s="522"/>
      <c r="GQ35" s="104">
        <f t="shared" si="92"/>
        <v>-1.1679580000000001</v>
      </c>
      <c r="GR35" s="182"/>
      <c r="GS35" s="183"/>
      <c r="GT35" s="36">
        <v>42277</v>
      </c>
      <c r="GU35" s="108">
        <v>11.8034</v>
      </c>
      <c r="GV35" s="108">
        <v>11.9102</v>
      </c>
      <c r="GW35" s="163"/>
      <c r="GX35" s="177">
        <f t="shared" si="46"/>
        <v>-2.2625325197500024</v>
      </c>
      <c r="GY35" s="163">
        <v>-0.24000000000000002</v>
      </c>
      <c r="GZ35" s="223">
        <v>1.5898000000000003</v>
      </c>
      <c r="HA35" s="513">
        <f t="shared" si="47"/>
        <v>0</v>
      </c>
      <c r="HB35" s="506">
        <f t="shared" si="48"/>
        <v>0.98</v>
      </c>
      <c r="HC35" s="510">
        <f t="shared" si="49"/>
        <v>-1.6533439999999999</v>
      </c>
      <c r="HD35" s="204">
        <f t="shared" si="93"/>
        <v>-0.23520000000000008</v>
      </c>
      <c r="HE35" s="537">
        <f t="shared" si="50"/>
        <v>0</v>
      </c>
      <c r="HF35" s="537">
        <f t="shared" si="51"/>
        <v>0</v>
      </c>
      <c r="HG35" s="537">
        <f t="shared" si="94"/>
        <v>0</v>
      </c>
      <c r="HH35" s="537">
        <f t="shared" si="95"/>
        <v>0</v>
      </c>
      <c r="HI35" s="518">
        <f t="shared" si="52"/>
        <v>-1.6533439999999999</v>
      </c>
      <c r="HJ35" s="519">
        <f t="shared" si="96"/>
        <v>-0.23520000000000008</v>
      </c>
      <c r="HK35" s="522"/>
      <c r="HO35" s="104">
        <f t="shared" si="97"/>
        <v>-1.6533439999999999</v>
      </c>
      <c r="HQ35" s="183"/>
      <c r="HR35" s="36">
        <v>42277</v>
      </c>
      <c r="HS35" s="108">
        <v>11.8034</v>
      </c>
      <c r="HT35" s="108">
        <v>11.9102</v>
      </c>
      <c r="HU35" s="163"/>
      <c r="HV35" s="177">
        <f t="shared" si="53"/>
        <v>-2.2625325197500024</v>
      </c>
      <c r="HW35" s="163">
        <v>-0.24000000000000002</v>
      </c>
      <c r="HX35" s="223">
        <v>-1.4101999999999997</v>
      </c>
      <c r="HY35" s="513">
        <f t="shared" si="54"/>
        <v>1.1200000000000001</v>
      </c>
      <c r="HZ35" s="506">
        <f t="shared" si="55"/>
        <v>0</v>
      </c>
      <c r="IA35" s="510">
        <f t="shared" si="56"/>
        <v>-1.105356</v>
      </c>
      <c r="IB35" s="204">
        <f t="shared" si="98"/>
        <v>-0.26879999999999993</v>
      </c>
      <c r="IC35" s="537">
        <f t="shared" si="57"/>
        <v>0</v>
      </c>
      <c r="ID35" s="537">
        <f t="shared" si="58"/>
        <v>0</v>
      </c>
      <c r="IE35" s="537">
        <f t="shared" si="99"/>
        <v>0</v>
      </c>
      <c r="IF35" s="537">
        <f t="shared" si="100"/>
        <v>0</v>
      </c>
      <c r="IG35" s="518">
        <f t="shared" si="59"/>
        <v>-1.105356</v>
      </c>
      <c r="IH35" s="519">
        <f t="shared" si="101"/>
        <v>-0.26879999999999993</v>
      </c>
      <c r="II35" s="522"/>
      <c r="IJ35" s="163"/>
      <c r="IK35" s="163"/>
      <c r="IL35" s="163"/>
      <c r="IM35" s="104">
        <f t="shared" si="102"/>
        <v>-1.105356</v>
      </c>
      <c r="IN35" s="182"/>
      <c r="IO35" s="183"/>
      <c r="IP35" s="36">
        <v>42277</v>
      </c>
      <c r="IQ35" s="108">
        <v>11.8034</v>
      </c>
      <c r="IR35" s="108">
        <v>11.9102</v>
      </c>
      <c r="IS35" s="163"/>
      <c r="IT35" s="177">
        <f t="shared" si="60"/>
        <v>-2.2625325197500024</v>
      </c>
      <c r="IU35" s="163">
        <v>-0.24000000000000002</v>
      </c>
      <c r="IV35" s="365">
        <v>-4.4602000000000004</v>
      </c>
      <c r="IW35" s="513">
        <f t="shared" si="109"/>
        <v>1.7</v>
      </c>
      <c r="IX35" s="506">
        <f t="shared" si="62"/>
        <v>0</v>
      </c>
      <c r="IY35" s="510">
        <f t="shared" si="63"/>
        <v>-1.5365839999999999</v>
      </c>
      <c r="IZ35" s="204">
        <f t="shared" si="103"/>
        <v>-0.40799999999999992</v>
      </c>
      <c r="JA35" s="537">
        <f t="shared" si="64"/>
        <v>0</v>
      </c>
      <c r="JB35" s="537">
        <f t="shared" si="65"/>
        <v>0</v>
      </c>
      <c r="JC35" s="537">
        <f t="shared" si="104"/>
        <v>0</v>
      </c>
      <c r="JD35" s="537">
        <f t="shared" si="105"/>
        <v>0</v>
      </c>
      <c r="JE35" s="518">
        <f t="shared" si="66"/>
        <v>-1.5365839999999999</v>
      </c>
      <c r="JF35" s="519">
        <f t="shared" si="106"/>
        <v>-0.40799999999999992</v>
      </c>
      <c r="JG35" s="500"/>
      <c r="JH35" s="163"/>
      <c r="JI35" s="163"/>
      <c r="JJ35" s="163"/>
      <c r="JK35" s="104">
        <f t="shared" si="107"/>
        <v>-1.5365839999999999</v>
      </c>
      <c r="JO35" s="163">
        <v>-2.2625325197500024</v>
      </c>
      <c r="JP35" s="163">
        <v>3.4898000000000007</v>
      </c>
      <c r="JQ35" s="398">
        <f t="shared" si="4"/>
        <v>-0.95728799999999992</v>
      </c>
      <c r="JT35" s="163">
        <v>-0.56020000000000003</v>
      </c>
      <c r="JU35" s="398">
        <f t="shared" si="5"/>
        <v>-1.7613000000000001</v>
      </c>
      <c r="JX35" s="163">
        <v>0.88980000000000103</v>
      </c>
      <c r="JY35" s="425">
        <f t="shared" si="6"/>
        <v>-1.314894</v>
      </c>
      <c r="KB35" s="163">
        <v>-0.86019999999999897</v>
      </c>
      <c r="KC35" s="398">
        <f t="shared" si="7"/>
        <v>-2.7522140000000008</v>
      </c>
      <c r="KF35" s="163">
        <v>1.889800000000001</v>
      </c>
      <c r="KG35" s="398">
        <f t="shared" si="8"/>
        <v>-1.1679580000000001</v>
      </c>
      <c r="KJ35" s="163">
        <v>1.5898000000000003</v>
      </c>
      <c r="KK35" s="398">
        <f t="shared" si="9"/>
        <v>-1.6533439999999999</v>
      </c>
      <c r="KN35" s="365">
        <v>-1.4101999999999997</v>
      </c>
      <c r="KO35" s="398">
        <f t="shared" si="10"/>
        <v>-1.105356</v>
      </c>
      <c r="KR35" s="365">
        <v>-4.4602000000000004</v>
      </c>
      <c r="KS35" s="398">
        <f t="shared" si="67"/>
        <v>-1.5365839999999999</v>
      </c>
      <c r="KU35" s="36">
        <v>42277</v>
      </c>
    </row>
    <row r="36" spans="1:307" x14ac:dyDescent="0.35">
      <c r="A36" s="95">
        <v>41182</v>
      </c>
      <c r="B36" s="36">
        <v>41182</v>
      </c>
      <c r="C36" s="301">
        <v>15.4</v>
      </c>
      <c r="D36" s="301">
        <v>11.35</v>
      </c>
      <c r="E36" s="301">
        <v>12.8</v>
      </c>
      <c r="F36" s="301">
        <v>11.05</v>
      </c>
      <c r="G36" s="301">
        <v>13.8</v>
      </c>
      <c r="H36" s="301">
        <v>13.5</v>
      </c>
      <c r="I36" s="301">
        <v>10.5</v>
      </c>
      <c r="J36" s="301">
        <v>7.4499999999999993</v>
      </c>
      <c r="K36" s="105"/>
      <c r="L36" s="36">
        <v>42277</v>
      </c>
      <c r="M36" s="108">
        <v>11.8034</v>
      </c>
      <c r="N36" s="98">
        <f t="shared" si="2"/>
        <v>11.9102</v>
      </c>
      <c r="O36" s="108">
        <f t="shared" si="3"/>
        <v>12.017333333333333</v>
      </c>
      <c r="P36" s="262"/>
      <c r="Q36" s="181">
        <v>42277</v>
      </c>
      <c r="R36" s="301">
        <v>15.4</v>
      </c>
      <c r="S36" s="224">
        <v>3.4898000000000007</v>
      </c>
      <c r="T36"/>
      <c r="U36" s="301">
        <v>11.35</v>
      </c>
      <c r="V36" s="224">
        <v>-0.56020000000000003</v>
      </c>
      <c r="W36"/>
      <c r="X36" s="301">
        <v>12.8</v>
      </c>
      <c r="Y36" s="224">
        <v>0.88980000000000103</v>
      </c>
      <c r="Z36"/>
      <c r="AA36" s="301">
        <v>11.05</v>
      </c>
      <c r="AB36" s="224">
        <v>-0.86019999999999897</v>
      </c>
      <c r="AD36" s="301">
        <v>13.8</v>
      </c>
      <c r="AE36" s="223">
        <v>1.889800000000001</v>
      </c>
      <c r="AG36" s="301">
        <v>13.5</v>
      </c>
      <c r="AH36" s="223">
        <v>1.5898000000000003</v>
      </c>
      <c r="AJ36" s="301">
        <v>10.5</v>
      </c>
      <c r="AK36" s="223">
        <v>-1.4101999999999997</v>
      </c>
      <c r="AM36" s="301">
        <v>7.4499999999999993</v>
      </c>
      <c r="AN36" s="223">
        <f t="shared" si="1"/>
        <v>-4.4602000000000004</v>
      </c>
      <c r="AZ36" s="36">
        <v>42278</v>
      </c>
      <c r="BA36" s="301">
        <v>14.15</v>
      </c>
      <c r="BC36" s="301">
        <v>10.45</v>
      </c>
      <c r="BE36" s="301">
        <v>11.6</v>
      </c>
      <c r="BG36" s="301">
        <v>12.55</v>
      </c>
      <c r="BI36" s="301">
        <v>14.45</v>
      </c>
      <c r="BK36" s="301">
        <v>12</v>
      </c>
      <c r="BM36" s="301">
        <v>10.55</v>
      </c>
      <c r="BN36" s="186"/>
      <c r="BO36" s="301">
        <v>7.25</v>
      </c>
      <c r="BP36" s="186"/>
      <c r="BQ36" s="186"/>
      <c r="CD36" s="36">
        <v>42278</v>
      </c>
      <c r="CE36" s="108">
        <v>11.5908</v>
      </c>
      <c r="CF36" s="108">
        <v>11.697099999999999</v>
      </c>
      <c r="CG36" s="163"/>
      <c r="CH36" s="511">
        <f t="shared" si="11"/>
        <v>-2.5025325197500026</v>
      </c>
      <c r="CI36" s="163">
        <v>-0.26179999999999998</v>
      </c>
      <c r="CJ36" s="224">
        <v>2.4529000000000014</v>
      </c>
      <c r="CK36" s="513">
        <f t="shared" si="12"/>
        <v>0</v>
      </c>
      <c r="CL36" s="506">
        <f t="shared" si="108"/>
        <v>0.93</v>
      </c>
      <c r="CM36" s="510">
        <f t="shared" si="14"/>
        <v>-1.2007619999999999</v>
      </c>
      <c r="CN36" s="204">
        <f t="shared" si="68"/>
        <v>-0.24347399999999997</v>
      </c>
      <c r="CO36" s="537">
        <f t="shared" si="15"/>
        <v>0</v>
      </c>
      <c r="CP36" s="537">
        <f t="shared" si="16"/>
        <v>0</v>
      </c>
      <c r="CQ36" s="537">
        <f t="shared" si="69"/>
        <v>0</v>
      </c>
      <c r="CR36" s="537">
        <f t="shared" si="70"/>
        <v>0</v>
      </c>
      <c r="CS36" s="518">
        <f t="shared" si="17"/>
        <v>-1.2007619999999999</v>
      </c>
      <c r="CT36" s="519">
        <f t="shared" si="71"/>
        <v>-0.24347399999999997</v>
      </c>
      <c r="CU36" s="522"/>
      <c r="CY36" s="104">
        <f t="shared" si="72"/>
        <v>-1.2007619999999999</v>
      </c>
      <c r="DB36" s="36">
        <v>42278</v>
      </c>
      <c r="DC36" s="108">
        <v>11.5908</v>
      </c>
      <c r="DD36" s="108">
        <v>11.697099999999999</v>
      </c>
      <c r="DE36" s="163"/>
      <c r="DF36" s="177">
        <f t="shared" si="18"/>
        <v>-2.5025325197500026</v>
      </c>
      <c r="DG36" s="163">
        <v>-0.26179999999999998</v>
      </c>
      <c r="DH36" s="224">
        <v>-1.2470999999999997</v>
      </c>
      <c r="DI36" s="513">
        <f t="shared" si="19"/>
        <v>1.1200000000000001</v>
      </c>
      <c r="DJ36" s="506">
        <f t="shared" si="20"/>
        <v>0</v>
      </c>
      <c r="DK36" s="510">
        <f t="shared" si="21"/>
        <v>-2.054516</v>
      </c>
      <c r="DL36" s="204">
        <f t="shared" si="73"/>
        <v>-0.29321599999999992</v>
      </c>
      <c r="DM36" s="537">
        <f t="shared" si="22"/>
        <v>0</v>
      </c>
      <c r="DN36" s="537">
        <f t="shared" si="23"/>
        <v>0</v>
      </c>
      <c r="DO36" s="537">
        <f t="shared" si="74"/>
        <v>0</v>
      </c>
      <c r="DP36" s="537">
        <f t="shared" si="75"/>
        <v>0</v>
      </c>
      <c r="DQ36" s="518">
        <f t="shared" si="24"/>
        <v>-2.054516</v>
      </c>
      <c r="DR36" s="519">
        <f t="shared" si="76"/>
        <v>-0.29321599999999992</v>
      </c>
      <c r="DS36" s="522"/>
      <c r="DW36" s="104">
        <f t="shared" si="77"/>
        <v>-2.054516</v>
      </c>
      <c r="DX36" s="182"/>
      <c r="DY36" s="183"/>
      <c r="DZ36" s="36">
        <v>42278</v>
      </c>
      <c r="EA36" s="108">
        <v>11.5908</v>
      </c>
      <c r="EB36" s="108">
        <v>11.697099999999999</v>
      </c>
      <c r="EC36" s="163"/>
      <c r="ED36" s="177">
        <f t="shared" si="25"/>
        <v>-2.5025325197500026</v>
      </c>
      <c r="EE36" s="163">
        <v>-0.26179999999999998</v>
      </c>
      <c r="EF36" s="224">
        <v>-9.7099999999999298E-2</v>
      </c>
      <c r="EG36" s="513">
        <f t="shared" si="26"/>
        <v>1.1000000000000001</v>
      </c>
      <c r="EH36" s="506">
        <f t="shared" si="27"/>
        <v>0</v>
      </c>
      <c r="EI36" s="510">
        <f t="shared" si="28"/>
        <v>-1.6028739999999999</v>
      </c>
      <c r="EJ36" s="204">
        <f t="shared" si="78"/>
        <v>-0.2879799999999999</v>
      </c>
      <c r="EK36" s="537">
        <f t="shared" si="29"/>
        <v>0</v>
      </c>
      <c r="EL36" s="537">
        <f t="shared" si="30"/>
        <v>0</v>
      </c>
      <c r="EM36" s="537">
        <f t="shared" si="79"/>
        <v>0</v>
      </c>
      <c r="EN36" s="537">
        <f t="shared" si="80"/>
        <v>0</v>
      </c>
      <c r="EO36" s="518">
        <f t="shared" si="31"/>
        <v>-1.6028739999999999</v>
      </c>
      <c r="EP36" s="519">
        <f t="shared" si="81"/>
        <v>-0.2879799999999999</v>
      </c>
      <c r="EQ36" s="522"/>
      <c r="EU36" s="104">
        <f t="shared" si="82"/>
        <v>-1.6028739999999999</v>
      </c>
      <c r="EV36" s="182"/>
      <c r="EW36" s="183"/>
      <c r="EX36" s="36">
        <v>42278</v>
      </c>
      <c r="EY36" s="108">
        <v>11.5908</v>
      </c>
      <c r="EZ36" s="108">
        <v>11.697099999999999</v>
      </c>
      <c r="FA36" s="163"/>
      <c r="FB36" s="177">
        <f t="shared" si="32"/>
        <v>-2.5025325197500026</v>
      </c>
      <c r="FC36" s="163">
        <v>-0.26179999999999998</v>
      </c>
      <c r="FD36" s="224">
        <v>0.85290000000000177</v>
      </c>
      <c r="FE36" s="513">
        <f t="shared" si="33"/>
        <v>0</v>
      </c>
      <c r="FF36" s="506">
        <f t="shared" si="34"/>
        <v>1</v>
      </c>
      <c r="FG36" s="510">
        <f t="shared" si="35"/>
        <v>-3.0140140000000009</v>
      </c>
      <c r="FH36" s="204">
        <f t="shared" si="83"/>
        <v>-0.26180000000000003</v>
      </c>
      <c r="FI36" s="537">
        <f t="shared" si="36"/>
        <v>0</v>
      </c>
      <c r="FJ36" s="537">
        <f t="shared" si="37"/>
        <v>0</v>
      </c>
      <c r="FK36" s="537">
        <f t="shared" si="84"/>
        <v>0</v>
      </c>
      <c r="FL36" s="537">
        <f t="shared" si="85"/>
        <v>0</v>
      </c>
      <c r="FM36" s="518">
        <f t="shared" si="38"/>
        <v>-3.0140140000000009</v>
      </c>
      <c r="FN36" s="519">
        <f t="shared" si="86"/>
        <v>-0.26180000000000003</v>
      </c>
      <c r="FO36" s="522"/>
      <c r="FS36" s="104">
        <f t="shared" si="87"/>
        <v>-3.0140140000000009</v>
      </c>
      <c r="FT36" s="182"/>
      <c r="FU36" s="183"/>
      <c r="FV36" s="36">
        <v>42278</v>
      </c>
      <c r="FW36" s="108">
        <v>11.5908</v>
      </c>
      <c r="FX36" s="108">
        <v>11.697099999999999</v>
      </c>
      <c r="FY36" s="163"/>
      <c r="FZ36" s="177">
        <f t="shared" si="39"/>
        <v>-2.5025325197500026</v>
      </c>
      <c r="GA36" s="163">
        <v>-0.26179999999999998</v>
      </c>
      <c r="GB36" s="223">
        <v>2.7529000000000003</v>
      </c>
      <c r="GC36" s="513">
        <f t="shared" si="40"/>
        <v>0</v>
      </c>
      <c r="GD36" s="506">
        <f t="shared" si="41"/>
        <v>0.96</v>
      </c>
      <c r="GE36" s="510">
        <f t="shared" si="42"/>
        <v>-1.419286</v>
      </c>
      <c r="GF36" s="204">
        <f t="shared" si="88"/>
        <v>-0.251328</v>
      </c>
      <c r="GG36" s="537">
        <f t="shared" si="43"/>
        <v>0</v>
      </c>
      <c r="GH36" s="537">
        <f t="shared" si="44"/>
        <v>0</v>
      </c>
      <c r="GI36" s="537">
        <f t="shared" si="89"/>
        <v>0</v>
      </c>
      <c r="GJ36" s="537">
        <f t="shared" si="90"/>
        <v>0</v>
      </c>
      <c r="GK36" s="518">
        <f t="shared" si="45"/>
        <v>-1.419286</v>
      </c>
      <c r="GL36" s="519">
        <f t="shared" si="91"/>
        <v>-0.251328</v>
      </c>
      <c r="GM36" s="522"/>
      <c r="GQ36" s="104">
        <f t="shared" si="92"/>
        <v>-1.419286</v>
      </c>
      <c r="GR36" s="182"/>
      <c r="GS36" s="183"/>
      <c r="GT36" s="36">
        <v>42278</v>
      </c>
      <c r="GU36" s="108">
        <v>11.5908</v>
      </c>
      <c r="GV36" s="108">
        <v>11.697099999999999</v>
      </c>
      <c r="GW36" s="163"/>
      <c r="GX36" s="177">
        <f t="shared" si="46"/>
        <v>-2.5025325197500026</v>
      </c>
      <c r="GY36" s="163">
        <v>-0.26179999999999998</v>
      </c>
      <c r="GZ36" s="223">
        <v>0.30290000000000106</v>
      </c>
      <c r="HA36" s="513">
        <f t="shared" si="47"/>
        <v>0</v>
      </c>
      <c r="HB36" s="506">
        <f t="shared" si="48"/>
        <v>1</v>
      </c>
      <c r="HC36" s="510">
        <f t="shared" si="49"/>
        <v>-1.915144</v>
      </c>
      <c r="HD36" s="204">
        <f t="shared" si="93"/>
        <v>-0.26180000000000003</v>
      </c>
      <c r="HE36" s="537">
        <f t="shared" si="50"/>
        <v>0</v>
      </c>
      <c r="HF36" s="537">
        <f t="shared" si="51"/>
        <v>0</v>
      </c>
      <c r="HG36" s="537">
        <f t="shared" si="94"/>
        <v>0</v>
      </c>
      <c r="HH36" s="537">
        <f t="shared" si="95"/>
        <v>0</v>
      </c>
      <c r="HI36" s="518">
        <f t="shared" si="52"/>
        <v>-1.915144</v>
      </c>
      <c r="HJ36" s="519">
        <f t="shared" si="96"/>
        <v>-0.26180000000000003</v>
      </c>
      <c r="HK36" s="522"/>
      <c r="HO36" s="104">
        <f t="shared" si="97"/>
        <v>-1.915144</v>
      </c>
      <c r="HQ36" s="183"/>
      <c r="HR36" s="36">
        <v>42278</v>
      </c>
      <c r="HS36" s="108">
        <v>11.5908</v>
      </c>
      <c r="HT36" s="108">
        <v>11.697099999999999</v>
      </c>
      <c r="HU36" s="163"/>
      <c r="HV36" s="177">
        <f t="shared" si="53"/>
        <v>-2.5025325197500026</v>
      </c>
      <c r="HW36" s="163">
        <v>-0.26179999999999998</v>
      </c>
      <c r="HX36" s="223">
        <v>-1.1470999999999982</v>
      </c>
      <c r="HY36" s="513">
        <f t="shared" si="54"/>
        <v>1.1200000000000001</v>
      </c>
      <c r="HZ36" s="506">
        <f t="shared" si="55"/>
        <v>0</v>
      </c>
      <c r="IA36" s="510">
        <f t="shared" si="56"/>
        <v>-1.3985719999999999</v>
      </c>
      <c r="IB36" s="204">
        <f t="shared" si="98"/>
        <v>-0.29321599999999992</v>
      </c>
      <c r="IC36" s="537">
        <f t="shared" si="57"/>
        <v>0</v>
      </c>
      <c r="ID36" s="537">
        <f t="shared" si="58"/>
        <v>0</v>
      </c>
      <c r="IE36" s="537">
        <f t="shared" si="99"/>
        <v>0</v>
      </c>
      <c r="IF36" s="537">
        <f t="shared" si="100"/>
        <v>0</v>
      </c>
      <c r="IG36" s="518">
        <f t="shared" si="59"/>
        <v>-1.3985719999999999</v>
      </c>
      <c r="IH36" s="519">
        <f t="shared" si="101"/>
        <v>-0.29321599999999992</v>
      </c>
      <c r="II36" s="522"/>
      <c r="IJ36" s="163"/>
      <c r="IK36" s="163"/>
      <c r="IL36" s="163"/>
      <c r="IM36" s="104">
        <f t="shared" si="102"/>
        <v>-1.3985719999999999</v>
      </c>
      <c r="IN36" s="182"/>
      <c r="IO36" s="183"/>
      <c r="IP36" s="36">
        <v>42278</v>
      </c>
      <c r="IQ36" s="108">
        <v>11.5908</v>
      </c>
      <c r="IR36" s="108">
        <v>11.697099999999999</v>
      </c>
      <c r="IS36" s="163"/>
      <c r="IT36" s="177">
        <f t="shared" si="60"/>
        <v>-2.5025325197500026</v>
      </c>
      <c r="IU36" s="163">
        <v>-0.26179999999999998</v>
      </c>
      <c r="IV36" s="365">
        <v>-4.4470999999999989</v>
      </c>
      <c r="IW36" s="513">
        <f t="shared" si="109"/>
        <v>1.7</v>
      </c>
      <c r="IX36" s="506">
        <f t="shared" si="62"/>
        <v>0</v>
      </c>
      <c r="IY36" s="510">
        <f t="shared" si="63"/>
        <v>-1.981644</v>
      </c>
      <c r="IZ36" s="204">
        <f t="shared" si="103"/>
        <v>-0.44506000000000001</v>
      </c>
      <c r="JA36" s="537">
        <f t="shared" si="64"/>
        <v>0</v>
      </c>
      <c r="JB36" s="537">
        <f t="shared" si="65"/>
        <v>0</v>
      </c>
      <c r="JC36" s="537">
        <f t="shared" si="104"/>
        <v>0</v>
      </c>
      <c r="JD36" s="537">
        <f t="shared" si="105"/>
        <v>0</v>
      </c>
      <c r="JE36" s="518">
        <f t="shared" si="66"/>
        <v>-1.981644</v>
      </c>
      <c r="JF36" s="519">
        <f t="shared" si="106"/>
        <v>-0.44506000000000001</v>
      </c>
      <c r="JG36" s="500"/>
      <c r="JH36" s="163"/>
      <c r="JI36" s="163"/>
      <c r="JJ36" s="163"/>
      <c r="JK36" s="104">
        <f t="shared" si="107"/>
        <v>-1.981644</v>
      </c>
      <c r="JO36" s="163">
        <v>-2.5025325197500026</v>
      </c>
      <c r="JP36" s="163">
        <v>2.4529000000000014</v>
      </c>
      <c r="JQ36" s="398">
        <f t="shared" si="4"/>
        <v>-1.2007619999999999</v>
      </c>
      <c r="JT36" s="163">
        <v>-1.2470999999999997</v>
      </c>
      <c r="JU36" s="398">
        <f t="shared" si="5"/>
        <v>-2.054516</v>
      </c>
      <c r="JX36" s="163">
        <v>-9.7099999999999298E-2</v>
      </c>
      <c r="JY36" s="425">
        <f t="shared" si="6"/>
        <v>-1.6028739999999999</v>
      </c>
      <c r="KB36" s="163">
        <v>0.85290000000000177</v>
      </c>
      <c r="KC36" s="398">
        <f t="shared" si="7"/>
        <v>-3.0140140000000009</v>
      </c>
      <c r="KF36" s="163">
        <v>2.7529000000000003</v>
      </c>
      <c r="KG36" s="398">
        <f t="shared" si="8"/>
        <v>-1.419286</v>
      </c>
      <c r="KJ36" s="163">
        <v>0.30290000000000106</v>
      </c>
      <c r="KK36" s="398">
        <f t="shared" si="9"/>
        <v>-1.915144</v>
      </c>
      <c r="KN36" s="365">
        <v>-1.1470999999999982</v>
      </c>
      <c r="KO36" s="398">
        <f t="shared" si="10"/>
        <v>-1.3985719999999999</v>
      </c>
      <c r="KR36" s="365">
        <v>-4.4470999999999989</v>
      </c>
      <c r="KS36" s="398">
        <f t="shared" si="67"/>
        <v>-1.981644</v>
      </c>
      <c r="KU36" s="36">
        <v>42278</v>
      </c>
    </row>
    <row r="37" spans="1:307" x14ac:dyDescent="0.35">
      <c r="A37" s="95">
        <v>41183</v>
      </c>
      <c r="B37" s="36">
        <v>41183</v>
      </c>
      <c r="C37" s="301">
        <v>14.15</v>
      </c>
      <c r="D37" s="301">
        <v>10.45</v>
      </c>
      <c r="E37" s="301">
        <v>11.6</v>
      </c>
      <c r="F37" s="301">
        <v>12.55</v>
      </c>
      <c r="G37" s="301">
        <v>14.45</v>
      </c>
      <c r="H37" s="301">
        <v>12</v>
      </c>
      <c r="I37" s="301">
        <v>10.55</v>
      </c>
      <c r="J37" s="301">
        <v>7.25</v>
      </c>
      <c r="K37" s="105"/>
      <c r="L37" s="36">
        <v>42278</v>
      </c>
      <c r="M37" s="108">
        <v>11.5908</v>
      </c>
      <c r="N37" s="98">
        <f t="shared" si="2"/>
        <v>11.697099999999999</v>
      </c>
      <c r="O37" s="108">
        <f t="shared" si="3"/>
        <v>11.803733333333334</v>
      </c>
      <c r="P37" s="262"/>
      <c r="Q37" s="181">
        <v>42278</v>
      </c>
      <c r="R37" s="301">
        <v>14.15</v>
      </c>
      <c r="S37" s="224">
        <v>2.4529000000000014</v>
      </c>
      <c r="T37"/>
      <c r="U37" s="301">
        <v>10.45</v>
      </c>
      <c r="V37" s="224">
        <v>-1.2470999999999997</v>
      </c>
      <c r="W37"/>
      <c r="X37" s="301">
        <v>11.6</v>
      </c>
      <c r="Y37" s="224">
        <v>-9.7099999999999298E-2</v>
      </c>
      <c r="Z37"/>
      <c r="AA37" s="301">
        <v>12.55</v>
      </c>
      <c r="AB37" s="224">
        <v>0.85290000000000177</v>
      </c>
      <c r="AD37" s="301">
        <v>14.45</v>
      </c>
      <c r="AE37" s="223">
        <v>2.7529000000000003</v>
      </c>
      <c r="AG37" s="301">
        <v>12</v>
      </c>
      <c r="AH37" s="223">
        <v>0.30290000000000106</v>
      </c>
      <c r="AJ37" s="301">
        <v>10.55</v>
      </c>
      <c r="AK37" s="223">
        <v>-1.1470999999999982</v>
      </c>
      <c r="AM37" s="301">
        <v>7.25</v>
      </c>
      <c r="AN37" s="223">
        <f t="shared" si="1"/>
        <v>-4.4470999999999989</v>
      </c>
      <c r="AZ37" s="36">
        <v>42279</v>
      </c>
      <c r="BA37" s="301">
        <v>13.5</v>
      </c>
      <c r="BC37" s="301">
        <v>8.25</v>
      </c>
      <c r="BE37" s="301">
        <v>11.6</v>
      </c>
      <c r="BG37" s="301">
        <v>11.95</v>
      </c>
      <c r="BI37" s="301">
        <v>11.5</v>
      </c>
      <c r="BK37" s="301">
        <v>11.899999999999999</v>
      </c>
      <c r="BM37" s="301">
        <v>9.15</v>
      </c>
      <c r="BN37" s="186"/>
      <c r="BO37" s="301">
        <v>9.25</v>
      </c>
      <c r="BP37" s="186"/>
      <c r="BQ37" s="186"/>
      <c r="CD37" s="36">
        <v>42279</v>
      </c>
      <c r="CE37" s="108">
        <v>11.379199999999999</v>
      </c>
      <c r="CF37" s="108">
        <v>11.484999999999999</v>
      </c>
      <c r="CG37" s="163"/>
      <c r="CH37" s="511">
        <f t="shared" si="11"/>
        <v>-2.7643325197500026</v>
      </c>
      <c r="CI37" s="163">
        <v>-0.28320000000000001</v>
      </c>
      <c r="CJ37" s="224">
        <v>2.0150000000000006</v>
      </c>
      <c r="CK37" s="513">
        <f t="shared" si="12"/>
        <v>0</v>
      </c>
      <c r="CL37" s="506">
        <f t="shared" si="108"/>
        <v>0.93</v>
      </c>
      <c r="CM37" s="510">
        <f t="shared" si="14"/>
        <v>-1.4641379999999999</v>
      </c>
      <c r="CN37" s="204">
        <f t="shared" si="68"/>
        <v>-0.26337600000000005</v>
      </c>
      <c r="CO37" s="537">
        <f t="shared" si="15"/>
        <v>0</v>
      </c>
      <c r="CP37" s="537">
        <f t="shared" si="16"/>
        <v>0</v>
      </c>
      <c r="CQ37" s="537">
        <f t="shared" si="69"/>
        <v>0</v>
      </c>
      <c r="CR37" s="537">
        <f t="shared" si="70"/>
        <v>0</v>
      </c>
      <c r="CS37" s="518">
        <f t="shared" si="17"/>
        <v>-1.4641379999999999</v>
      </c>
      <c r="CT37" s="519">
        <f t="shared" si="71"/>
        <v>-0.26337600000000005</v>
      </c>
      <c r="CU37" s="522"/>
      <c r="CY37" s="104">
        <f t="shared" si="72"/>
        <v>-1.4641379999999999</v>
      </c>
      <c r="DB37" s="36">
        <v>42279</v>
      </c>
      <c r="DC37" s="108">
        <v>11.379199999999999</v>
      </c>
      <c r="DD37" s="108">
        <v>11.484999999999999</v>
      </c>
      <c r="DE37" s="163"/>
      <c r="DF37" s="177">
        <f t="shared" si="18"/>
        <v>-2.7643325197500026</v>
      </c>
      <c r="DG37" s="163">
        <v>-0.28320000000000001</v>
      </c>
      <c r="DH37" s="224">
        <v>-3.2349999999999994</v>
      </c>
      <c r="DI37" s="513">
        <f t="shared" si="19"/>
        <v>1.3</v>
      </c>
      <c r="DJ37" s="506">
        <f t="shared" si="20"/>
        <v>0</v>
      </c>
      <c r="DK37" s="510">
        <f t="shared" si="21"/>
        <v>-2.4226760000000001</v>
      </c>
      <c r="DL37" s="204">
        <f t="shared" si="73"/>
        <v>-0.36816000000000004</v>
      </c>
      <c r="DM37" s="537">
        <f t="shared" si="22"/>
        <v>0</v>
      </c>
      <c r="DN37" s="537">
        <f t="shared" si="23"/>
        <v>0</v>
      </c>
      <c r="DO37" s="537">
        <f t="shared" si="74"/>
        <v>0</v>
      </c>
      <c r="DP37" s="537">
        <f t="shared" si="75"/>
        <v>0</v>
      </c>
      <c r="DQ37" s="518">
        <f t="shared" si="24"/>
        <v>-2.4226760000000001</v>
      </c>
      <c r="DR37" s="519">
        <f t="shared" si="76"/>
        <v>-0.36816000000000004</v>
      </c>
      <c r="DS37" s="522"/>
      <c r="DW37" s="104">
        <f t="shared" si="77"/>
        <v>-2.4226760000000001</v>
      </c>
      <c r="DX37" s="182"/>
      <c r="DY37" s="183"/>
      <c r="DZ37" s="36">
        <v>42279</v>
      </c>
      <c r="EA37" s="108">
        <v>11.379199999999999</v>
      </c>
      <c r="EB37" s="108">
        <v>11.484999999999999</v>
      </c>
      <c r="EC37" s="163"/>
      <c r="ED37" s="177">
        <f t="shared" si="25"/>
        <v>-2.7643325197500026</v>
      </c>
      <c r="EE37" s="163">
        <v>-0.28320000000000001</v>
      </c>
      <c r="EF37" s="224">
        <v>0.11500000000000021</v>
      </c>
      <c r="EG37" s="513">
        <f t="shared" si="26"/>
        <v>0</v>
      </c>
      <c r="EH37" s="506">
        <f t="shared" si="27"/>
        <v>1</v>
      </c>
      <c r="EI37" s="510">
        <f t="shared" si="28"/>
        <v>-1.8860739999999998</v>
      </c>
      <c r="EJ37" s="204">
        <f t="shared" si="78"/>
        <v>-0.2831999999999999</v>
      </c>
      <c r="EK37" s="537">
        <f t="shared" si="29"/>
        <v>0</v>
      </c>
      <c r="EL37" s="537">
        <f t="shared" si="30"/>
        <v>0</v>
      </c>
      <c r="EM37" s="537">
        <f t="shared" si="79"/>
        <v>0</v>
      </c>
      <c r="EN37" s="537">
        <f t="shared" si="80"/>
        <v>0</v>
      </c>
      <c r="EO37" s="518">
        <f t="shared" si="31"/>
        <v>-1.8860739999999998</v>
      </c>
      <c r="EP37" s="519">
        <f t="shared" si="81"/>
        <v>-0.2831999999999999</v>
      </c>
      <c r="EQ37" s="522"/>
      <c r="EU37" s="104">
        <f t="shared" si="82"/>
        <v>-1.8860739999999998</v>
      </c>
      <c r="EV37" s="182"/>
      <c r="EW37" s="183"/>
      <c r="EX37" s="36">
        <v>42279</v>
      </c>
      <c r="EY37" s="108">
        <v>11.379199999999999</v>
      </c>
      <c r="EZ37" s="108">
        <v>11.484999999999999</v>
      </c>
      <c r="FA37" s="163"/>
      <c r="FB37" s="177">
        <f t="shared" si="32"/>
        <v>-2.7643325197500026</v>
      </c>
      <c r="FC37" s="163">
        <v>-0.28320000000000001</v>
      </c>
      <c r="FD37" s="224">
        <v>0.46499999999999986</v>
      </c>
      <c r="FE37" s="513">
        <f t="shared" si="33"/>
        <v>0</v>
      </c>
      <c r="FF37" s="506">
        <f t="shared" si="34"/>
        <v>1</v>
      </c>
      <c r="FG37" s="510">
        <f t="shared" si="35"/>
        <v>-3.2972140000000008</v>
      </c>
      <c r="FH37" s="204">
        <f t="shared" si="83"/>
        <v>-0.2831999999999999</v>
      </c>
      <c r="FI37" s="537">
        <f t="shared" si="36"/>
        <v>0</v>
      </c>
      <c r="FJ37" s="537">
        <f t="shared" si="37"/>
        <v>0</v>
      </c>
      <c r="FK37" s="537">
        <f t="shared" si="84"/>
        <v>0</v>
      </c>
      <c r="FL37" s="537">
        <f t="shared" si="85"/>
        <v>0</v>
      </c>
      <c r="FM37" s="518">
        <f t="shared" si="38"/>
        <v>-3.2972140000000008</v>
      </c>
      <c r="FN37" s="519">
        <f t="shared" si="86"/>
        <v>-0.2831999999999999</v>
      </c>
      <c r="FO37" s="522"/>
      <c r="FS37" s="104">
        <f t="shared" si="87"/>
        <v>-3.2972140000000008</v>
      </c>
      <c r="FT37" s="182"/>
      <c r="FU37" s="183"/>
      <c r="FV37" s="36">
        <v>42279</v>
      </c>
      <c r="FW37" s="108">
        <v>11.379199999999999</v>
      </c>
      <c r="FX37" s="108">
        <v>11.484999999999999</v>
      </c>
      <c r="FY37" s="163"/>
      <c r="FZ37" s="177">
        <f t="shared" si="39"/>
        <v>-2.7643325197500026</v>
      </c>
      <c r="GA37" s="163">
        <v>-0.28320000000000001</v>
      </c>
      <c r="GB37" s="223">
        <v>1.5000000000000568E-2</v>
      </c>
      <c r="GC37" s="513">
        <f t="shared" si="40"/>
        <v>0</v>
      </c>
      <c r="GD37" s="506">
        <f t="shared" si="41"/>
        <v>1</v>
      </c>
      <c r="GE37" s="510">
        <f t="shared" si="42"/>
        <v>-1.7024859999999999</v>
      </c>
      <c r="GF37" s="204">
        <f t="shared" si="88"/>
        <v>-0.2831999999999999</v>
      </c>
      <c r="GG37" s="537">
        <f t="shared" si="43"/>
        <v>0</v>
      </c>
      <c r="GH37" s="537">
        <f t="shared" si="44"/>
        <v>0</v>
      </c>
      <c r="GI37" s="537">
        <f t="shared" si="89"/>
        <v>0</v>
      </c>
      <c r="GJ37" s="537">
        <f t="shared" si="90"/>
        <v>0</v>
      </c>
      <c r="GK37" s="518">
        <f t="shared" si="45"/>
        <v>-1.7024859999999999</v>
      </c>
      <c r="GL37" s="519">
        <f t="shared" si="91"/>
        <v>-0.2831999999999999</v>
      </c>
      <c r="GM37" s="522"/>
      <c r="GQ37" s="104">
        <f t="shared" si="92"/>
        <v>-1.7024859999999999</v>
      </c>
      <c r="GR37" s="182"/>
      <c r="GS37" s="183"/>
      <c r="GT37" s="36">
        <v>42279</v>
      </c>
      <c r="GU37" s="108">
        <v>11.379199999999999</v>
      </c>
      <c r="GV37" s="108">
        <v>11.484999999999999</v>
      </c>
      <c r="GW37" s="163"/>
      <c r="GX37" s="177">
        <f t="shared" si="46"/>
        <v>-2.7643325197500026</v>
      </c>
      <c r="GY37" s="163">
        <v>-0.28320000000000001</v>
      </c>
      <c r="GZ37" s="223">
        <v>0.41499999999999915</v>
      </c>
      <c r="HA37" s="513">
        <f t="shared" si="47"/>
        <v>0</v>
      </c>
      <c r="HB37" s="506">
        <f t="shared" si="48"/>
        <v>1</v>
      </c>
      <c r="HC37" s="510">
        <f t="shared" si="49"/>
        <v>-2.1983440000000001</v>
      </c>
      <c r="HD37" s="204">
        <f t="shared" si="93"/>
        <v>-0.28320000000000012</v>
      </c>
      <c r="HE37" s="537">
        <f t="shared" si="50"/>
        <v>0</v>
      </c>
      <c r="HF37" s="537">
        <f t="shared" si="51"/>
        <v>0</v>
      </c>
      <c r="HG37" s="537">
        <f t="shared" si="94"/>
        <v>0</v>
      </c>
      <c r="HH37" s="537">
        <f t="shared" si="95"/>
        <v>0</v>
      </c>
      <c r="HI37" s="518">
        <f t="shared" si="52"/>
        <v>-2.1983440000000001</v>
      </c>
      <c r="HJ37" s="519">
        <f t="shared" si="96"/>
        <v>-0.28320000000000012</v>
      </c>
      <c r="HK37" s="522"/>
      <c r="HO37" s="104">
        <f t="shared" si="97"/>
        <v>-2.1983440000000001</v>
      </c>
      <c r="HQ37" s="183"/>
      <c r="HR37" s="36">
        <v>42279</v>
      </c>
      <c r="HS37" s="108">
        <v>11.379199999999999</v>
      </c>
      <c r="HT37" s="108">
        <v>11.484999999999999</v>
      </c>
      <c r="HU37" s="163"/>
      <c r="HV37" s="177">
        <f t="shared" si="53"/>
        <v>-2.7643325197500026</v>
      </c>
      <c r="HW37" s="163">
        <v>-0.28320000000000001</v>
      </c>
      <c r="HX37" s="223">
        <v>-2.3349999999999991</v>
      </c>
      <c r="HY37" s="513">
        <f t="shared" si="54"/>
        <v>1.2</v>
      </c>
      <c r="HZ37" s="506">
        <f t="shared" si="55"/>
        <v>0</v>
      </c>
      <c r="IA37" s="510">
        <f t="shared" si="56"/>
        <v>-1.7384119999999998</v>
      </c>
      <c r="IB37" s="204">
        <f t="shared" si="98"/>
        <v>-0.33983999999999992</v>
      </c>
      <c r="IC37" s="537">
        <f t="shared" si="57"/>
        <v>0</v>
      </c>
      <c r="ID37" s="537">
        <f t="shared" si="58"/>
        <v>0</v>
      </c>
      <c r="IE37" s="537">
        <f t="shared" si="99"/>
        <v>0</v>
      </c>
      <c r="IF37" s="537">
        <f t="shared" si="100"/>
        <v>0</v>
      </c>
      <c r="IG37" s="518">
        <f t="shared" si="59"/>
        <v>-1.7384119999999998</v>
      </c>
      <c r="IH37" s="519">
        <f t="shared" si="101"/>
        <v>-0.33983999999999992</v>
      </c>
      <c r="II37" s="522"/>
      <c r="IJ37" s="163"/>
      <c r="IK37" s="163"/>
      <c r="IL37" s="163"/>
      <c r="IM37" s="104">
        <f t="shared" si="102"/>
        <v>-1.7384119999999998</v>
      </c>
      <c r="IN37" s="182"/>
      <c r="IO37" s="183"/>
      <c r="IP37" s="36">
        <v>42279</v>
      </c>
      <c r="IQ37" s="108">
        <v>11.379199999999999</v>
      </c>
      <c r="IR37" s="108">
        <v>11.484999999999999</v>
      </c>
      <c r="IS37" s="163"/>
      <c r="IT37" s="177">
        <f t="shared" si="60"/>
        <v>-2.7643325197500026</v>
      </c>
      <c r="IU37" s="163">
        <v>-0.28320000000000001</v>
      </c>
      <c r="IV37" s="365">
        <v>-2.2349999999999994</v>
      </c>
      <c r="IW37" s="513">
        <f t="shared" si="109"/>
        <v>1.25</v>
      </c>
      <c r="IX37" s="506">
        <f t="shared" si="62"/>
        <v>0</v>
      </c>
      <c r="IY37" s="510">
        <f t="shared" si="63"/>
        <v>-2.3356439999999998</v>
      </c>
      <c r="IZ37" s="204">
        <f t="shared" si="103"/>
        <v>-0.35399999999999987</v>
      </c>
      <c r="JA37" s="537">
        <f t="shared" si="64"/>
        <v>0</v>
      </c>
      <c r="JB37" s="537">
        <f t="shared" si="65"/>
        <v>0</v>
      </c>
      <c r="JC37" s="537">
        <f t="shared" si="104"/>
        <v>0</v>
      </c>
      <c r="JD37" s="537">
        <f t="shared" si="105"/>
        <v>0</v>
      </c>
      <c r="JE37" s="518">
        <f t="shared" si="66"/>
        <v>-2.3356439999999998</v>
      </c>
      <c r="JF37" s="519">
        <f t="shared" si="106"/>
        <v>-0.35399999999999987</v>
      </c>
      <c r="JG37" s="500"/>
      <c r="JH37" s="163"/>
      <c r="JI37" s="163"/>
      <c r="JJ37" s="163"/>
      <c r="JK37" s="104">
        <f t="shared" si="107"/>
        <v>-2.3356439999999998</v>
      </c>
      <c r="JO37" s="163">
        <v>-2.7643325197500026</v>
      </c>
      <c r="JP37" s="163">
        <v>2.0150000000000006</v>
      </c>
      <c r="JQ37" s="398">
        <f t="shared" si="4"/>
        <v>-1.4641379999999999</v>
      </c>
      <c r="JT37" s="163">
        <v>-3.2349999999999994</v>
      </c>
      <c r="JU37" s="398">
        <f t="shared" si="5"/>
        <v>-2.4226760000000001</v>
      </c>
      <c r="JX37" s="163">
        <v>0.11500000000000021</v>
      </c>
      <c r="JY37" s="425">
        <f t="shared" si="6"/>
        <v>-1.8860739999999998</v>
      </c>
      <c r="KB37" s="163">
        <v>0.46499999999999986</v>
      </c>
      <c r="KC37" s="398">
        <f t="shared" si="7"/>
        <v>-3.2972140000000008</v>
      </c>
      <c r="KF37" s="163">
        <v>1.5000000000000568E-2</v>
      </c>
      <c r="KG37" s="398">
        <f t="shared" si="8"/>
        <v>-1.7024859999999999</v>
      </c>
      <c r="KJ37" s="163">
        <v>0.41499999999999915</v>
      </c>
      <c r="KK37" s="398">
        <f t="shared" si="9"/>
        <v>-2.1983440000000001</v>
      </c>
      <c r="KN37" s="365">
        <v>-2.3349999999999991</v>
      </c>
      <c r="KO37" s="398">
        <f t="shared" si="10"/>
        <v>-1.7384119999999998</v>
      </c>
      <c r="KR37" s="365">
        <v>-2.2349999999999994</v>
      </c>
      <c r="KS37" s="398">
        <f t="shared" si="67"/>
        <v>-2.3356439999999998</v>
      </c>
      <c r="KU37" s="36">
        <v>42279</v>
      </c>
    </row>
    <row r="38" spans="1:307" x14ac:dyDescent="0.35">
      <c r="A38" s="95">
        <v>41184</v>
      </c>
      <c r="B38" s="36">
        <v>41184</v>
      </c>
      <c r="C38" s="301">
        <v>13.5</v>
      </c>
      <c r="D38" s="301">
        <v>8.25</v>
      </c>
      <c r="E38" s="301">
        <v>11.6</v>
      </c>
      <c r="F38" s="301">
        <v>11.95</v>
      </c>
      <c r="G38" s="301">
        <v>11.5</v>
      </c>
      <c r="H38" s="301">
        <v>11.899999999999999</v>
      </c>
      <c r="I38" s="301">
        <v>9.15</v>
      </c>
      <c r="J38" s="301">
        <v>9.25</v>
      </c>
      <c r="K38" s="105"/>
      <c r="L38" s="36">
        <v>42279</v>
      </c>
      <c r="M38" s="108">
        <v>11.379199999999999</v>
      </c>
      <c r="N38" s="98">
        <f t="shared" si="2"/>
        <v>11.484999999999999</v>
      </c>
      <c r="O38" s="108">
        <f t="shared" si="3"/>
        <v>11.591133333333332</v>
      </c>
      <c r="P38" s="262"/>
      <c r="Q38" s="181">
        <v>42279</v>
      </c>
      <c r="R38" s="301">
        <v>13.5</v>
      </c>
      <c r="S38" s="224">
        <v>2.0150000000000006</v>
      </c>
      <c r="T38"/>
      <c r="U38" s="301">
        <v>8.25</v>
      </c>
      <c r="V38" s="224">
        <v>-3.2349999999999994</v>
      </c>
      <c r="W38"/>
      <c r="X38" s="301">
        <v>11.6</v>
      </c>
      <c r="Y38" s="224">
        <v>0.11500000000000021</v>
      </c>
      <c r="Z38"/>
      <c r="AA38" s="301">
        <v>11.95</v>
      </c>
      <c r="AB38" s="224">
        <v>0.46499999999999986</v>
      </c>
      <c r="AD38" s="301">
        <v>11.5</v>
      </c>
      <c r="AE38" s="223">
        <v>1.5000000000000568E-2</v>
      </c>
      <c r="AG38" s="301">
        <v>11.899999999999999</v>
      </c>
      <c r="AH38" s="223">
        <v>0.41499999999999915</v>
      </c>
      <c r="AJ38" s="301">
        <v>9.15</v>
      </c>
      <c r="AK38" s="223">
        <v>-2.3349999999999991</v>
      </c>
      <c r="AM38" s="301">
        <v>9.25</v>
      </c>
      <c r="AN38" s="223">
        <f t="shared" si="1"/>
        <v>-2.2349999999999994</v>
      </c>
      <c r="AZ38" s="36">
        <v>42280</v>
      </c>
      <c r="BA38" s="301">
        <v>10.45</v>
      </c>
      <c r="BC38" s="301">
        <v>8.15</v>
      </c>
      <c r="BE38" s="301">
        <v>11.1</v>
      </c>
      <c r="BG38" s="301">
        <v>11.6</v>
      </c>
      <c r="BI38" s="301">
        <v>9.9499999999999993</v>
      </c>
      <c r="BK38" s="301">
        <v>10.399999999999999</v>
      </c>
      <c r="BM38" s="301">
        <v>6.0500000000000007</v>
      </c>
      <c r="BN38" s="186"/>
      <c r="BO38" s="301">
        <v>12.35</v>
      </c>
      <c r="BP38" s="186"/>
      <c r="BQ38" s="186"/>
      <c r="CD38" s="36">
        <v>42280</v>
      </c>
      <c r="CE38" s="108">
        <v>11.1686</v>
      </c>
      <c r="CF38" s="108">
        <v>11.273899999999999</v>
      </c>
      <c r="CG38" s="163"/>
      <c r="CH38" s="511">
        <f t="shared" si="11"/>
        <v>-3.0475325197500025</v>
      </c>
      <c r="CI38" s="163">
        <v>-0.30419999999999997</v>
      </c>
      <c r="CJ38" s="224">
        <v>-0.82390000000000008</v>
      </c>
      <c r="CK38" s="513">
        <f t="shared" si="12"/>
        <v>1.1000000000000001</v>
      </c>
      <c r="CL38" s="506">
        <f t="shared" si="108"/>
        <v>0</v>
      </c>
      <c r="CM38" s="510">
        <f>IF((CS37&lt;-23.5),(((CK38+CL38)*CI38*0.1)+CM37),(((CK38+CL38)*CI38)+CM37))</f>
        <v>-1.7987579999999999</v>
      </c>
      <c r="CN38" s="204">
        <f t="shared" si="68"/>
        <v>-0.33461999999999992</v>
      </c>
      <c r="CO38" s="537">
        <f t="shared" si="15"/>
        <v>0</v>
      </c>
      <c r="CP38" s="537">
        <f t="shared" si="16"/>
        <v>0</v>
      </c>
      <c r="CQ38" s="537">
        <f t="shared" si="69"/>
        <v>0</v>
      </c>
      <c r="CR38" s="537">
        <f t="shared" si="70"/>
        <v>0</v>
      </c>
      <c r="CS38" s="518">
        <f t="shared" si="17"/>
        <v>-1.7987579999999999</v>
      </c>
      <c r="CT38" s="519">
        <f t="shared" si="71"/>
        <v>-0.33461999999999992</v>
      </c>
      <c r="CU38" s="522"/>
      <c r="CY38" s="104">
        <f t="shared" si="72"/>
        <v>-1.7987579999999999</v>
      </c>
      <c r="DB38" s="36">
        <v>42280</v>
      </c>
      <c r="DC38" s="108">
        <v>11.1686</v>
      </c>
      <c r="DD38" s="108">
        <v>11.273899999999999</v>
      </c>
      <c r="DE38" s="163"/>
      <c r="DF38" s="177">
        <f t="shared" si="18"/>
        <v>-3.0475325197500025</v>
      </c>
      <c r="DG38" s="163">
        <v>-0.30419999999999997</v>
      </c>
      <c r="DH38" s="224">
        <v>-3.123899999999999</v>
      </c>
      <c r="DI38" s="513">
        <f t="shared" si="19"/>
        <v>1.3</v>
      </c>
      <c r="DJ38" s="506">
        <f t="shared" si="20"/>
        <v>0</v>
      </c>
      <c r="DK38" s="510">
        <f>IF((DQ37&lt;-23.5),(((DI38+DJ38)*DG38*0.1)+DK37),(((DI38+DJ38)*DG38)+DK37))</f>
        <v>-2.818136</v>
      </c>
      <c r="DL38" s="204">
        <f t="shared" si="73"/>
        <v>-0.39545999999999992</v>
      </c>
      <c r="DM38" s="537">
        <f t="shared" si="22"/>
        <v>0</v>
      </c>
      <c r="DN38" s="537">
        <f t="shared" si="23"/>
        <v>0</v>
      </c>
      <c r="DO38" s="537">
        <f t="shared" si="74"/>
        <v>0</v>
      </c>
      <c r="DP38" s="537">
        <f t="shared" si="75"/>
        <v>0</v>
      </c>
      <c r="DQ38" s="518">
        <f t="shared" si="24"/>
        <v>-2.818136</v>
      </c>
      <c r="DR38" s="519">
        <f t="shared" si="76"/>
        <v>-0.39545999999999992</v>
      </c>
      <c r="DS38" s="522"/>
      <c r="DW38" s="104">
        <f t="shared" si="77"/>
        <v>-2.818136</v>
      </c>
      <c r="DX38" s="182"/>
      <c r="DY38" s="183"/>
      <c r="DZ38" s="36">
        <v>42280</v>
      </c>
      <c r="EA38" s="108">
        <v>11.1686</v>
      </c>
      <c r="EB38" s="108">
        <v>11.273899999999999</v>
      </c>
      <c r="EC38" s="163"/>
      <c r="ED38" s="177">
        <f t="shared" si="25"/>
        <v>-3.0475325197500025</v>
      </c>
      <c r="EE38" s="163">
        <v>-0.30419999999999997</v>
      </c>
      <c r="EF38" s="224">
        <v>-0.17389999999999972</v>
      </c>
      <c r="EG38" s="513">
        <f t="shared" si="26"/>
        <v>1.1000000000000001</v>
      </c>
      <c r="EH38" s="506">
        <f t="shared" si="27"/>
        <v>0</v>
      </c>
      <c r="EI38" s="510">
        <f>IF((EO37&lt;-23.5),(((EG38+EH38)*EE38*0.1)+EI37),(((EG38+EH38)*EE38)+EI37))</f>
        <v>-2.2206939999999999</v>
      </c>
      <c r="EJ38" s="204">
        <f t="shared" si="78"/>
        <v>-0.33462000000000014</v>
      </c>
      <c r="EK38" s="537">
        <f t="shared" si="29"/>
        <v>0</v>
      </c>
      <c r="EL38" s="537">
        <f t="shared" si="30"/>
        <v>0</v>
      </c>
      <c r="EM38" s="537">
        <f t="shared" si="79"/>
        <v>0</v>
      </c>
      <c r="EN38" s="537">
        <f t="shared" si="80"/>
        <v>0</v>
      </c>
      <c r="EO38" s="518">
        <f t="shared" si="31"/>
        <v>-2.2206939999999999</v>
      </c>
      <c r="EP38" s="519">
        <f t="shared" si="81"/>
        <v>-0.33462000000000014</v>
      </c>
      <c r="EQ38" s="522"/>
      <c r="EU38" s="104">
        <f t="shared" si="82"/>
        <v>-2.2206939999999999</v>
      </c>
      <c r="EV38" s="182"/>
      <c r="EW38" s="183"/>
      <c r="EX38" s="36">
        <v>42280</v>
      </c>
      <c r="EY38" s="108">
        <v>11.1686</v>
      </c>
      <c r="EZ38" s="108">
        <v>11.273899999999999</v>
      </c>
      <c r="FA38" s="163"/>
      <c r="FB38" s="177">
        <f t="shared" si="32"/>
        <v>-3.0475325197500025</v>
      </c>
      <c r="FC38" s="163">
        <v>-0.30419999999999997</v>
      </c>
      <c r="FD38" s="224">
        <v>0.32610000000000028</v>
      </c>
      <c r="FE38" s="513">
        <f t="shared" si="33"/>
        <v>0</v>
      </c>
      <c r="FF38" s="506">
        <f t="shared" si="34"/>
        <v>1</v>
      </c>
      <c r="FG38" s="510">
        <f>IF((FM37&lt;-23.5),(((FE38+FF38)*FC38*0.1)+FG37),(((FE38+FF38)*FC38)+FG37))</f>
        <v>-3.6014140000000006</v>
      </c>
      <c r="FH38" s="204">
        <f t="shared" si="83"/>
        <v>-0.3041999999999998</v>
      </c>
      <c r="FI38" s="537">
        <f t="shared" si="36"/>
        <v>0</v>
      </c>
      <c r="FJ38" s="537">
        <f t="shared" si="37"/>
        <v>0</v>
      </c>
      <c r="FK38" s="537">
        <f t="shared" si="84"/>
        <v>0</v>
      </c>
      <c r="FL38" s="537">
        <f t="shared" si="85"/>
        <v>0</v>
      </c>
      <c r="FM38" s="518">
        <f t="shared" si="38"/>
        <v>-3.6014140000000006</v>
      </c>
      <c r="FN38" s="519">
        <f t="shared" si="86"/>
        <v>-0.3041999999999998</v>
      </c>
      <c r="FO38" s="522"/>
      <c r="FS38" s="104">
        <f t="shared" si="87"/>
        <v>-3.6014140000000006</v>
      </c>
      <c r="FT38" s="182"/>
      <c r="FU38" s="183"/>
      <c r="FV38" s="36">
        <v>42280</v>
      </c>
      <c r="FW38" s="108">
        <v>11.1686</v>
      </c>
      <c r="FX38" s="108">
        <v>11.273899999999999</v>
      </c>
      <c r="FY38" s="163"/>
      <c r="FZ38" s="177">
        <f t="shared" si="39"/>
        <v>-3.0475325197500025</v>
      </c>
      <c r="GA38" s="163">
        <v>-0.30419999999999997</v>
      </c>
      <c r="GB38" s="223">
        <v>-1.3239000000000001</v>
      </c>
      <c r="GC38" s="513">
        <f>IF(GB38&lt;-8,2,IF(GB38&lt;-5,2,IF(GB38&lt;-4,1.7,IF(GB38&lt;-3,1.3,IF(GB38&lt;-2,1.2,IF(GB38&lt;-1,1.12,IF(GB38&lt;0,1.1,0)))))))</f>
        <v>1.1200000000000001</v>
      </c>
      <c r="GD38" s="506">
        <f t="shared" si="41"/>
        <v>0</v>
      </c>
      <c r="GE38" s="510">
        <f>IF((GK37&lt;-23.5),(((GC38+GD38)*GA38*0.1)+GE37),(((GC38+GD38)*GA38)+GE37))</f>
        <v>-2.0431900000000001</v>
      </c>
      <c r="GF38" s="204">
        <f t="shared" si="88"/>
        <v>-0.34070400000000012</v>
      </c>
      <c r="GG38" s="537">
        <f t="shared" si="43"/>
        <v>0</v>
      </c>
      <c r="GH38" s="537">
        <f t="shared" si="44"/>
        <v>0</v>
      </c>
      <c r="GI38" s="537">
        <f t="shared" si="89"/>
        <v>0</v>
      </c>
      <c r="GJ38" s="537">
        <f t="shared" si="90"/>
        <v>0</v>
      </c>
      <c r="GK38" s="518">
        <f t="shared" si="45"/>
        <v>-2.0431900000000001</v>
      </c>
      <c r="GL38" s="519">
        <f t="shared" si="91"/>
        <v>-0.34070400000000012</v>
      </c>
      <c r="GM38" s="522"/>
      <c r="GQ38" s="104">
        <f t="shared" si="92"/>
        <v>-2.0431900000000001</v>
      </c>
      <c r="GR38" s="182"/>
      <c r="GS38" s="183"/>
      <c r="GT38" s="36">
        <v>42280</v>
      </c>
      <c r="GU38" s="108">
        <v>11.1686</v>
      </c>
      <c r="GV38" s="108">
        <v>11.273899999999999</v>
      </c>
      <c r="GW38" s="163"/>
      <c r="GX38" s="177">
        <f t="shared" si="46"/>
        <v>-3.0475325197500025</v>
      </c>
      <c r="GY38" s="163">
        <v>-0.30419999999999997</v>
      </c>
      <c r="GZ38" s="223">
        <v>-0.87390000000000079</v>
      </c>
      <c r="HA38" s="513">
        <f t="shared" si="47"/>
        <v>1.1000000000000001</v>
      </c>
      <c r="HB38" s="506">
        <f t="shared" si="48"/>
        <v>0</v>
      </c>
      <c r="HC38" s="510">
        <f>IF((HI37&lt;-23.5),(((HA38+HB38)*GY38*0.1)+HC37),(((HA38+HB38)*GY38)+HC37))</f>
        <v>-2.5329640000000002</v>
      </c>
      <c r="HD38" s="204">
        <f t="shared" si="93"/>
        <v>-0.33462000000000014</v>
      </c>
      <c r="HE38" s="537">
        <f t="shared" si="50"/>
        <v>0</v>
      </c>
      <c r="HF38" s="537">
        <f t="shared" si="51"/>
        <v>0</v>
      </c>
      <c r="HG38" s="537">
        <f t="shared" si="94"/>
        <v>0</v>
      </c>
      <c r="HH38" s="537">
        <f t="shared" si="95"/>
        <v>0</v>
      </c>
      <c r="HI38" s="518">
        <f t="shared" si="52"/>
        <v>-2.5329640000000002</v>
      </c>
      <c r="HJ38" s="519">
        <f t="shared" si="96"/>
        <v>-0.33462000000000014</v>
      </c>
      <c r="HK38" s="522"/>
      <c r="HO38" s="104">
        <f t="shared" si="97"/>
        <v>-2.5329640000000002</v>
      </c>
      <c r="HQ38" s="183"/>
      <c r="HR38" s="36">
        <v>42280</v>
      </c>
      <c r="HS38" s="108">
        <v>11.1686</v>
      </c>
      <c r="HT38" s="108">
        <v>11.273899999999999</v>
      </c>
      <c r="HU38" s="163"/>
      <c r="HV38" s="177">
        <f t="shared" si="53"/>
        <v>-3.0475325197500025</v>
      </c>
      <c r="HW38" s="163">
        <v>-0.30419999999999997</v>
      </c>
      <c r="HX38" s="223">
        <v>-5.2238999999999987</v>
      </c>
      <c r="HY38" s="513">
        <f t="shared" si="54"/>
        <v>2</v>
      </c>
      <c r="HZ38" s="506">
        <f t="shared" si="55"/>
        <v>0</v>
      </c>
      <c r="IA38" s="510">
        <f>IF((IG37&lt;-23.5),(((HY38+HZ38)*HW38*0.1)+IA37),(((HY38+HZ38)*HW38)+IA37))</f>
        <v>-2.3468119999999999</v>
      </c>
      <c r="IB38" s="204">
        <f t="shared" si="98"/>
        <v>-0.60840000000000005</v>
      </c>
      <c r="IC38" s="537">
        <f t="shared" si="57"/>
        <v>0</v>
      </c>
      <c r="ID38" s="537">
        <f t="shared" si="58"/>
        <v>0</v>
      </c>
      <c r="IE38" s="537">
        <f t="shared" si="99"/>
        <v>0</v>
      </c>
      <c r="IF38" s="537">
        <f t="shared" si="100"/>
        <v>0</v>
      </c>
      <c r="IG38" s="518">
        <f t="shared" si="59"/>
        <v>-2.3468119999999999</v>
      </c>
      <c r="IH38" s="519">
        <f t="shared" si="101"/>
        <v>-0.60840000000000005</v>
      </c>
      <c r="II38" s="522"/>
      <c r="IJ38" s="163"/>
      <c r="IK38" s="163"/>
      <c r="IL38" s="163"/>
      <c r="IM38" s="104">
        <f t="shared" si="102"/>
        <v>-2.3468119999999999</v>
      </c>
      <c r="IN38" s="182"/>
      <c r="IO38" s="183"/>
      <c r="IP38" s="36">
        <v>42280</v>
      </c>
      <c r="IQ38" s="108">
        <v>11.1686</v>
      </c>
      <c r="IR38" s="108">
        <v>11.273899999999999</v>
      </c>
      <c r="IS38" s="163"/>
      <c r="IT38" s="177">
        <f t="shared" si="60"/>
        <v>-3.0475325197500025</v>
      </c>
      <c r="IU38" s="163">
        <v>-0.30419999999999997</v>
      </c>
      <c r="IV38" s="365">
        <v>1.0761000000000003</v>
      </c>
      <c r="IW38" s="513">
        <f t="shared" si="109"/>
        <v>0</v>
      </c>
      <c r="IX38" s="506">
        <f t="shared" si="62"/>
        <v>0.98</v>
      </c>
      <c r="IY38" s="510">
        <f>IF((JE37&lt;-23.5),(((IW38+IX38)*IU38*0.1)+IY37),(((IW38+IX38)*IU38)+IY37))</f>
        <v>-2.6337599999999997</v>
      </c>
      <c r="IZ38" s="204">
        <f t="shared" si="103"/>
        <v>-0.29811599999999983</v>
      </c>
      <c r="JA38" s="537">
        <f t="shared" si="64"/>
        <v>0</v>
      </c>
      <c r="JB38" s="537">
        <f t="shared" si="65"/>
        <v>0</v>
      </c>
      <c r="JC38" s="537">
        <f t="shared" si="104"/>
        <v>0</v>
      </c>
      <c r="JD38" s="537">
        <f t="shared" si="105"/>
        <v>0</v>
      </c>
      <c r="JE38" s="518">
        <f t="shared" si="66"/>
        <v>-2.6337599999999997</v>
      </c>
      <c r="JF38" s="519">
        <f t="shared" si="106"/>
        <v>-0.29811599999999983</v>
      </c>
      <c r="JG38" s="500"/>
      <c r="JH38" s="163"/>
      <c r="JI38" s="163"/>
      <c r="JJ38" s="163"/>
      <c r="JK38" s="104">
        <f t="shared" si="107"/>
        <v>-2.6337599999999997</v>
      </c>
      <c r="JO38" s="163">
        <v>-3.0475325197500025</v>
      </c>
      <c r="JP38" s="163">
        <v>-0.82390000000000008</v>
      </c>
      <c r="JQ38" s="398">
        <f t="shared" si="4"/>
        <v>-1.7987579999999999</v>
      </c>
      <c r="JT38" s="163">
        <v>-3.123899999999999</v>
      </c>
      <c r="JU38" s="398">
        <f t="shared" si="5"/>
        <v>-2.818136</v>
      </c>
      <c r="JX38" s="163">
        <v>-0.17389999999999972</v>
      </c>
      <c r="JY38" s="425">
        <f t="shared" si="6"/>
        <v>-2.2206939999999999</v>
      </c>
      <c r="KB38" s="163">
        <v>0.32610000000000028</v>
      </c>
      <c r="KC38" s="398">
        <f t="shared" si="7"/>
        <v>-3.6014140000000006</v>
      </c>
      <c r="KF38" s="163">
        <v>-1.3239000000000001</v>
      </c>
      <c r="KG38" s="398">
        <f t="shared" si="8"/>
        <v>-2.0431900000000001</v>
      </c>
      <c r="KJ38" s="163">
        <v>-0.87390000000000079</v>
      </c>
      <c r="KK38" s="398">
        <f t="shared" si="9"/>
        <v>-2.5329640000000002</v>
      </c>
      <c r="KN38" s="365">
        <v>-5.2238999999999987</v>
      </c>
      <c r="KO38" s="398">
        <f t="shared" si="10"/>
        <v>-2.3468119999999999</v>
      </c>
      <c r="KR38" s="365">
        <v>1.0761000000000003</v>
      </c>
      <c r="KS38" s="398">
        <f t="shared" si="67"/>
        <v>-2.6337599999999997</v>
      </c>
      <c r="KU38" s="36">
        <v>42280</v>
      </c>
    </row>
    <row r="39" spans="1:307" x14ac:dyDescent="0.35">
      <c r="A39" s="95">
        <v>41185</v>
      </c>
      <c r="B39" s="36">
        <v>41185</v>
      </c>
      <c r="C39" s="301">
        <v>10.45</v>
      </c>
      <c r="D39" s="301">
        <v>8.15</v>
      </c>
      <c r="E39" s="301">
        <v>11.1</v>
      </c>
      <c r="F39" s="301">
        <v>11.6</v>
      </c>
      <c r="G39" s="301">
        <v>9.9499999999999993</v>
      </c>
      <c r="H39" s="301">
        <v>10.399999999999999</v>
      </c>
      <c r="I39" s="301">
        <v>6.0500000000000007</v>
      </c>
      <c r="J39" s="301">
        <v>12.35</v>
      </c>
      <c r="K39" s="105"/>
      <c r="L39" s="36">
        <v>42280</v>
      </c>
      <c r="M39" s="108">
        <v>11.1686</v>
      </c>
      <c r="N39" s="98">
        <f t="shared" si="2"/>
        <v>11.273899999999999</v>
      </c>
      <c r="O39" s="108">
        <f t="shared" si="3"/>
        <v>11.379533333333333</v>
      </c>
      <c r="P39" s="262"/>
      <c r="Q39" s="181">
        <v>42280</v>
      </c>
      <c r="R39" s="301">
        <v>10.45</v>
      </c>
      <c r="S39" s="224">
        <v>-0.82390000000000008</v>
      </c>
      <c r="T39"/>
      <c r="U39" s="301">
        <v>8.15</v>
      </c>
      <c r="V39" s="224">
        <v>-3.123899999999999</v>
      </c>
      <c r="W39"/>
      <c r="X39" s="301">
        <v>11.1</v>
      </c>
      <c r="Y39" s="224">
        <v>-0.17389999999999972</v>
      </c>
      <c r="Z39"/>
      <c r="AA39" s="301">
        <v>11.6</v>
      </c>
      <c r="AB39" s="224">
        <v>0.32610000000000028</v>
      </c>
      <c r="AD39" s="301">
        <v>9.9499999999999993</v>
      </c>
      <c r="AE39" s="223">
        <v>-1.3239000000000001</v>
      </c>
      <c r="AG39" s="301">
        <v>10.399999999999999</v>
      </c>
      <c r="AH39" s="223">
        <v>-0.87390000000000079</v>
      </c>
      <c r="AJ39" s="301">
        <v>6.0500000000000007</v>
      </c>
      <c r="AK39" s="223">
        <v>-5.2238999999999987</v>
      </c>
      <c r="AM39" s="301">
        <v>12.35</v>
      </c>
      <c r="AN39" s="223">
        <f t="shared" si="1"/>
        <v>1.0761000000000003</v>
      </c>
      <c r="AZ39" s="36">
        <v>42281</v>
      </c>
      <c r="BA39" s="301">
        <v>8.0500000000000007</v>
      </c>
      <c r="BC39" s="301">
        <v>8.4499999999999993</v>
      </c>
      <c r="BE39" s="301">
        <v>11.65</v>
      </c>
      <c r="BG39" s="301">
        <v>11.6</v>
      </c>
      <c r="BI39" s="301">
        <v>10.399999999999999</v>
      </c>
      <c r="BK39" s="301">
        <v>8.85</v>
      </c>
      <c r="BM39" s="301">
        <v>6.4</v>
      </c>
      <c r="BN39" s="186"/>
      <c r="BO39" s="301">
        <v>11.05</v>
      </c>
      <c r="BP39" s="186"/>
      <c r="BQ39" s="186"/>
      <c r="CD39" s="36">
        <v>42281</v>
      </c>
      <c r="CE39" s="108">
        <v>10.959</v>
      </c>
      <c r="CF39" s="108">
        <v>11.063800000000001</v>
      </c>
      <c r="CG39" s="163"/>
      <c r="CH39" s="511">
        <f t="shared" si="11"/>
        <v>-3.3517325197500023</v>
      </c>
      <c r="CI39" s="163">
        <v>-0.32479999999999998</v>
      </c>
      <c r="CJ39" s="224">
        <v>-3.0137999999999998</v>
      </c>
      <c r="CK39" s="513">
        <f t="shared" si="12"/>
        <v>1.3</v>
      </c>
      <c r="CL39" s="506">
        <f t="shared" si="108"/>
        <v>0</v>
      </c>
      <c r="CM39" s="510">
        <f t="shared" ref="CM39:CM102" si="110">IF((CS38&lt;-23.5),(((CK39+CL39)*CI39*0.1)+CM38),(((CK39+CL39)*CI39)+CM38))</f>
        <v>-2.2209979999999998</v>
      </c>
      <c r="CN39" s="204">
        <f t="shared" si="68"/>
        <v>-0.42223999999999995</v>
      </c>
      <c r="CO39" s="537">
        <f t="shared" si="15"/>
        <v>0</v>
      </c>
      <c r="CP39" s="537">
        <f t="shared" si="16"/>
        <v>0</v>
      </c>
      <c r="CQ39" s="537">
        <f t="shared" si="69"/>
        <v>0</v>
      </c>
      <c r="CR39" s="537">
        <f t="shared" si="70"/>
        <v>0</v>
      </c>
      <c r="CS39" s="518">
        <f t="shared" si="17"/>
        <v>-2.2209979999999998</v>
      </c>
      <c r="CT39" s="519">
        <f t="shared" si="71"/>
        <v>-0.42223999999999995</v>
      </c>
      <c r="CU39" s="522"/>
      <c r="CY39" s="104">
        <f t="shared" si="72"/>
        <v>-2.2209979999999998</v>
      </c>
      <c r="DB39" s="36">
        <v>42281</v>
      </c>
      <c r="DC39" s="108">
        <v>10.959</v>
      </c>
      <c r="DD39" s="108">
        <v>11.063800000000001</v>
      </c>
      <c r="DE39" s="163"/>
      <c r="DF39" s="177">
        <f t="shared" si="18"/>
        <v>-3.3517325197500023</v>
      </c>
      <c r="DG39" s="163">
        <v>-0.32479999999999998</v>
      </c>
      <c r="DH39" s="224">
        <v>-2.6138000000000012</v>
      </c>
      <c r="DI39" s="513">
        <f t="shared" si="19"/>
        <v>1.2</v>
      </c>
      <c r="DJ39" s="506">
        <f t="shared" si="20"/>
        <v>0</v>
      </c>
      <c r="DK39" s="510">
        <f t="shared" ref="DK39:DK102" si="111">IF((DQ38&lt;-23.5),(((DI39+DJ39)*DG39*0.1)+DK38),(((DI39+DJ39)*DG39)+DK38))</f>
        <v>-3.2078959999999999</v>
      </c>
      <c r="DL39" s="204">
        <f t="shared" si="73"/>
        <v>-0.38975999999999988</v>
      </c>
      <c r="DM39" s="537">
        <f t="shared" si="22"/>
        <v>0</v>
      </c>
      <c r="DN39" s="537">
        <f t="shared" si="23"/>
        <v>0</v>
      </c>
      <c r="DO39" s="537">
        <f t="shared" si="74"/>
        <v>0</v>
      </c>
      <c r="DP39" s="537">
        <f t="shared" si="75"/>
        <v>0</v>
      </c>
      <c r="DQ39" s="518">
        <f t="shared" si="24"/>
        <v>-3.2078959999999999</v>
      </c>
      <c r="DR39" s="519">
        <f t="shared" si="76"/>
        <v>-0.38975999999999988</v>
      </c>
      <c r="DS39" s="522"/>
      <c r="DW39" s="104">
        <f t="shared" si="77"/>
        <v>-3.2078959999999999</v>
      </c>
      <c r="DX39" s="182"/>
      <c r="DY39" s="183"/>
      <c r="DZ39" s="36">
        <v>42281</v>
      </c>
      <c r="EA39" s="108">
        <v>10.959</v>
      </c>
      <c r="EB39" s="108">
        <v>11.063800000000001</v>
      </c>
      <c r="EC39" s="163"/>
      <c r="ED39" s="177">
        <f t="shared" si="25"/>
        <v>-3.3517325197500023</v>
      </c>
      <c r="EE39" s="163">
        <v>-0.32479999999999998</v>
      </c>
      <c r="EF39" s="224">
        <v>0.58619999999999983</v>
      </c>
      <c r="EG39" s="513">
        <f t="shared" si="26"/>
        <v>0</v>
      </c>
      <c r="EH39" s="506">
        <f t="shared" si="27"/>
        <v>1</v>
      </c>
      <c r="EI39" s="510">
        <f t="shared" ref="EI39:EI102" si="112">IF((EO38&lt;-23.5),(((EG39+EH39)*EE39*0.1)+EI38),(((EG39+EH39)*EE39)+EI38))</f>
        <v>-2.5454939999999997</v>
      </c>
      <c r="EJ39" s="204">
        <f t="shared" si="78"/>
        <v>-0.32479999999999976</v>
      </c>
      <c r="EK39" s="537">
        <f t="shared" si="29"/>
        <v>0</v>
      </c>
      <c r="EL39" s="537">
        <f t="shared" si="30"/>
        <v>0</v>
      </c>
      <c r="EM39" s="537">
        <f t="shared" si="79"/>
        <v>0</v>
      </c>
      <c r="EN39" s="537">
        <f t="shared" si="80"/>
        <v>0</v>
      </c>
      <c r="EO39" s="518">
        <f t="shared" si="31"/>
        <v>-2.5454939999999997</v>
      </c>
      <c r="EP39" s="519">
        <f t="shared" si="81"/>
        <v>-0.32479999999999976</v>
      </c>
      <c r="EQ39" s="522"/>
      <c r="EU39" s="104">
        <f t="shared" si="82"/>
        <v>-2.5454939999999997</v>
      </c>
      <c r="EV39" s="182"/>
      <c r="EW39" s="183"/>
      <c r="EX39" s="36">
        <v>42281</v>
      </c>
      <c r="EY39" s="108">
        <v>10.959</v>
      </c>
      <c r="EZ39" s="108">
        <v>11.063800000000001</v>
      </c>
      <c r="FA39" s="163"/>
      <c r="FB39" s="177">
        <f t="shared" si="32"/>
        <v>-3.3517325197500023</v>
      </c>
      <c r="FC39" s="163">
        <v>-0.32479999999999998</v>
      </c>
      <c r="FD39" s="224">
        <v>0.53619999999999912</v>
      </c>
      <c r="FE39" s="513">
        <f t="shared" si="33"/>
        <v>0</v>
      </c>
      <c r="FF39" s="506">
        <f t="shared" si="34"/>
        <v>1</v>
      </c>
      <c r="FG39" s="510">
        <f t="shared" ref="FG39:FG102" si="113">IF((FM38&lt;-23.5),(((FE39+FF39)*FC39*0.1)+FG38),(((FE39+FF39)*FC39)+FG38))</f>
        <v>-3.9262140000000008</v>
      </c>
      <c r="FH39" s="204">
        <f t="shared" si="83"/>
        <v>-0.3248000000000002</v>
      </c>
      <c r="FI39" s="537">
        <f t="shared" si="36"/>
        <v>0</v>
      </c>
      <c r="FJ39" s="537">
        <f t="shared" si="37"/>
        <v>0</v>
      </c>
      <c r="FK39" s="537">
        <f t="shared" si="84"/>
        <v>0</v>
      </c>
      <c r="FL39" s="537">
        <f t="shared" si="85"/>
        <v>0</v>
      </c>
      <c r="FM39" s="518">
        <f t="shared" si="38"/>
        <v>-3.9262140000000008</v>
      </c>
      <c r="FN39" s="519">
        <f t="shared" si="86"/>
        <v>-0.3248000000000002</v>
      </c>
      <c r="FO39" s="522"/>
      <c r="FS39" s="104">
        <f t="shared" si="87"/>
        <v>-3.9262140000000008</v>
      </c>
      <c r="FT39" s="182"/>
      <c r="FU39" s="183"/>
      <c r="FV39" s="36">
        <v>42281</v>
      </c>
      <c r="FW39" s="108">
        <v>10.959</v>
      </c>
      <c r="FX39" s="108">
        <v>11.063800000000001</v>
      </c>
      <c r="FY39" s="163"/>
      <c r="FZ39" s="177">
        <f t="shared" si="39"/>
        <v>-3.3517325197500023</v>
      </c>
      <c r="GA39" s="163">
        <v>-0.32479999999999998</v>
      </c>
      <c r="GB39" s="223">
        <v>-0.66380000000000194</v>
      </c>
      <c r="GC39" s="513">
        <f t="shared" si="40"/>
        <v>1.1000000000000001</v>
      </c>
      <c r="GD39" s="506">
        <f t="shared" si="41"/>
        <v>0</v>
      </c>
      <c r="GE39" s="510">
        <f t="shared" ref="GE39:GE102" si="114">IF((GK38&lt;-23.5),(((GC39+GD39)*GA39*0.1)+GE38),(((GC39+GD39)*GA39)+GE38))</f>
        <v>-2.4004699999999999</v>
      </c>
      <c r="GF39" s="204">
        <f t="shared" si="88"/>
        <v>-0.35727999999999982</v>
      </c>
      <c r="GG39" s="537">
        <f t="shared" si="43"/>
        <v>0</v>
      </c>
      <c r="GH39" s="537">
        <f t="shared" si="44"/>
        <v>0</v>
      </c>
      <c r="GI39" s="537">
        <f t="shared" si="89"/>
        <v>0</v>
      </c>
      <c r="GJ39" s="537">
        <f t="shared" si="90"/>
        <v>0</v>
      </c>
      <c r="GK39" s="518">
        <f t="shared" si="45"/>
        <v>-2.4004699999999999</v>
      </c>
      <c r="GL39" s="519">
        <f t="shared" si="91"/>
        <v>-0.35727999999999982</v>
      </c>
      <c r="GM39" s="522"/>
      <c r="GQ39" s="104">
        <f t="shared" si="92"/>
        <v>-2.4004699999999999</v>
      </c>
      <c r="GR39" s="182"/>
      <c r="GS39" s="183"/>
      <c r="GT39" s="36">
        <v>42281</v>
      </c>
      <c r="GU39" s="108">
        <v>10.959</v>
      </c>
      <c r="GV39" s="108">
        <v>11.063800000000001</v>
      </c>
      <c r="GW39" s="163"/>
      <c r="GX39" s="177">
        <f t="shared" si="46"/>
        <v>-3.3517325197500023</v>
      </c>
      <c r="GY39" s="163">
        <v>-0.32479999999999998</v>
      </c>
      <c r="GZ39" s="223">
        <v>-2.2138000000000009</v>
      </c>
      <c r="HA39" s="513">
        <f>IF(GZ39&lt;-8,2,IF(GZ39&lt;-5,2,IF(GZ39&lt;-4,1.7,IF(GZ39&lt;-3,1.3,IF(GZ39&lt;-2,1.2,IF(GZ39&lt;-1,1.12,IF(GZ39&lt;0,1.1,0)))))))</f>
        <v>1.2</v>
      </c>
      <c r="HB39" s="506">
        <f>IF(GZ39&gt;6,0.85,IF(GZ39&gt;5,0.88,IF(GZ39&gt;4,0.91,IF(GZ39&gt;3,0.94,IF(GZ39&gt;2,0.96,IF(GZ39&gt;1,0.98,IF(GZ39&gt;0,1,0)))))))</f>
        <v>0</v>
      </c>
      <c r="HC39" s="510">
        <f t="shared" ref="HC39:HC102" si="115">IF((HI38&lt;-23.5),(((HA39+HB39)*GY39*0.1)+HC38),(((HA39+HB39)*GY39)+HC38))</f>
        <v>-2.9227240000000001</v>
      </c>
      <c r="HD39" s="204">
        <f t="shared" si="93"/>
        <v>-0.38975999999999988</v>
      </c>
      <c r="HE39" s="537">
        <f t="shared" si="50"/>
        <v>0</v>
      </c>
      <c r="HF39" s="537">
        <f t="shared" si="51"/>
        <v>0</v>
      </c>
      <c r="HG39" s="537">
        <f t="shared" si="94"/>
        <v>0</v>
      </c>
      <c r="HH39" s="537">
        <f t="shared" si="95"/>
        <v>0</v>
      </c>
      <c r="HI39" s="518">
        <f t="shared" si="52"/>
        <v>-2.9227240000000001</v>
      </c>
      <c r="HJ39" s="519">
        <f t="shared" si="96"/>
        <v>-0.38975999999999988</v>
      </c>
      <c r="HK39" s="522"/>
      <c r="HO39" s="104">
        <f t="shared" si="97"/>
        <v>-2.9227240000000001</v>
      </c>
      <c r="HQ39" s="183"/>
      <c r="HR39" s="36">
        <v>42281</v>
      </c>
      <c r="HS39" s="108">
        <v>10.959</v>
      </c>
      <c r="HT39" s="108">
        <v>11.063800000000001</v>
      </c>
      <c r="HU39" s="163"/>
      <c r="HV39" s="177">
        <f t="shared" si="53"/>
        <v>-3.3517325197500023</v>
      </c>
      <c r="HW39" s="163">
        <v>-0.32479999999999998</v>
      </c>
      <c r="HX39" s="223">
        <v>-4.6638000000000002</v>
      </c>
      <c r="HY39" s="513">
        <f t="shared" si="54"/>
        <v>1.7</v>
      </c>
      <c r="HZ39" s="506">
        <f t="shared" si="55"/>
        <v>0</v>
      </c>
      <c r="IA39" s="510">
        <f t="shared" ref="IA39:IA102" si="116">IF((IG38&lt;-23.5),(((HY39+HZ39)*HW39*0.1)+IA38),(((HY39+HZ39)*HW39)+IA38))</f>
        <v>-2.8989719999999997</v>
      </c>
      <c r="IB39" s="204">
        <f t="shared" si="98"/>
        <v>-0.55215999999999976</v>
      </c>
      <c r="IC39" s="537">
        <f t="shared" si="57"/>
        <v>0</v>
      </c>
      <c r="ID39" s="537">
        <f t="shared" si="58"/>
        <v>0</v>
      </c>
      <c r="IE39" s="537">
        <f t="shared" si="99"/>
        <v>0</v>
      </c>
      <c r="IF39" s="537">
        <f t="shared" si="100"/>
        <v>0</v>
      </c>
      <c r="IG39" s="518">
        <f t="shared" si="59"/>
        <v>-2.8989719999999997</v>
      </c>
      <c r="IH39" s="519">
        <f t="shared" si="101"/>
        <v>-0.55215999999999976</v>
      </c>
      <c r="II39" s="522"/>
      <c r="IJ39" s="163"/>
      <c r="IK39" s="163"/>
      <c r="IL39" s="163"/>
      <c r="IM39" s="104">
        <f t="shared" si="102"/>
        <v>-2.8989719999999997</v>
      </c>
      <c r="IN39" s="182"/>
      <c r="IO39" s="183"/>
      <c r="IP39" s="36">
        <v>42281</v>
      </c>
      <c r="IQ39" s="108">
        <v>10.959</v>
      </c>
      <c r="IR39" s="108">
        <v>11.063800000000001</v>
      </c>
      <c r="IS39" s="163"/>
      <c r="IT39" s="177">
        <f t="shared" si="60"/>
        <v>-3.3517325197500023</v>
      </c>
      <c r="IU39" s="163">
        <v>-0.32479999999999998</v>
      </c>
      <c r="IV39" s="365">
        <v>-1.3799999999999812E-2</v>
      </c>
      <c r="IW39" s="513">
        <f t="shared" si="109"/>
        <v>1.1000000000000001</v>
      </c>
      <c r="IX39" s="506">
        <f t="shared" si="62"/>
        <v>0</v>
      </c>
      <c r="IY39" s="510">
        <f t="shared" ref="IY39:IY102" si="117">IF((JE38&lt;-23.5),(((IW39+IX39)*IU39*0.1)+IY38),(((IW39+IX39)*IU39)+IY38))</f>
        <v>-2.9910399999999995</v>
      </c>
      <c r="IZ39" s="204">
        <f t="shared" si="103"/>
        <v>-0.35727999999999982</v>
      </c>
      <c r="JA39" s="537">
        <f t="shared" si="64"/>
        <v>0</v>
      </c>
      <c r="JB39" s="537">
        <f t="shared" si="65"/>
        <v>0</v>
      </c>
      <c r="JC39" s="537">
        <f t="shared" si="104"/>
        <v>0</v>
      </c>
      <c r="JD39" s="537">
        <f t="shared" si="105"/>
        <v>0</v>
      </c>
      <c r="JE39" s="518">
        <f t="shared" si="66"/>
        <v>-2.9910399999999995</v>
      </c>
      <c r="JF39" s="519">
        <f t="shared" si="106"/>
        <v>-0.35727999999999982</v>
      </c>
      <c r="JG39" s="500"/>
      <c r="JH39" s="163"/>
      <c r="JI39" s="163"/>
      <c r="JJ39" s="163"/>
      <c r="JK39" s="104">
        <f t="shared" si="107"/>
        <v>-2.9910399999999995</v>
      </c>
      <c r="JO39" s="163">
        <v>-3.3517325197500023</v>
      </c>
      <c r="JP39" s="163">
        <v>-3.0137999999999998</v>
      </c>
      <c r="JQ39" s="398">
        <f t="shared" si="4"/>
        <v>-2.2209979999999998</v>
      </c>
      <c r="JT39" s="163">
        <v>-2.6138000000000012</v>
      </c>
      <c r="JU39" s="398">
        <f t="shared" si="5"/>
        <v>-3.2078959999999999</v>
      </c>
      <c r="JX39" s="163">
        <v>0.58619999999999983</v>
      </c>
      <c r="JY39" s="425">
        <f t="shared" si="6"/>
        <v>-2.5454939999999997</v>
      </c>
      <c r="KB39" s="163">
        <v>0.53619999999999912</v>
      </c>
      <c r="KC39" s="398">
        <f t="shared" si="7"/>
        <v>-3.9262140000000008</v>
      </c>
      <c r="KF39" s="163">
        <v>-0.66380000000000194</v>
      </c>
      <c r="KG39" s="398">
        <f t="shared" si="8"/>
        <v>-2.4004699999999999</v>
      </c>
      <c r="KJ39" s="163">
        <v>-2.2138000000000009</v>
      </c>
      <c r="KK39" s="398">
        <f t="shared" si="9"/>
        <v>-2.9227240000000001</v>
      </c>
      <c r="KN39" s="365">
        <v>-4.6638000000000002</v>
      </c>
      <c r="KO39" s="398">
        <f t="shared" si="10"/>
        <v>-2.8989719999999997</v>
      </c>
      <c r="KR39" s="365">
        <v>-1.3799999999999812E-2</v>
      </c>
      <c r="KS39" s="398">
        <f t="shared" si="67"/>
        <v>-2.9910399999999995</v>
      </c>
      <c r="KU39" s="36">
        <v>42281</v>
      </c>
    </row>
    <row r="40" spans="1:307" x14ac:dyDescent="0.35">
      <c r="A40" s="95">
        <v>41186</v>
      </c>
      <c r="B40" s="36">
        <v>41186</v>
      </c>
      <c r="C40" s="301">
        <v>8.0500000000000007</v>
      </c>
      <c r="D40" s="301">
        <v>8.4499999999999993</v>
      </c>
      <c r="E40" s="301">
        <v>11.65</v>
      </c>
      <c r="F40" s="301">
        <v>11.6</v>
      </c>
      <c r="G40" s="301">
        <v>10.399999999999999</v>
      </c>
      <c r="H40" s="301">
        <v>8.85</v>
      </c>
      <c r="I40" s="301">
        <v>6.4</v>
      </c>
      <c r="J40" s="301">
        <v>11.05</v>
      </c>
      <c r="K40" s="105"/>
      <c r="L40" s="36">
        <v>42281</v>
      </c>
      <c r="M40" s="108">
        <v>10.959</v>
      </c>
      <c r="N40" s="98">
        <f t="shared" si="2"/>
        <v>11.063800000000001</v>
      </c>
      <c r="O40" s="108">
        <f t="shared" si="3"/>
        <v>11.168933333333333</v>
      </c>
      <c r="P40" s="262"/>
      <c r="Q40" s="181">
        <v>42281</v>
      </c>
      <c r="R40" s="301">
        <v>8.0500000000000007</v>
      </c>
      <c r="S40" s="224">
        <v>-3.0137999999999998</v>
      </c>
      <c r="T40"/>
      <c r="U40" s="301">
        <v>8.4499999999999993</v>
      </c>
      <c r="V40" s="224">
        <v>-2.6138000000000012</v>
      </c>
      <c r="W40"/>
      <c r="X40" s="301">
        <v>11.65</v>
      </c>
      <c r="Y40" s="224">
        <v>0.58619999999999983</v>
      </c>
      <c r="Z40"/>
      <c r="AA40" s="301">
        <v>11.6</v>
      </c>
      <c r="AB40" s="224">
        <v>0.53619999999999912</v>
      </c>
      <c r="AD40" s="301">
        <v>10.399999999999999</v>
      </c>
      <c r="AE40" s="223">
        <v>-0.66380000000000194</v>
      </c>
      <c r="AG40" s="301">
        <v>8.85</v>
      </c>
      <c r="AH40" s="223">
        <v>-2.2138000000000009</v>
      </c>
      <c r="AJ40" s="301">
        <v>6.4</v>
      </c>
      <c r="AK40" s="223">
        <v>-4.6638000000000002</v>
      </c>
      <c r="AM40" s="301">
        <v>11.05</v>
      </c>
      <c r="AN40" s="223">
        <f t="shared" si="1"/>
        <v>-1.3799999999999812E-2</v>
      </c>
      <c r="AZ40" s="36">
        <v>42282</v>
      </c>
      <c r="BA40" s="301">
        <v>7.6</v>
      </c>
      <c r="BC40" s="301">
        <v>9.3000000000000007</v>
      </c>
      <c r="BE40" s="301">
        <v>12.55</v>
      </c>
      <c r="BG40" s="301">
        <v>9.85</v>
      </c>
      <c r="BI40" s="301">
        <v>11.05</v>
      </c>
      <c r="BK40" s="301">
        <v>8.85</v>
      </c>
      <c r="BM40" s="301">
        <v>6.5500000000000007</v>
      </c>
      <c r="BN40" s="186"/>
      <c r="BO40" s="301">
        <v>10</v>
      </c>
      <c r="BP40" s="186"/>
      <c r="BQ40" s="186"/>
      <c r="CD40" s="36">
        <v>42282</v>
      </c>
      <c r="CE40" s="108">
        <v>10.750399999999999</v>
      </c>
      <c r="CF40" s="108">
        <v>10.854699999999999</v>
      </c>
      <c r="CG40" s="163"/>
      <c r="CH40" s="511">
        <f t="shared" si="11"/>
        <v>-3.6765325197500021</v>
      </c>
      <c r="CI40" s="163">
        <v>-0.34499999999999997</v>
      </c>
      <c r="CJ40" s="224">
        <v>-3.2546999999999997</v>
      </c>
      <c r="CK40" s="513">
        <f t="shared" si="12"/>
        <v>1.3</v>
      </c>
      <c r="CL40" s="506">
        <f t="shared" si="108"/>
        <v>0</v>
      </c>
      <c r="CM40" s="510">
        <f t="shared" si="110"/>
        <v>-2.6694979999999999</v>
      </c>
      <c r="CN40" s="204">
        <f t="shared" si="68"/>
        <v>-0.44850000000000012</v>
      </c>
      <c r="CO40" s="537">
        <f t="shared" si="15"/>
        <v>0</v>
      </c>
      <c r="CP40" s="537">
        <f t="shared" si="16"/>
        <v>0</v>
      </c>
      <c r="CQ40" s="537">
        <f t="shared" si="69"/>
        <v>0</v>
      </c>
      <c r="CR40" s="537">
        <f t="shared" si="70"/>
        <v>0</v>
      </c>
      <c r="CS40" s="518">
        <f t="shared" si="17"/>
        <v>-2.6694979999999999</v>
      </c>
      <c r="CT40" s="519">
        <f t="shared" si="71"/>
        <v>-0.44850000000000012</v>
      </c>
      <c r="CU40" s="522"/>
      <c r="CY40" s="104">
        <f t="shared" si="72"/>
        <v>-2.6694979999999999</v>
      </c>
      <c r="DB40" s="36">
        <v>42282</v>
      </c>
      <c r="DC40" s="108">
        <v>10.750399999999999</v>
      </c>
      <c r="DD40" s="108">
        <v>10.854699999999999</v>
      </c>
      <c r="DE40" s="163"/>
      <c r="DF40" s="177">
        <f t="shared" si="18"/>
        <v>-3.6765325197500021</v>
      </c>
      <c r="DG40" s="163">
        <v>-0.34499999999999997</v>
      </c>
      <c r="DH40" s="224">
        <v>-1.5546999999999986</v>
      </c>
      <c r="DI40" s="513">
        <f t="shared" si="19"/>
        <v>1.1200000000000001</v>
      </c>
      <c r="DJ40" s="506">
        <f t="shared" si="20"/>
        <v>0</v>
      </c>
      <c r="DK40" s="510">
        <f t="shared" si="111"/>
        <v>-3.5942959999999999</v>
      </c>
      <c r="DL40" s="204">
        <f t="shared" si="73"/>
        <v>-0.38640000000000008</v>
      </c>
      <c r="DM40" s="537">
        <f t="shared" si="22"/>
        <v>0</v>
      </c>
      <c r="DN40" s="537">
        <f t="shared" si="23"/>
        <v>0</v>
      </c>
      <c r="DO40" s="537">
        <f t="shared" si="74"/>
        <v>0</v>
      </c>
      <c r="DP40" s="537">
        <f t="shared" si="75"/>
        <v>0</v>
      </c>
      <c r="DQ40" s="518">
        <f t="shared" si="24"/>
        <v>-3.5942959999999999</v>
      </c>
      <c r="DR40" s="519">
        <f t="shared" si="76"/>
        <v>-0.38640000000000008</v>
      </c>
      <c r="DS40" s="522"/>
      <c r="DW40" s="104">
        <f t="shared" si="77"/>
        <v>-3.5942959999999999</v>
      </c>
      <c r="DX40" s="182"/>
      <c r="DY40" s="183"/>
      <c r="DZ40" s="36">
        <v>42282</v>
      </c>
      <c r="EA40" s="108">
        <v>10.750399999999999</v>
      </c>
      <c r="EB40" s="108">
        <v>10.854699999999999</v>
      </c>
      <c r="EC40" s="163"/>
      <c r="ED40" s="177">
        <f t="shared" si="25"/>
        <v>-3.6765325197500021</v>
      </c>
      <c r="EE40" s="163">
        <v>-0.34499999999999997</v>
      </c>
      <c r="EF40" s="224">
        <v>1.6953000000000014</v>
      </c>
      <c r="EG40" s="513">
        <f t="shared" si="26"/>
        <v>0</v>
      </c>
      <c r="EH40" s="506">
        <f t="shared" si="27"/>
        <v>0.98</v>
      </c>
      <c r="EI40" s="510">
        <f t="shared" si="112"/>
        <v>-2.8835939999999995</v>
      </c>
      <c r="EJ40" s="204">
        <f t="shared" si="78"/>
        <v>-0.33809999999999985</v>
      </c>
      <c r="EK40" s="537">
        <f t="shared" si="29"/>
        <v>0</v>
      </c>
      <c r="EL40" s="537">
        <f t="shared" si="30"/>
        <v>0</v>
      </c>
      <c r="EM40" s="537">
        <f t="shared" si="79"/>
        <v>0</v>
      </c>
      <c r="EN40" s="537">
        <f t="shared" si="80"/>
        <v>0</v>
      </c>
      <c r="EO40" s="518">
        <f t="shared" si="31"/>
        <v>-2.8835939999999995</v>
      </c>
      <c r="EP40" s="519">
        <f t="shared" si="81"/>
        <v>-0.33809999999999985</v>
      </c>
      <c r="EQ40" s="522"/>
      <c r="EU40" s="104">
        <f t="shared" si="82"/>
        <v>-2.8835939999999995</v>
      </c>
      <c r="EV40" s="182"/>
      <c r="EW40" s="183"/>
      <c r="EX40" s="36">
        <v>42282</v>
      </c>
      <c r="EY40" s="108">
        <v>10.750399999999999</v>
      </c>
      <c r="EZ40" s="108">
        <v>10.854699999999999</v>
      </c>
      <c r="FA40" s="163"/>
      <c r="FB40" s="177">
        <f t="shared" si="32"/>
        <v>-3.6765325197500021</v>
      </c>
      <c r="FC40" s="163">
        <v>-0.34499999999999997</v>
      </c>
      <c r="FD40" s="224">
        <v>-1.0046999999999997</v>
      </c>
      <c r="FE40" s="513">
        <f t="shared" si="33"/>
        <v>1.1200000000000001</v>
      </c>
      <c r="FF40" s="506">
        <f t="shared" si="34"/>
        <v>0</v>
      </c>
      <c r="FG40" s="510">
        <f t="shared" si="113"/>
        <v>-4.3126140000000008</v>
      </c>
      <c r="FH40" s="204">
        <f t="shared" si="83"/>
        <v>-0.38640000000000008</v>
      </c>
      <c r="FI40" s="537">
        <f t="shared" si="36"/>
        <v>0</v>
      </c>
      <c r="FJ40" s="537">
        <f t="shared" si="37"/>
        <v>0</v>
      </c>
      <c r="FK40" s="537">
        <f t="shared" si="84"/>
        <v>0</v>
      </c>
      <c r="FL40" s="537">
        <f t="shared" si="85"/>
        <v>0</v>
      </c>
      <c r="FM40" s="518">
        <f t="shared" si="38"/>
        <v>-4.3126140000000008</v>
      </c>
      <c r="FN40" s="519">
        <f t="shared" si="86"/>
        <v>-0.38640000000000008</v>
      </c>
      <c r="FO40" s="522"/>
      <c r="FS40" s="104">
        <f t="shared" si="87"/>
        <v>-4.3126140000000008</v>
      </c>
      <c r="FT40" s="182"/>
      <c r="FU40" s="183"/>
      <c r="FV40" s="36">
        <v>42282</v>
      </c>
      <c r="FW40" s="108">
        <v>10.750399999999999</v>
      </c>
      <c r="FX40" s="108">
        <v>10.854699999999999</v>
      </c>
      <c r="FY40" s="163"/>
      <c r="FZ40" s="177">
        <f t="shared" si="39"/>
        <v>-3.6765325197500021</v>
      </c>
      <c r="GA40" s="163">
        <v>-0.34499999999999997</v>
      </c>
      <c r="GB40" s="223">
        <v>0.19530000000000136</v>
      </c>
      <c r="GC40" s="513">
        <f t="shared" si="40"/>
        <v>0</v>
      </c>
      <c r="GD40" s="506">
        <f t="shared" si="41"/>
        <v>1</v>
      </c>
      <c r="GE40" s="510">
        <f t="shared" si="114"/>
        <v>-2.7454700000000001</v>
      </c>
      <c r="GF40" s="204">
        <f t="shared" si="88"/>
        <v>-0.3450000000000002</v>
      </c>
      <c r="GG40" s="537">
        <f t="shared" si="43"/>
        <v>0</v>
      </c>
      <c r="GH40" s="537">
        <f t="shared" si="44"/>
        <v>0</v>
      </c>
      <c r="GI40" s="537">
        <f t="shared" si="89"/>
        <v>0</v>
      </c>
      <c r="GJ40" s="537">
        <f t="shared" si="90"/>
        <v>0</v>
      </c>
      <c r="GK40" s="518">
        <f t="shared" si="45"/>
        <v>-2.7454700000000001</v>
      </c>
      <c r="GL40" s="519">
        <f t="shared" si="91"/>
        <v>-0.3450000000000002</v>
      </c>
      <c r="GM40" s="522"/>
      <c r="GQ40" s="104">
        <f t="shared" si="92"/>
        <v>-2.7454700000000001</v>
      </c>
      <c r="GR40" s="182"/>
      <c r="GS40" s="183"/>
      <c r="GT40" s="36">
        <v>42282</v>
      </c>
      <c r="GU40" s="108">
        <v>10.750399999999999</v>
      </c>
      <c r="GV40" s="108">
        <v>10.854699999999999</v>
      </c>
      <c r="GW40" s="163"/>
      <c r="GX40" s="177">
        <f t="shared" si="46"/>
        <v>-3.6765325197500021</v>
      </c>
      <c r="GY40" s="163">
        <v>-0.34499999999999997</v>
      </c>
      <c r="GZ40" s="223">
        <v>-2.0046999999999997</v>
      </c>
      <c r="HA40" s="513">
        <f t="shared" si="47"/>
        <v>1.2</v>
      </c>
      <c r="HB40" s="506">
        <f t="shared" si="48"/>
        <v>0</v>
      </c>
      <c r="HC40" s="510">
        <f t="shared" si="115"/>
        <v>-3.3367240000000002</v>
      </c>
      <c r="HD40" s="204">
        <f t="shared" si="93"/>
        <v>-0.41400000000000015</v>
      </c>
      <c r="HE40" s="537">
        <f t="shared" si="50"/>
        <v>0</v>
      </c>
      <c r="HF40" s="537">
        <f t="shared" si="51"/>
        <v>0</v>
      </c>
      <c r="HG40" s="537">
        <f t="shared" si="94"/>
        <v>0</v>
      </c>
      <c r="HH40" s="537">
        <f t="shared" si="95"/>
        <v>0</v>
      </c>
      <c r="HI40" s="518">
        <f t="shared" si="52"/>
        <v>-3.3367240000000002</v>
      </c>
      <c r="HJ40" s="519">
        <f t="shared" si="96"/>
        <v>-0.41400000000000015</v>
      </c>
      <c r="HK40" s="522"/>
      <c r="HO40" s="104">
        <f t="shared" si="97"/>
        <v>-3.3367240000000002</v>
      </c>
      <c r="HQ40" s="183"/>
      <c r="HR40" s="36">
        <v>42282</v>
      </c>
      <c r="HS40" s="108">
        <v>10.750399999999999</v>
      </c>
      <c r="HT40" s="108">
        <v>10.854699999999999</v>
      </c>
      <c r="HU40" s="163"/>
      <c r="HV40" s="177">
        <f t="shared" si="53"/>
        <v>-3.6765325197500021</v>
      </c>
      <c r="HW40" s="163">
        <v>-0.34499999999999997</v>
      </c>
      <c r="HX40" s="223">
        <v>-4.3046999999999986</v>
      </c>
      <c r="HY40" s="513">
        <f t="shared" si="54"/>
        <v>1.7</v>
      </c>
      <c r="HZ40" s="506">
        <f t="shared" si="55"/>
        <v>0</v>
      </c>
      <c r="IA40" s="510">
        <f t="shared" si="116"/>
        <v>-3.4854719999999997</v>
      </c>
      <c r="IB40" s="204">
        <f t="shared" si="98"/>
        <v>-0.58650000000000002</v>
      </c>
      <c r="IC40" s="537">
        <f t="shared" si="57"/>
        <v>0</v>
      </c>
      <c r="ID40" s="537">
        <f t="shared" si="58"/>
        <v>0</v>
      </c>
      <c r="IE40" s="537">
        <f t="shared" si="99"/>
        <v>0</v>
      </c>
      <c r="IF40" s="537">
        <f t="shared" si="100"/>
        <v>0</v>
      </c>
      <c r="IG40" s="518">
        <f t="shared" si="59"/>
        <v>-3.4854719999999997</v>
      </c>
      <c r="IH40" s="519">
        <f t="shared" si="101"/>
        <v>-0.58650000000000002</v>
      </c>
      <c r="II40" s="522"/>
      <c r="IJ40" s="163"/>
      <c r="IK40" s="163"/>
      <c r="IL40" s="163"/>
      <c r="IM40" s="104">
        <f t="shared" si="102"/>
        <v>-3.4854719999999997</v>
      </c>
      <c r="IN40" s="182"/>
      <c r="IO40" s="183"/>
      <c r="IP40" s="36">
        <v>42282</v>
      </c>
      <c r="IQ40" s="108">
        <v>10.750399999999999</v>
      </c>
      <c r="IR40" s="108">
        <v>10.854699999999999</v>
      </c>
      <c r="IS40" s="163"/>
      <c r="IT40" s="177">
        <f t="shared" si="60"/>
        <v>-3.6765325197500021</v>
      </c>
      <c r="IU40" s="163">
        <v>-0.34499999999999997</v>
      </c>
      <c r="IV40" s="365">
        <v>-0.85469999999999935</v>
      </c>
      <c r="IW40" s="513">
        <f t="shared" si="109"/>
        <v>1.1000000000000001</v>
      </c>
      <c r="IX40" s="506">
        <f t="shared" si="62"/>
        <v>0</v>
      </c>
      <c r="IY40" s="510">
        <f t="shared" si="117"/>
        <v>-3.3705399999999996</v>
      </c>
      <c r="IZ40" s="204">
        <f t="shared" si="103"/>
        <v>-0.37950000000000017</v>
      </c>
      <c r="JA40" s="537">
        <f t="shared" si="64"/>
        <v>0</v>
      </c>
      <c r="JB40" s="537">
        <f t="shared" si="65"/>
        <v>0</v>
      </c>
      <c r="JC40" s="537">
        <f t="shared" si="104"/>
        <v>0</v>
      </c>
      <c r="JD40" s="537">
        <f t="shared" si="105"/>
        <v>0</v>
      </c>
      <c r="JE40" s="518">
        <f t="shared" si="66"/>
        <v>-3.3705399999999996</v>
      </c>
      <c r="JF40" s="519">
        <f t="shared" si="106"/>
        <v>-0.37950000000000017</v>
      </c>
      <c r="JG40" s="500"/>
      <c r="JH40" s="163"/>
      <c r="JI40" s="163"/>
      <c r="JJ40" s="163"/>
      <c r="JK40" s="104">
        <f t="shared" si="107"/>
        <v>-3.3705399999999996</v>
      </c>
      <c r="JO40" s="163">
        <v>-3.6765325197500021</v>
      </c>
      <c r="JP40" s="163">
        <v>-3.2546999999999997</v>
      </c>
      <c r="JQ40" s="398">
        <f t="shared" si="4"/>
        <v>-2.6694979999999999</v>
      </c>
      <c r="JT40" s="163">
        <v>-1.5546999999999986</v>
      </c>
      <c r="JU40" s="398">
        <f t="shared" si="5"/>
        <v>-3.5942959999999999</v>
      </c>
      <c r="JX40" s="163">
        <v>1.6953000000000014</v>
      </c>
      <c r="JY40" s="425">
        <f t="shared" si="6"/>
        <v>-2.8835939999999995</v>
      </c>
      <c r="KB40" s="163">
        <v>-1.0046999999999997</v>
      </c>
      <c r="KC40" s="398">
        <f t="shared" si="7"/>
        <v>-4.3126140000000008</v>
      </c>
      <c r="KF40" s="163">
        <v>0.19530000000000136</v>
      </c>
      <c r="KG40" s="398">
        <f t="shared" si="8"/>
        <v>-2.7454700000000001</v>
      </c>
      <c r="KJ40" s="163">
        <v>-2.0046999999999997</v>
      </c>
      <c r="KK40" s="398">
        <f t="shared" si="9"/>
        <v>-3.3367240000000002</v>
      </c>
      <c r="KN40" s="365">
        <v>-4.3046999999999986</v>
      </c>
      <c r="KO40" s="398">
        <f t="shared" si="10"/>
        <v>-3.4854719999999997</v>
      </c>
      <c r="KR40" s="365">
        <v>-0.85469999999999935</v>
      </c>
      <c r="KS40" s="398">
        <f t="shared" si="67"/>
        <v>-3.3705399999999996</v>
      </c>
      <c r="KU40" s="36">
        <v>42282</v>
      </c>
    </row>
    <row r="41" spans="1:307" x14ac:dyDescent="0.35">
      <c r="A41" s="95">
        <v>41187</v>
      </c>
      <c r="B41" s="36">
        <v>41187</v>
      </c>
      <c r="C41" s="301">
        <v>7.6</v>
      </c>
      <c r="D41" s="301">
        <v>9.3000000000000007</v>
      </c>
      <c r="E41" s="301">
        <v>12.55</v>
      </c>
      <c r="F41" s="301">
        <v>9.85</v>
      </c>
      <c r="G41" s="301">
        <v>11.05</v>
      </c>
      <c r="H41" s="301">
        <v>8.85</v>
      </c>
      <c r="I41" s="301">
        <v>6.5500000000000007</v>
      </c>
      <c r="J41" s="301">
        <v>10</v>
      </c>
      <c r="K41" s="105"/>
      <c r="L41" s="36">
        <v>42282</v>
      </c>
      <c r="M41" s="108">
        <v>10.750399999999999</v>
      </c>
      <c r="N41" s="98">
        <f t="shared" si="2"/>
        <v>10.854699999999999</v>
      </c>
      <c r="O41" s="108">
        <f t="shared" si="3"/>
        <v>10.959333333333333</v>
      </c>
      <c r="P41" s="262"/>
      <c r="Q41" s="181">
        <v>42282</v>
      </c>
      <c r="R41" s="301">
        <v>7.6</v>
      </c>
      <c r="S41" s="224">
        <v>-3.2546999999999997</v>
      </c>
      <c r="T41"/>
      <c r="U41" s="301">
        <v>9.3000000000000007</v>
      </c>
      <c r="V41" s="224">
        <v>-1.5546999999999986</v>
      </c>
      <c r="W41"/>
      <c r="X41" s="301">
        <v>12.55</v>
      </c>
      <c r="Y41" s="224">
        <v>1.6953000000000014</v>
      </c>
      <c r="Z41"/>
      <c r="AA41" s="301">
        <v>9.85</v>
      </c>
      <c r="AB41" s="224">
        <v>-1.0046999999999997</v>
      </c>
      <c r="AD41" s="301">
        <v>11.05</v>
      </c>
      <c r="AE41" s="223">
        <v>0.19530000000000136</v>
      </c>
      <c r="AG41" s="301">
        <v>8.85</v>
      </c>
      <c r="AH41" s="223">
        <v>-2.0046999999999997</v>
      </c>
      <c r="AJ41" s="301">
        <v>6.5500000000000007</v>
      </c>
      <c r="AK41" s="223">
        <v>-4.3046999999999986</v>
      </c>
      <c r="AM41" s="301">
        <v>10</v>
      </c>
      <c r="AN41" s="223">
        <f t="shared" si="1"/>
        <v>-0.85469999999999935</v>
      </c>
      <c r="AZ41" s="36">
        <v>42283</v>
      </c>
      <c r="BA41" s="301">
        <v>8</v>
      </c>
      <c r="BC41" s="301">
        <v>11.95</v>
      </c>
      <c r="BE41" s="301">
        <v>12.95</v>
      </c>
      <c r="BG41" s="301">
        <v>9.5500000000000007</v>
      </c>
      <c r="BI41" s="301">
        <v>11.7</v>
      </c>
      <c r="BK41" s="301">
        <v>8.8999999999999986</v>
      </c>
      <c r="BM41" s="301">
        <v>6.9</v>
      </c>
      <c r="BN41" s="186"/>
      <c r="BO41" s="301">
        <v>9.4499999999999993</v>
      </c>
      <c r="BP41" s="186"/>
      <c r="BQ41" s="186"/>
      <c r="CD41" s="36">
        <v>42283</v>
      </c>
      <c r="CE41" s="108">
        <v>10.5428</v>
      </c>
      <c r="CF41" s="108">
        <v>10.646599999999999</v>
      </c>
      <c r="CG41" s="163"/>
      <c r="CH41" s="511">
        <f t="shared" si="11"/>
        <v>-4.0215325197500018</v>
      </c>
      <c r="CI41" s="163">
        <v>-0.36479999999999996</v>
      </c>
      <c r="CJ41" s="224">
        <v>-2.6465999999999994</v>
      </c>
      <c r="CK41" s="513">
        <f t="shared" si="12"/>
        <v>1.2</v>
      </c>
      <c r="CL41" s="506">
        <f t="shared" si="108"/>
        <v>0</v>
      </c>
      <c r="CM41" s="510">
        <f t="shared" si="110"/>
        <v>-3.1072579999999999</v>
      </c>
      <c r="CN41" s="204">
        <f t="shared" si="68"/>
        <v>-0.43775999999999993</v>
      </c>
      <c r="CO41" s="537">
        <f t="shared" si="15"/>
        <v>0</v>
      </c>
      <c r="CP41" s="537">
        <f t="shared" si="16"/>
        <v>0</v>
      </c>
      <c r="CQ41" s="537">
        <f t="shared" si="69"/>
        <v>0</v>
      </c>
      <c r="CR41" s="537">
        <f t="shared" si="70"/>
        <v>0</v>
      </c>
      <c r="CS41" s="518">
        <f t="shared" si="17"/>
        <v>-3.1072579999999999</v>
      </c>
      <c r="CT41" s="519">
        <f t="shared" si="71"/>
        <v>-0.43775999999999993</v>
      </c>
      <c r="CU41" s="522"/>
      <c r="CY41" s="104">
        <f t="shared" si="72"/>
        <v>-3.1072579999999999</v>
      </c>
      <c r="DB41" s="36">
        <v>42283</v>
      </c>
      <c r="DC41" s="108">
        <v>10.5428</v>
      </c>
      <c r="DD41" s="108">
        <v>10.646599999999999</v>
      </c>
      <c r="DE41" s="163"/>
      <c r="DF41" s="177">
        <f t="shared" si="18"/>
        <v>-4.0215325197500018</v>
      </c>
      <c r="DG41" s="163">
        <v>-0.36479999999999996</v>
      </c>
      <c r="DH41" s="224">
        <v>1.3033999999999999</v>
      </c>
      <c r="DI41" s="513">
        <f t="shared" si="19"/>
        <v>0</v>
      </c>
      <c r="DJ41" s="506">
        <f t="shared" si="20"/>
        <v>0.98</v>
      </c>
      <c r="DK41" s="510">
        <f t="shared" si="111"/>
        <v>-3.9518</v>
      </c>
      <c r="DL41" s="204">
        <f t="shared" si="73"/>
        <v>-0.35750400000000004</v>
      </c>
      <c r="DM41" s="537">
        <f t="shared" si="22"/>
        <v>0</v>
      </c>
      <c r="DN41" s="537">
        <f t="shared" si="23"/>
        <v>0</v>
      </c>
      <c r="DO41" s="537">
        <f t="shared" si="74"/>
        <v>0</v>
      </c>
      <c r="DP41" s="537">
        <f t="shared" si="75"/>
        <v>0</v>
      </c>
      <c r="DQ41" s="518">
        <f t="shared" si="24"/>
        <v>-3.9518</v>
      </c>
      <c r="DR41" s="519">
        <f t="shared" si="76"/>
        <v>-0.35750400000000004</v>
      </c>
      <c r="DS41" s="522"/>
      <c r="DW41" s="104">
        <f t="shared" si="77"/>
        <v>-3.9518</v>
      </c>
      <c r="DX41" s="182"/>
      <c r="DY41" s="183"/>
      <c r="DZ41" s="36">
        <v>42283</v>
      </c>
      <c r="EA41" s="108">
        <v>10.5428</v>
      </c>
      <c r="EB41" s="108">
        <v>10.646599999999999</v>
      </c>
      <c r="EC41" s="163"/>
      <c r="ED41" s="177">
        <f t="shared" si="25"/>
        <v>-4.0215325197500018</v>
      </c>
      <c r="EE41" s="163">
        <v>-0.36479999999999996</v>
      </c>
      <c r="EF41" s="224">
        <v>2.3033999999999999</v>
      </c>
      <c r="EG41" s="513">
        <f t="shared" si="26"/>
        <v>0</v>
      </c>
      <c r="EH41" s="506">
        <f t="shared" si="27"/>
        <v>0.96</v>
      </c>
      <c r="EI41" s="510">
        <f t="shared" si="112"/>
        <v>-3.2338019999999994</v>
      </c>
      <c r="EJ41" s="204">
        <f t="shared" si="78"/>
        <v>-0.35020799999999985</v>
      </c>
      <c r="EK41" s="537">
        <f t="shared" si="29"/>
        <v>0</v>
      </c>
      <c r="EL41" s="537">
        <f t="shared" si="30"/>
        <v>0</v>
      </c>
      <c r="EM41" s="537">
        <f t="shared" si="79"/>
        <v>0</v>
      </c>
      <c r="EN41" s="537">
        <f t="shared" si="80"/>
        <v>0</v>
      </c>
      <c r="EO41" s="518">
        <f t="shared" si="31"/>
        <v>-3.2338019999999994</v>
      </c>
      <c r="EP41" s="519">
        <f t="shared" si="81"/>
        <v>-0.35020799999999985</v>
      </c>
      <c r="EQ41" s="522"/>
      <c r="EU41" s="104">
        <f t="shared" si="82"/>
        <v>-3.2338019999999994</v>
      </c>
      <c r="EV41" s="182"/>
      <c r="EW41" s="183"/>
      <c r="EX41" s="36">
        <v>42283</v>
      </c>
      <c r="EY41" s="108">
        <v>10.5428</v>
      </c>
      <c r="EZ41" s="108">
        <v>10.646599999999999</v>
      </c>
      <c r="FA41" s="163"/>
      <c r="FB41" s="177">
        <f t="shared" si="32"/>
        <v>-4.0215325197500018</v>
      </c>
      <c r="FC41" s="163">
        <v>-0.36479999999999996</v>
      </c>
      <c r="FD41" s="224">
        <v>-1.0965999999999987</v>
      </c>
      <c r="FE41" s="513">
        <f t="shared" si="33"/>
        <v>1.1200000000000001</v>
      </c>
      <c r="FF41" s="506">
        <f t="shared" si="34"/>
        <v>0</v>
      </c>
      <c r="FG41" s="510">
        <f t="shared" si="113"/>
        <v>-4.7211900000000009</v>
      </c>
      <c r="FH41" s="204">
        <f t="shared" si="83"/>
        <v>-0.40857600000000005</v>
      </c>
      <c r="FI41" s="537">
        <f t="shared" si="36"/>
        <v>0</v>
      </c>
      <c r="FJ41" s="537">
        <f t="shared" si="37"/>
        <v>0</v>
      </c>
      <c r="FK41" s="537">
        <f t="shared" si="84"/>
        <v>0</v>
      </c>
      <c r="FL41" s="537">
        <f t="shared" si="85"/>
        <v>0</v>
      </c>
      <c r="FM41" s="518">
        <f t="shared" si="38"/>
        <v>-4.7211900000000009</v>
      </c>
      <c r="FN41" s="519">
        <f t="shared" si="86"/>
        <v>-0.40857600000000005</v>
      </c>
      <c r="FO41" s="522"/>
      <c r="FS41" s="104">
        <f t="shared" si="87"/>
        <v>-4.7211900000000009</v>
      </c>
      <c r="FT41" s="182"/>
      <c r="FU41" s="183"/>
      <c r="FV41" s="36">
        <v>42283</v>
      </c>
      <c r="FW41" s="108">
        <v>10.5428</v>
      </c>
      <c r="FX41" s="108">
        <v>10.646599999999999</v>
      </c>
      <c r="FY41" s="163"/>
      <c r="FZ41" s="177">
        <f t="shared" si="39"/>
        <v>-4.0215325197500018</v>
      </c>
      <c r="GA41" s="163">
        <v>-0.36479999999999996</v>
      </c>
      <c r="GB41" s="223">
        <v>1.0533999999999999</v>
      </c>
      <c r="GC41" s="513">
        <f t="shared" si="40"/>
        <v>0</v>
      </c>
      <c r="GD41" s="506">
        <f t="shared" si="41"/>
        <v>0.98</v>
      </c>
      <c r="GE41" s="510">
        <f t="shared" si="114"/>
        <v>-3.1029740000000001</v>
      </c>
      <c r="GF41" s="204">
        <f t="shared" si="88"/>
        <v>-0.35750400000000004</v>
      </c>
      <c r="GG41" s="537">
        <f t="shared" si="43"/>
        <v>0</v>
      </c>
      <c r="GH41" s="537">
        <f t="shared" si="44"/>
        <v>0</v>
      </c>
      <c r="GI41" s="537">
        <f t="shared" si="89"/>
        <v>0</v>
      </c>
      <c r="GJ41" s="537">
        <f t="shared" si="90"/>
        <v>0</v>
      </c>
      <c r="GK41" s="518">
        <f t="shared" si="45"/>
        <v>-3.1029740000000001</v>
      </c>
      <c r="GL41" s="519">
        <f t="shared" si="91"/>
        <v>-0.35750400000000004</v>
      </c>
      <c r="GM41" s="522"/>
      <c r="GQ41" s="104">
        <f t="shared" si="92"/>
        <v>-3.1029740000000001</v>
      </c>
      <c r="GR41" s="182"/>
      <c r="GS41" s="183"/>
      <c r="GT41" s="36">
        <v>42283</v>
      </c>
      <c r="GU41" s="108">
        <v>10.5428</v>
      </c>
      <c r="GV41" s="108">
        <v>10.646599999999999</v>
      </c>
      <c r="GW41" s="163"/>
      <c r="GX41" s="177">
        <f t="shared" si="46"/>
        <v>-4.0215325197500018</v>
      </c>
      <c r="GY41" s="163">
        <v>-0.36479999999999996</v>
      </c>
      <c r="GZ41" s="223">
        <v>-1.7466000000000008</v>
      </c>
      <c r="HA41" s="513">
        <f t="shared" si="47"/>
        <v>1.1200000000000001</v>
      </c>
      <c r="HB41" s="506">
        <f t="shared" si="48"/>
        <v>0</v>
      </c>
      <c r="HC41" s="510">
        <f t="shared" si="115"/>
        <v>-3.7453000000000003</v>
      </c>
      <c r="HD41" s="204">
        <f t="shared" si="93"/>
        <v>-0.40857600000000005</v>
      </c>
      <c r="HE41" s="537">
        <f t="shared" si="50"/>
        <v>0</v>
      </c>
      <c r="HF41" s="537">
        <f t="shared" si="51"/>
        <v>0</v>
      </c>
      <c r="HG41" s="537">
        <f t="shared" si="94"/>
        <v>0</v>
      </c>
      <c r="HH41" s="537">
        <f t="shared" si="95"/>
        <v>0</v>
      </c>
      <c r="HI41" s="518">
        <f t="shared" si="52"/>
        <v>-3.7453000000000003</v>
      </c>
      <c r="HJ41" s="519">
        <f t="shared" si="96"/>
        <v>-0.40857600000000005</v>
      </c>
      <c r="HK41" s="522"/>
      <c r="HO41" s="104">
        <f t="shared" si="97"/>
        <v>-3.7453000000000003</v>
      </c>
      <c r="HQ41" s="183"/>
      <c r="HR41" s="36">
        <v>42283</v>
      </c>
      <c r="HS41" s="108">
        <v>10.5428</v>
      </c>
      <c r="HT41" s="108">
        <v>10.646599999999999</v>
      </c>
      <c r="HU41" s="163"/>
      <c r="HV41" s="177">
        <f t="shared" si="53"/>
        <v>-4.0215325197500018</v>
      </c>
      <c r="HW41" s="163">
        <v>-0.36479999999999996</v>
      </c>
      <c r="HX41" s="223">
        <v>-3.746599999999999</v>
      </c>
      <c r="HY41" s="513">
        <f t="shared" si="54"/>
        <v>1.3</v>
      </c>
      <c r="HZ41" s="506">
        <f t="shared" si="55"/>
        <v>0</v>
      </c>
      <c r="IA41" s="510">
        <f t="shared" si="116"/>
        <v>-3.9597119999999997</v>
      </c>
      <c r="IB41" s="204">
        <f t="shared" si="98"/>
        <v>-0.47423999999999999</v>
      </c>
      <c r="IC41" s="537">
        <f t="shared" si="57"/>
        <v>0</v>
      </c>
      <c r="ID41" s="537">
        <f t="shared" si="58"/>
        <v>0</v>
      </c>
      <c r="IE41" s="537">
        <f t="shared" si="99"/>
        <v>0</v>
      </c>
      <c r="IF41" s="537">
        <f t="shared" si="100"/>
        <v>0</v>
      </c>
      <c r="IG41" s="518">
        <f t="shared" si="59"/>
        <v>-3.9597119999999997</v>
      </c>
      <c r="IH41" s="519">
        <f t="shared" si="101"/>
        <v>-0.47423999999999999</v>
      </c>
      <c r="II41" s="522"/>
      <c r="IJ41" s="163"/>
      <c r="IK41" s="163"/>
      <c r="IL41" s="163"/>
      <c r="IM41" s="104">
        <f t="shared" si="102"/>
        <v>-3.9597119999999997</v>
      </c>
      <c r="IN41" s="182"/>
      <c r="IO41" s="183"/>
      <c r="IP41" s="36">
        <v>42283</v>
      </c>
      <c r="IQ41" s="108">
        <v>10.5428</v>
      </c>
      <c r="IR41" s="108">
        <v>10.646599999999999</v>
      </c>
      <c r="IS41" s="163"/>
      <c r="IT41" s="177">
        <f t="shared" si="60"/>
        <v>-4.0215325197500018</v>
      </c>
      <c r="IU41" s="163">
        <v>-0.36479999999999996</v>
      </c>
      <c r="IV41" s="365">
        <v>-1.1966000000000001</v>
      </c>
      <c r="IW41" s="513">
        <f t="shared" si="109"/>
        <v>1.1200000000000001</v>
      </c>
      <c r="IX41" s="506">
        <f t="shared" si="62"/>
        <v>0</v>
      </c>
      <c r="IY41" s="510">
        <f t="shared" si="117"/>
        <v>-3.7791159999999997</v>
      </c>
      <c r="IZ41" s="204">
        <f t="shared" si="103"/>
        <v>-0.40857600000000005</v>
      </c>
      <c r="JA41" s="537">
        <f t="shared" si="64"/>
        <v>0</v>
      </c>
      <c r="JB41" s="537">
        <f t="shared" si="65"/>
        <v>0</v>
      </c>
      <c r="JC41" s="537">
        <f t="shared" si="104"/>
        <v>0</v>
      </c>
      <c r="JD41" s="537">
        <f t="shared" si="105"/>
        <v>0</v>
      </c>
      <c r="JE41" s="518">
        <f t="shared" si="66"/>
        <v>-3.7791159999999997</v>
      </c>
      <c r="JF41" s="519">
        <f t="shared" si="106"/>
        <v>-0.40857600000000005</v>
      </c>
      <c r="JG41" s="500"/>
      <c r="JH41" s="163"/>
      <c r="JI41" s="163"/>
      <c r="JJ41" s="163"/>
      <c r="JK41" s="104">
        <f t="shared" si="107"/>
        <v>-3.7791159999999997</v>
      </c>
      <c r="JO41" s="163">
        <v>-4.0215325197500018</v>
      </c>
      <c r="JP41" s="163">
        <v>-2.6465999999999994</v>
      </c>
      <c r="JQ41" s="398">
        <f t="shared" si="4"/>
        <v>-3.1072579999999999</v>
      </c>
      <c r="JT41" s="163">
        <v>1.3033999999999999</v>
      </c>
      <c r="JU41" s="398">
        <f t="shared" si="5"/>
        <v>-3.9518</v>
      </c>
      <c r="JX41" s="163">
        <v>2.3033999999999999</v>
      </c>
      <c r="JY41" s="425">
        <f t="shared" si="6"/>
        <v>-3.2338019999999994</v>
      </c>
      <c r="KB41" s="163">
        <v>-1.0965999999999987</v>
      </c>
      <c r="KC41" s="398">
        <f t="shared" si="7"/>
        <v>-4.7211900000000009</v>
      </c>
      <c r="KF41" s="163">
        <v>1.0533999999999999</v>
      </c>
      <c r="KG41" s="398">
        <f t="shared" si="8"/>
        <v>-3.1029740000000001</v>
      </c>
      <c r="KJ41" s="163">
        <v>-1.7466000000000008</v>
      </c>
      <c r="KK41" s="398">
        <f t="shared" si="9"/>
        <v>-3.7453000000000003</v>
      </c>
      <c r="KN41" s="365">
        <v>-3.746599999999999</v>
      </c>
      <c r="KO41" s="398">
        <f t="shared" si="10"/>
        <v>-3.9597119999999997</v>
      </c>
      <c r="KR41" s="365">
        <v>-1.1966000000000001</v>
      </c>
      <c r="KS41" s="398">
        <f t="shared" si="67"/>
        <v>-3.7791159999999997</v>
      </c>
      <c r="KU41" s="36">
        <v>42283</v>
      </c>
    </row>
    <row r="42" spans="1:307" x14ac:dyDescent="0.35">
      <c r="A42" s="95">
        <v>41188</v>
      </c>
      <c r="B42" s="36">
        <v>41188</v>
      </c>
      <c r="C42" s="301">
        <v>8</v>
      </c>
      <c r="D42" s="301">
        <v>11.95</v>
      </c>
      <c r="E42" s="301">
        <v>12.95</v>
      </c>
      <c r="F42" s="301">
        <v>9.5500000000000007</v>
      </c>
      <c r="G42" s="301">
        <v>11.7</v>
      </c>
      <c r="H42" s="301">
        <v>8.8999999999999986</v>
      </c>
      <c r="I42" s="301">
        <v>6.9</v>
      </c>
      <c r="J42" s="301">
        <v>9.4499999999999993</v>
      </c>
      <c r="K42" s="105"/>
      <c r="L42" s="36">
        <v>42283</v>
      </c>
      <c r="M42" s="108">
        <v>10.5428</v>
      </c>
      <c r="N42" s="98">
        <f t="shared" si="2"/>
        <v>10.646599999999999</v>
      </c>
      <c r="O42" s="108">
        <f t="shared" si="3"/>
        <v>10.750733333333335</v>
      </c>
      <c r="P42" s="262"/>
      <c r="Q42" s="181">
        <v>42283</v>
      </c>
      <c r="R42" s="301">
        <v>8</v>
      </c>
      <c r="S42" s="224">
        <v>-2.6465999999999994</v>
      </c>
      <c r="T42"/>
      <c r="U42" s="301">
        <v>11.95</v>
      </c>
      <c r="V42" s="224">
        <v>1.3033999999999999</v>
      </c>
      <c r="W42"/>
      <c r="X42" s="301">
        <v>12.95</v>
      </c>
      <c r="Y42" s="224">
        <v>2.3033999999999999</v>
      </c>
      <c r="Z42"/>
      <c r="AA42" s="301">
        <v>9.5500000000000007</v>
      </c>
      <c r="AB42" s="224">
        <v>-1.0965999999999987</v>
      </c>
      <c r="AD42" s="301">
        <v>11.7</v>
      </c>
      <c r="AE42" s="223">
        <v>1.0533999999999999</v>
      </c>
      <c r="AG42" s="301">
        <v>8.8999999999999986</v>
      </c>
      <c r="AH42" s="223">
        <v>-1.7466000000000008</v>
      </c>
      <c r="AJ42" s="301">
        <v>6.9</v>
      </c>
      <c r="AK42" s="223">
        <v>-3.746599999999999</v>
      </c>
      <c r="AM42" s="301">
        <v>9.4499999999999993</v>
      </c>
      <c r="AN42" s="223">
        <f t="shared" si="1"/>
        <v>-1.1966000000000001</v>
      </c>
      <c r="AZ42" s="36">
        <v>42284</v>
      </c>
      <c r="BA42" s="301">
        <v>8.4</v>
      </c>
      <c r="BC42" s="301">
        <v>13.55</v>
      </c>
      <c r="BE42" s="301">
        <v>14.35</v>
      </c>
      <c r="BG42" s="301">
        <v>10.35</v>
      </c>
      <c r="BI42" s="301">
        <v>13.100000000000001</v>
      </c>
      <c r="BK42" s="301">
        <v>9.6499999999999986</v>
      </c>
      <c r="BM42" s="301">
        <v>7.6999999999999993</v>
      </c>
      <c r="BN42" s="186"/>
      <c r="BO42" s="301">
        <v>10.15</v>
      </c>
      <c r="BP42" s="186"/>
      <c r="BQ42" s="186"/>
      <c r="CD42" s="36">
        <v>42284</v>
      </c>
      <c r="CE42" s="108">
        <v>10.336199999999998</v>
      </c>
      <c r="CF42" s="108">
        <v>10.439499999999999</v>
      </c>
      <c r="CG42" s="163"/>
      <c r="CH42" s="511">
        <f t="shared" si="11"/>
        <v>-4.3863325197500016</v>
      </c>
      <c r="CI42" s="163">
        <v>-0.38419999999999999</v>
      </c>
      <c r="CJ42" s="224">
        <v>-2.0394999999999985</v>
      </c>
      <c r="CK42" s="513">
        <f t="shared" si="12"/>
        <v>1.2</v>
      </c>
      <c r="CL42" s="506">
        <f t="shared" si="108"/>
        <v>0</v>
      </c>
      <c r="CM42" s="510">
        <f t="shared" si="110"/>
        <v>-3.568298</v>
      </c>
      <c r="CN42" s="204">
        <f t="shared" si="68"/>
        <v>-0.46104000000000012</v>
      </c>
      <c r="CO42" s="537">
        <f t="shared" si="15"/>
        <v>0</v>
      </c>
      <c r="CP42" s="537">
        <f t="shared" si="16"/>
        <v>0</v>
      </c>
      <c r="CQ42" s="537">
        <f t="shared" si="69"/>
        <v>0</v>
      </c>
      <c r="CR42" s="537">
        <f t="shared" si="70"/>
        <v>0</v>
      </c>
      <c r="CS42" s="518">
        <f t="shared" si="17"/>
        <v>-3.568298</v>
      </c>
      <c r="CT42" s="519">
        <f t="shared" si="71"/>
        <v>-0.46104000000000012</v>
      </c>
      <c r="CU42" s="522"/>
      <c r="CY42" s="104">
        <f t="shared" si="72"/>
        <v>-3.568298</v>
      </c>
      <c r="DB42" s="36">
        <v>42284</v>
      </c>
      <c r="DC42" s="108">
        <v>10.336199999999998</v>
      </c>
      <c r="DD42" s="108">
        <v>10.439499999999999</v>
      </c>
      <c r="DE42" s="163"/>
      <c r="DF42" s="177">
        <f t="shared" si="18"/>
        <v>-4.3863325197500016</v>
      </c>
      <c r="DG42" s="163">
        <v>-0.38419999999999999</v>
      </c>
      <c r="DH42" s="224">
        <v>3.1105000000000018</v>
      </c>
      <c r="DI42" s="513">
        <f t="shared" si="19"/>
        <v>0</v>
      </c>
      <c r="DJ42" s="506">
        <f t="shared" si="20"/>
        <v>0.94</v>
      </c>
      <c r="DK42" s="510">
        <f t="shared" si="111"/>
        <v>-4.3129479999999996</v>
      </c>
      <c r="DL42" s="204">
        <f t="shared" si="73"/>
        <v>-0.36114799999999958</v>
      </c>
      <c r="DM42" s="537">
        <f t="shared" si="22"/>
        <v>0</v>
      </c>
      <c r="DN42" s="537">
        <f t="shared" si="23"/>
        <v>0</v>
      </c>
      <c r="DO42" s="537">
        <f t="shared" si="74"/>
        <v>0</v>
      </c>
      <c r="DP42" s="537">
        <f t="shared" si="75"/>
        <v>0</v>
      </c>
      <c r="DQ42" s="518">
        <f t="shared" si="24"/>
        <v>-4.3129479999999996</v>
      </c>
      <c r="DR42" s="519">
        <f t="shared" si="76"/>
        <v>-0.36114799999999958</v>
      </c>
      <c r="DS42" s="522"/>
      <c r="DW42" s="104">
        <f t="shared" si="77"/>
        <v>-4.3129479999999996</v>
      </c>
      <c r="DX42" s="182"/>
      <c r="DY42" s="183"/>
      <c r="DZ42" s="36">
        <v>42284</v>
      </c>
      <c r="EA42" s="108">
        <v>10.336199999999998</v>
      </c>
      <c r="EB42" s="108">
        <v>10.439499999999999</v>
      </c>
      <c r="EC42" s="163"/>
      <c r="ED42" s="177">
        <f t="shared" si="25"/>
        <v>-4.3863325197500016</v>
      </c>
      <c r="EE42" s="163">
        <v>-0.38419999999999999</v>
      </c>
      <c r="EF42" s="224">
        <v>3.9105000000000008</v>
      </c>
      <c r="EG42" s="513">
        <f t="shared" si="26"/>
        <v>0</v>
      </c>
      <c r="EH42" s="506">
        <f t="shared" si="27"/>
        <v>0.94</v>
      </c>
      <c r="EI42" s="510">
        <f t="shared" si="112"/>
        <v>-3.5949499999999994</v>
      </c>
      <c r="EJ42" s="204">
        <f t="shared" si="78"/>
        <v>-0.36114800000000002</v>
      </c>
      <c r="EK42" s="537">
        <f t="shared" si="29"/>
        <v>0</v>
      </c>
      <c r="EL42" s="537">
        <f t="shared" si="30"/>
        <v>0</v>
      </c>
      <c r="EM42" s="537">
        <f t="shared" si="79"/>
        <v>0</v>
      </c>
      <c r="EN42" s="537">
        <f t="shared" si="80"/>
        <v>0</v>
      </c>
      <c r="EO42" s="518">
        <f t="shared" si="31"/>
        <v>-3.5949499999999994</v>
      </c>
      <c r="EP42" s="519">
        <f t="shared" si="81"/>
        <v>-0.36114800000000002</v>
      </c>
      <c r="EQ42" s="522"/>
      <c r="EU42" s="104">
        <f t="shared" si="82"/>
        <v>-3.5949499999999994</v>
      </c>
      <c r="EV42" s="182"/>
      <c r="EW42" s="183"/>
      <c r="EX42" s="36">
        <v>42284</v>
      </c>
      <c r="EY42" s="108">
        <v>10.336199999999998</v>
      </c>
      <c r="EZ42" s="108">
        <v>10.439499999999999</v>
      </c>
      <c r="FA42" s="163"/>
      <c r="FB42" s="177">
        <f t="shared" si="32"/>
        <v>-4.3863325197500016</v>
      </c>
      <c r="FC42" s="163">
        <v>-0.38419999999999999</v>
      </c>
      <c r="FD42" s="224">
        <v>-8.9499999999999247E-2</v>
      </c>
      <c r="FE42" s="513">
        <f t="shared" si="33"/>
        <v>1.1000000000000001</v>
      </c>
      <c r="FF42" s="506">
        <f t="shared" si="34"/>
        <v>0</v>
      </c>
      <c r="FG42" s="510">
        <f t="shared" si="113"/>
        <v>-5.1438100000000011</v>
      </c>
      <c r="FH42" s="204">
        <f t="shared" si="83"/>
        <v>-0.42262000000000022</v>
      </c>
      <c r="FI42" s="537">
        <f t="shared" si="36"/>
        <v>0</v>
      </c>
      <c r="FJ42" s="537">
        <f t="shared" si="37"/>
        <v>0</v>
      </c>
      <c r="FK42" s="537">
        <f t="shared" si="84"/>
        <v>0</v>
      </c>
      <c r="FL42" s="537">
        <f t="shared" si="85"/>
        <v>0</v>
      </c>
      <c r="FM42" s="518">
        <f t="shared" si="38"/>
        <v>-5.1438100000000011</v>
      </c>
      <c r="FN42" s="519">
        <f t="shared" si="86"/>
        <v>-0.42262000000000022</v>
      </c>
      <c r="FO42" s="522"/>
      <c r="FS42" s="104">
        <f t="shared" si="87"/>
        <v>-5.1438100000000011</v>
      </c>
      <c r="FT42" s="182"/>
      <c r="FU42" s="183"/>
      <c r="FV42" s="36">
        <v>42284</v>
      </c>
      <c r="FW42" s="108">
        <v>10.336199999999998</v>
      </c>
      <c r="FX42" s="108">
        <v>10.439499999999999</v>
      </c>
      <c r="FY42" s="163"/>
      <c r="FZ42" s="177">
        <f t="shared" si="39"/>
        <v>-4.3863325197500016</v>
      </c>
      <c r="GA42" s="163">
        <v>-0.38419999999999999</v>
      </c>
      <c r="GB42" s="223">
        <v>2.6605000000000025</v>
      </c>
      <c r="GC42" s="513">
        <f t="shared" si="40"/>
        <v>0</v>
      </c>
      <c r="GD42" s="506">
        <f t="shared" si="41"/>
        <v>0.96</v>
      </c>
      <c r="GE42" s="510">
        <f t="shared" si="114"/>
        <v>-3.4718059999999999</v>
      </c>
      <c r="GF42" s="204">
        <f t="shared" si="88"/>
        <v>-0.36883199999999983</v>
      </c>
      <c r="GG42" s="537">
        <f t="shared" si="43"/>
        <v>0</v>
      </c>
      <c r="GH42" s="537">
        <f t="shared" si="44"/>
        <v>0</v>
      </c>
      <c r="GI42" s="537">
        <f t="shared" si="89"/>
        <v>0</v>
      </c>
      <c r="GJ42" s="537">
        <f t="shared" si="90"/>
        <v>0</v>
      </c>
      <c r="GK42" s="518">
        <f t="shared" si="45"/>
        <v>-3.4718059999999999</v>
      </c>
      <c r="GL42" s="519">
        <f t="shared" si="91"/>
        <v>-0.36883199999999983</v>
      </c>
      <c r="GM42" s="522"/>
      <c r="GQ42" s="104">
        <f t="shared" si="92"/>
        <v>-3.4718059999999999</v>
      </c>
      <c r="GR42" s="182"/>
      <c r="GS42" s="183"/>
      <c r="GT42" s="36">
        <v>42284</v>
      </c>
      <c r="GU42" s="108">
        <v>10.336199999999998</v>
      </c>
      <c r="GV42" s="108">
        <v>10.439499999999999</v>
      </c>
      <c r="GW42" s="163"/>
      <c r="GX42" s="177">
        <f t="shared" si="46"/>
        <v>-4.3863325197500016</v>
      </c>
      <c r="GY42" s="163">
        <v>-0.38419999999999999</v>
      </c>
      <c r="GZ42" s="223">
        <v>-0.78950000000000031</v>
      </c>
      <c r="HA42" s="513">
        <f t="shared" si="47"/>
        <v>1.1000000000000001</v>
      </c>
      <c r="HB42" s="506">
        <f t="shared" si="48"/>
        <v>0</v>
      </c>
      <c r="HC42" s="510">
        <f t="shared" si="115"/>
        <v>-4.1679200000000005</v>
      </c>
      <c r="HD42" s="204">
        <f t="shared" si="93"/>
        <v>-0.42262000000000022</v>
      </c>
      <c r="HE42" s="537">
        <f t="shared" si="50"/>
        <v>0</v>
      </c>
      <c r="HF42" s="537">
        <f t="shared" si="51"/>
        <v>0</v>
      </c>
      <c r="HG42" s="537">
        <f t="shared" si="94"/>
        <v>0</v>
      </c>
      <c r="HH42" s="537">
        <f t="shared" si="95"/>
        <v>0</v>
      </c>
      <c r="HI42" s="518">
        <f t="shared" si="52"/>
        <v>-4.1679200000000005</v>
      </c>
      <c r="HJ42" s="519">
        <f t="shared" si="96"/>
        <v>-0.42262000000000022</v>
      </c>
      <c r="HK42" s="522"/>
      <c r="HO42" s="104">
        <f t="shared" si="97"/>
        <v>-4.1679200000000005</v>
      </c>
      <c r="HQ42" s="183"/>
      <c r="HR42" s="36">
        <v>42284</v>
      </c>
      <c r="HS42" s="108">
        <v>10.336199999999998</v>
      </c>
      <c r="HT42" s="108">
        <v>10.439499999999999</v>
      </c>
      <c r="HU42" s="163"/>
      <c r="HV42" s="177">
        <f t="shared" si="53"/>
        <v>-4.3863325197500016</v>
      </c>
      <c r="HW42" s="163">
        <v>-0.38419999999999999</v>
      </c>
      <c r="HX42" s="223">
        <v>-2.7394999999999996</v>
      </c>
      <c r="HY42" s="513">
        <f t="shared" si="54"/>
        <v>1.2</v>
      </c>
      <c r="HZ42" s="506">
        <f t="shared" si="55"/>
        <v>0</v>
      </c>
      <c r="IA42" s="510">
        <f t="shared" si="116"/>
        <v>-4.4207519999999993</v>
      </c>
      <c r="IB42" s="204">
        <f t="shared" si="98"/>
        <v>-0.46103999999999967</v>
      </c>
      <c r="IC42" s="537">
        <f t="shared" si="57"/>
        <v>0</v>
      </c>
      <c r="ID42" s="537">
        <f t="shared" si="58"/>
        <v>0</v>
      </c>
      <c r="IE42" s="537">
        <f t="shared" si="99"/>
        <v>0</v>
      </c>
      <c r="IF42" s="537">
        <f t="shared" si="100"/>
        <v>0</v>
      </c>
      <c r="IG42" s="518">
        <f t="shared" si="59"/>
        <v>-4.4207519999999993</v>
      </c>
      <c r="IH42" s="519">
        <f t="shared" si="101"/>
        <v>-0.46103999999999967</v>
      </c>
      <c r="II42" s="522"/>
      <c r="IJ42" s="163"/>
      <c r="IK42" s="163"/>
      <c r="IL42" s="163"/>
      <c r="IM42" s="104">
        <f t="shared" si="102"/>
        <v>-4.4207519999999993</v>
      </c>
      <c r="IN42" s="182"/>
      <c r="IO42" s="183"/>
      <c r="IP42" s="36">
        <v>42284</v>
      </c>
      <c r="IQ42" s="108">
        <v>10.336199999999998</v>
      </c>
      <c r="IR42" s="108">
        <v>10.439499999999999</v>
      </c>
      <c r="IS42" s="163"/>
      <c r="IT42" s="177">
        <f t="shared" si="60"/>
        <v>-4.3863325197500016</v>
      </c>
      <c r="IU42" s="163">
        <v>-0.38419999999999999</v>
      </c>
      <c r="IV42" s="365">
        <v>-0.28949999999999854</v>
      </c>
      <c r="IW42" s="513">
        <f t="shared" si="109"/>
        <v>1.1000000000000001</v>
      </c>
      <c r="IX42" s="506">
        <f t="shared" si="62"/>
        <v>0</v>
      </c>
      <c r="IY42" s="510">
        <f t="shared" si="117"/>
        <v>-4.2017359999999995</v>
      </c>
      <c r="IZ42" s="204">
        <f t="shared" si="103"/>
        <v>-0.42261999999999977</v>
      </c>
      <c r="JA42" s="537">
        <f t="shared" si="64"/>
        <v>0</v>
      </c>
      <c r="JB42" s="537">
        <f t="shared" si="65"/>
        <v>0</v>
      </c>
      <c r="JC42" s="537">
        <f t="shared" si="104"/>
        <v>0</v>
      </c>
      <c r="JD42" s="537">
        <f t="shared" si="105"/>
        <v>0</v>
      </c>
      <c r="JE42" s="518">
        <f t="shared" si="66"/>
        <v>-4.2017359999999995</v>
      </c>
      <c r="JF42" s="519">
        <f t="shared" si="106"/>
        <v>-0.42261999999999977</v>
      </c>
      <c r="JG42" s="500"/>
      <c r="JH42" s="163"/>
      <c r="JI42" s="163"/>
      <c r="JJ42" s="163"/>
      <c r="JK42" s="104">
        <f t="shared" si="107"/>
        <v>-4.2017359999999995</v>
      </c>
      <c r="JO42" s="163">
        <v>-4.3863325197500016</v>
      </c>
      <c r="JP42" s="163">
        <v>-2.0394999999999985</v>
      </c>
      <c r="JQ42" s="398">
        <f t="shared" si="4"/>
        <v>-3.568298</v>
      </c>
      <c r="JT42" s="163">
        <v>3.1105000000000018</v>
      </c>
      <c r="JU42" s="398">
        <f t="shared" si="5"/>
        <v>-4.3129479999999996</v>
      </c>
      <c r="JX42" s="163">
        <v>3.9105000000000008</v>
      </c>
      <c r="JY42" s="425">
        <f t="shared" si="6"/>
        <v>-3.5949499999999994</v>
      </c>
      <c r="KB42" s="163">
        <v>-8.9499999999999247E-2</v>
      </c>
      <c r="KC42" s="398">
        <f t="shared" si="7"/>
        <v>-5.1438100000000011</v>
      </c>
      <c r="KF42" s="163">
        <v>2.6605000000000025</v>
      </c>
      <c r="KG42" s="398">
        <f t="shared" si="8"/>
        <v>-3.4718059999999999</v>
      </c>
      <c r="KJ42" s="163">
        <v>-0.78950000000000031</v>
      </c>
      <c r="KK42" s="398">
        <f t="shared" si="9"/>
        <v>-4.1679200000000005</v>
      </c>
      <c r="KN42" s="365">
        <v>-2.7394999999999996</v>
      </c>
      <c r="KO42" s="398">
        <f t="shared" si="10"/>
        <v>-4.4207519999999993</v>
      </c>
      <c r="KR42" s="365">
        <v>-0.28949999999999854</v>
      </c>
      <c r="KS42" s="398">
        <f t="shared" si="67"/>
        <v>-4.2017359999999995</v>
      </c>
      <c r="KU42" s="36">
        <v>42284</v>
      </c>
    </row>
    <row r="43" spans="1:307" x14ac:dyDescent="0.35">
      <c r="A43" s="95">
        <v>41189</v>
      </c>
      <c r="B43" s="36">
        <v>41189</v>
      </c>
      <c r="C43" s="301">
        <v>8.4</v>
      </c>
      <c r="D43" s="301">
        <v>13.55</v>
      </c>
      <c r="E43" s="301">
        <v>14.35</v>
      </c>
      <c r="F43" s="301">
        <v>10.35</v>
      </c>
      <c r="G43" s="301">
        <v>13.100000000000001</v>
      </c>
      <c r="H43" s="301">
        <v>9.6499999999999986</v>
      </c>
      <c r="I43" s="301">
        <v>7.6999999999999993</v>
      </c>
      <c r="J43" s="301">
        <v>10.15</v>
      </c>
      <c r="K43" s="105"/>
      <c r="L43" s="36">
        <v>42284</v>
      </c>
      <c r="M43" s="108">
        <v>10.336199999999998</v>
      </c>
      <c r="N43" s="98">
        <f t="shared" si="2"/>
        <v>10.439499999999999</v>
      </c>
      <c r="O43" s="108">
        <f t="shared" si="3"/>
        <v>10.543133333333332</v>
      </c>
      <c r="P43" s="262"/>
      <c r="Q43" s="181">
        <v>42284</v>
      </c>
      <c r="R43" s="301">
        <v>8.4</v>
      </c>
      <c r="S43" s="224">
        <v>-2.0394999999999985</v>
      </c>
      <c r="T43"/>
      <c r="U43" s="301">
        <v>13.55</v>
      </c>
      <c r="V43" s="224">
        <v>3.1105000000000018</v>
      </c>
      <c r="W43"/>
      <c r="X43" s="301">
        <v>14.35</v>
      </c>
      <c r="Y43" s="224">
        <v>3.9105000000000008</v>
      </c>
      <c r="Z43"/>
      <c r="AA43" s="301">
        <v>10.35</v>
      </c>
      <c r="AB43" s="224">
        <v>-8.9499999999999247E-2</v>
      </c>
      <c r="AD43" s="301">
        <v>13.100000000000001</v>
      </c>
      <c r="AE43" s="223">
        <v>2.6605000000000025</v>
      </c>
      <c r="AG43" s="301">
        <v>9.6499999999999986</v>
      </c>
      <c r="AH43" s="223">
        <v>-0.78950000000000031</v>
      </c>
      <c r="AJ43" s="301">
        <v>7.6999999999999993</v>
      </c>
      <c r="AK43" s="223">
        <v>-2.7394999999999996</v>
      </c>
      <c r="AM43" s="301">
        <v>10.15</v>
      </c>
      <c r="AN43" s="223">
        <f t="shared" si="1"/>
        <v>-0.28949999999999854</v>
      </c>
      <c r="AZ43" s="36">
        <v>42285</v>
      </c>
      <c r="BA43" s="301">
        <v>9.0500000000000007</v>
      </c>
      <c r="BC43" s="301">
        <v>12.4</v>
      </c>
      <c r="BE43" s="301">
        <v>14.649999999999999</v>
      </c>
      <c r="BG43" s="301">
        <v>13.3</v>
      </c>
      <c r="BI43" s="301">
        <v>12.65</v>
      </c>
      <c r="BK43" s="301">
        <v>9.5500000000000007</v>
      </c>
      <c r="BM43" s="301">
        <v>7.6999999999999993</v>
      </c>
      <c r="BN43" s="186"/>
      <c r="BO43" s="301">
        <v>10.8</v>
      </c>
      <c r="BP43" s="186"/>
      <c r="BQ43" s="186"/>
      <c r="CD43" s="36">
        <v>42285</v>
      </c>
      <c r="CE43" s="108">
        <v>10.130599999999999</v>
      </c>
      <c r="CF43" s="108">
        <v>10.2334</v>
      </c>
      <c r="CG43" s="163"/>
      <c r="CH43" s="511">
        <f t="shared" si="11"/>
        <v>-4.7705325197500015</v>
      </c>
      <c r="CI43" s="163">
        <v>-0.4032</v>
      </c>
      <c r="CJ43" s="224">
        <v>-1.1833999999999989</v>
      </c>
      <c r="CK43" s="513">
        <f t="shared" si="12"/>
        <v>1.1200000000000001</v>
      </c>
      <c r="CL43" s="506">
        <f t="shared" si="108"/>
        <v>0</v>
      </c>
      <c r="CM43" s="510">
        <f t="shared" si="110"/>
        <v>-4.019882</v>
      </c>
      <c r="CN43" s="204">
        <f t="shared" si="68"/>
        <v>-0.45158399999999999</v>
      </c>
      <c r="CO43" s="537">
        <f t="shared" si="15"/>
        <v>0</v>
      </c>
      <c r="CP43" s="537">
        <f t="shared" si="16"/>
        <v>0</v>
      </c>
      <c r="CQ43" s="537">
        <f t="shared" si="69"/>
        <v>0</v>
      </c>
      <c r="CR43" s="537">
        <f t="shared" si="70"/>
        <v>0</v>
      </c>
      <c r="CS43" s="518">
        <f t="shared" si="17"/>
        <v>-4.019882</v>
      </c>
      <c r="CT43" s="519">
        <f t="shared" si="71"/>
        <v>-0.45158399999999999</v>
      </c>
      <c r="CU43" s="522"/>
      <c r="CY43" s="104">
        <f t="shared" si="72"/>
        <v>-4.019882</v>
      </c>
      <c r="DB43" s="36">
        <v>42285</v>
      </c>
      <c r="DC43" s="108">
        <v>10.130599999999999</v>
      </c>
      <c r="DD43" s="108">
        <v>10.2334</v>
      </c>
      <c r="DE43" s="163"/>
      <c r="DF43" s="177">
        <f t="shared" si="18"/>
        <v>-4.7705325197500015</v>
      </c>
      <c r="DG43" s="163">
        <v>-0.4032</v>
      </c>
      <c r="DH43" s="224">
        <v>2.1666000000000007</v>
      </c>
      <c r="DI43" s="513">
        <f t="shared" si="19"/>
        <v>0</v>
      </c>
      <c r="DJ43" s="506">
        <f t="shared" si="20"/>
        <v>0.96</v>
      </c>
      <c r="DK43" s="510">
        <f t="shared" si="111"/>
        <v>-4.7000199999999994</v>
      </c>
      <c r="DL43" s="204">
        <f t="shared" si="73"/>
        <v>-0.38707199999999986</v>
      </c>
      <c r="DM43" s="537">
        <f t="shared" si="22"/>
        <v>0</v>
      </c>
      <c r="DN43" s="537">
        <f t="shared" si="23"/>
        <v>0</v>
      </c>
      <c r="DO43" s="537">
        <f t="shared" si="74"/>
        <v>0</v>
      </c>
      <c r="DP43" s="537">
        <f t="shared" si="75"/>
        <v>0</v>
      </c>
      <c r="DQ43" s="518">
        <f t="shared" si="24"/>
        <v>-4.7000199999999994</v>
      </c>
      <c r="DR43" s="519">
        <f t="shared" si="76"/>
        <v>-0.38707199999999986</v>
      </c>
      <c r="DS43" s="522"/>
      <c r="DW43" s="104">
        <f t="shared" si="77"/>
        <v>-4.7000199999999994</v>
      </c>
      <c r="DX43" s="182"/>
      <c r="DY43" s="183"/>
      <c r="DZ43" s="36">
        <v>42285</v>
      </c>
      <c r="EA43" s="108">
        <v>10.130599999999999</v>
      </c>
      <c r="EB43" s="108">
        <v>10.2334</v>
      </c>
      <c r="EC43" s="163"/>
      <c r="ED43" s="177">
        <f t="shared" si="25"/>
        <v>-4.7705325197500015</v>
      </c>
      <c r="EE43" s="163">
        <v>-0.4032</v>
      </c>
      <c r="EF43" s="224">
        <v>4.416599999999999</v>
      </c>
      <c r="EG43" s="513">
        <f t="shared" si="26"/>
        <v>0</v>
      </c>
      <c r="EH43" s="506">
        <f t="shared" si="27"/>
        <v>0.91</v>
      </c>
      <c r="EI43" s="510">
        <f t="shared" si="112"/>
        <v>-3.9618619999999996</v>
      </c>
      <c r="EJ43" s="204">
        <f t="shared" si="78"/>
        <v>-0.36691200000000013</v>
      </c>
      <c r="EK43" s="537">
        <f t="shared" si="29"/>
        <v>0</v>
      </c>
      <c r="EL43" s="537">
        <f t="shared" si="30"/>
        <v>0</v>
      </c>
      <c r="EM43" s="537">
        <f t="shared" si="79"/>
        <v>0</v>
      </c>
      <c r="EN43" s="537">
        <f t="shared" si="80"/>
        <v>0</v>
      </c>
      <c r="EO43" s="518">
        <f t="shared" si="31"/>
        <v>-3.9618619999999996</v>
      </c>
      <c r="EP43" s="519">
        <f t="shared" si="81"/>
        <v>-0.36691200000000013</v>
      </c>
      <c r="EQ43" s="522"/>
      <c r="EU43" s="104">
        <f t="shared" si="82"/>
        <v>-3.9618619999999996</v>
      </c>
      <c r="EV43" s="182"/>
      <c r="EW43" s="183"/>
      <c r="EX43" s="36">
        <v>42285</v>
      </c>
      <c r="EY43" s="108">
        <v>10.130599999999999</v>
      </c>
      <c r="EZ43" s="108">
        <v>10.2334</v>
      </c>
      <c r="FA43" s="163"/>
      <c r="FB43" s="177">
        <f t="shared" si="32"/>
        <v>-4.7705325197500015</v>
      </c>
      <c r="FC43" s="163">
        <v>-0.4032</v>
      </c>
      <c r="FD43" s="224">
        <v>3.0666000000000011</v>
      </c>
      <c r="FE43" s="513">
        <f t="shared" si="33"/>
        <v>0</v>
      </c>
      <c r="FF43" s="506">
        <f t="shared" si="34"/>
        <v>0.94</v>
      </c>
      <c r="FG43" s="510">
        <f t="shared" si="113"/>
        <v>-5.5228180000000009</v>
      </c>
      <c r="FH43" s="204">
        <f t="shared" si="83"/>
        <v>-0.37900799999999979</v>
      </c>
      <c r="FI43" s="537">
        <f t="shared" si="36"/>
        <v>0</v>
      </c>
      <c r="FJ43" s="537">
        <f t="shared" si="37"/>
        <v>0</v>
      </c>
      <c r="FK43" s="537">
        <f t="shared" si="84"/>
        <v>0</v>
      </c>
      <c r="FL43" s="537">
        <f t="shared" si="85"/>
        <v>0</v>
      </c>
      <c r="FM43" s="518">
        <f t="shared" si="38"/>
        <v>-5.5228180000000009</v>
      </c>
      <c r="FN43" s="519">
        <f t="shared" si="86"/>
        <v>-0.37900799999999979</v>
      </c>
      <c r="FO43" s="522"/>
      <c r="FS43" s="104">
        <f t="shared" si="87"/>
        <v>-5.5228180000000009</v>
      </c>
      <c r="FT43" s="182"/>
      <c r="FU43" s="183"/>
      <c r="FV43" s="36">
        <v>42285</v>
      </c>
      <c r="FW43" s="108">
        <v>10.130599999999999</v>
      </c>
      <c r="FX43" s="108">
        <v>10.2334</v>
      </c>
      <c r="FY43" s="163"/>
      <c r="FZ43" s="177">
        <f t="shared" si="39"/>
        <v>-4.7705325197500015</v>
      </c>
      <c r="GA43" s="163">
        <v>-0.4032</v>
      </c>
      <c r="GB43" s="223">
        <v>2.4166000000000007</v>
      </c>
      <c r="GC43" s="513">
        <f t="shared" si="40"/>
        <v>0</v>
      </c>
      <c r="GD43" s="506">
        <f t="shared" si="41"/>
        <v>0.96</v>
      </c>
      <c r="GE43" s="510">
        <f t="shared" si="114"/>
        <v>-3.8588779999999998</v>
      </c>
      <c r="GF43" s="204">
        <f t="shared" si="88"/>
        <v>-0.38707199999999986</v>
      </c>
      <c r="GG43" s="537">
        <f t="shared" si="43"/>
        <v>0</v>
      </c>
      <c r="GH43" s="537">
        <f t="shared" si="44"/>
        <v>0</v>
      </c>
      <c r="GI43" s="537">
        <f t="shared" si="89"/>
        <v>0</v>
      </c>
      <c r="GJ43" s="537">
        <f t="shared" si="90"/>
        <v>0</v>
      </c>
      <c r="GK43" s="518">
        <f t="shared" si="45"/>
        <v>-3.8588779999999998</v>
      </c>
      <c r="GL43" s="519">
        <f t="shared" si="91"/>
        <v>-0.38707199999999986</v>
      </c>
      <c r="GM43" s="522"/>
      <c r="GQ43" s="104">
        <f t="shared" si="92"/>
        <v>-3.8588779999999998</v>
      </c>
      <c r="GR43" s="182"/>
      <c r="GS43" s="183"/>
      <c r="GT43" s="36">
        <v>42285</v>
      </c>
      <c r="GU43" s="108">
        <v>10.130599999999999</v>
      </c>
      <c r="GV43" s="108">
        <v>10.2334</v>
      </c>
      <c r="GW43" s="163"/>
      <c r="GX43" s="177">
        <f t="shared" si="46"/>
        <v>-4.7705325197500015</v>
      </c>
      <c r="GY43" s="163">
        <v>-0.4032</v>
      </c>
      <c r="GZ43" s="223">
        <v>-0.6833999999999989</v>
      </c>
      <c r="HA43" s="513">
        <f t="shared" si="47"/>
        <v>1.1000000000000001</v>
      </c>
      <c r="HB43" s="506">
        <f t="shared" si="48"/>
        <v>0</v>
      </c>
      <c r="HC43" s="510">
        <f t="shared" si="115"/>
        <v>-4.6114400000000009</v>
      </c>
      <c r="HD43" s="204">
        <f t="shared" si="93"/>
        <v>-0.44352000000000036</v>
      </c>
      <c r="HE43" s="537">
        <f t="shared" si="50"/>
        <v>0</v>
      </c>
      <c r="HF43" s="537">
        <f t="shared" si="51"/>
        <v>0</v>
      </c>
      <c r="HG43" s="537">
        <f t="shared" si="94"/>
        <v>0</v>
      </c>
      <c r="HH43" s="537">
        <f t="shared" si="95"/>
        <v>0</v>
      </c>
      <c r="HI43" s="518">
        <f t="shared" si="52"/>
        <v>-4.6114400000000009</v>
      </c>
      <c r="HJ43" s="519">
        <f t="shared" si="96"/>
        <v>-0.44352000000000036</v>
      </c>
      <c r="HK43" s="522"/>
      <c r="HO43" s="104">
        <f t="shared" si="97"/>
        <v>-4.6114400000000009</v>
      </c>
      <c r="HQ43" s="183"/>
      <c r="HR43" s="36">
        <v>42285</v>
      </c>
      <c r="HS43" s="108">
        <v>10.130599999999999</v>
      </c>
      <c r="HT43" s="108">
        <v>10.2334</v>
      </c>
      <c r="HU43" s="163"/>
      <c r="HV43" s="177">
        <f t="shared" si="53"/>
        <v>-4.7705325197500015</v>
      </c>
      <c r="HW43" s="163">
        <v>-0.4032</v>
      </c>
      <c r="HX43" s="223">
        <v>-2.5334000000000003</v>
      </c>
      <c r="HY43" s="513">
        <f t="shared" si="54"/>
        <v>1.2</v>
      </c>
      <c r="HZ43" s="506">
        <f t="shared" si="55"/>
        <v>0</v>
      </c>
      <c r="IA43" s="510">
        <f t="shared" si="116"/>
        <v>-4.9045919999999992</v>
      </c>
      <c r="IB43" s="204">
        <f t="shared" si="98"/>
        <v>-0.48383999999999983</v>
      </c>
      <c r="IC43" s="537">
        <f t="shared" si="57"/>
        <v>0</v>
      </c>
      <c r="ID43" s="537">
        <f t="shared" si="58"/>
        <v>0</v>
      </c>
      <c r="IE43" s="537">
        <f t="shared" si="99"/>
        <v>0</v>
      </c>
      <c r="IF43" s="537">
        <f t="shared" si="100"/>
        <v>0</v>
      </c>
      <c r="IG43" s="518">
        <f t="shared" si="59"/>
        <v>-4.9045919999999992</v>
      </c>
      <c r="IH43" s="519">
        <f t="shared" si="101"/>
        <v>-0.48383999999999983</v>
      </c>
      <c r="II43" s="522"/>
      <c r="IJ43" s="163"/>
      <c r="IK43" s="163"/>
      <c r="IL43" s="163"/>
      <c r="IM43" s="104">
        <f t="shared" si="102"/>
        <v>-4.9045919999999992</v>
      </c>
      <c r="IN43" s="182"/>
      <c r="IO43" s="183"/>
      <c r="IP43" s="36">
        <v>42285</v>
      </c>
      <c r="IQ43" s="108">
        <v>10.130599999999999</v>
      </c>
      <c r="IR43" s="108">
        <v>10.2334</v>
      </c>
      <c r="IS43" s="163"/>
      <c r="IT43" s="177">
        <f t="shared" si="60"/>
        <v>-4.7705325197500015</v>
      </c>
      <c r="IU43" s="163">
        <v>-0.4032</v>
      </c>
      <c r="IV43" s="365">
        <v>0.5666000000000011</v>
      </c>
      <c r="IW43" s="513">
        <f t="shared" si="109"/>
        <v>0</v>
      </c>
      <c r="IX43" s="506">
        <f t="shared" si="62"/>
        <v>1</v>
      </c>
      <c r="IY43" s="510">
        <f t="shared" si="117"/>
        <v>-4.6049359999999995</v>
      </c>
      <c r="IZ43" s="204">
        <f t="shared" si="103"/>
        <v>-0.4032</v>
      </c>
      <c r="JA43" s="537">
        <f t="shared" si="64"/>
        <v>0</v>
      </c>
      <c r="JB43" s="537">
        <f t="shared" si="65"/>
        <v>0</v>
      </c>
      <c r="JC43" s="537">
        <f t="shared" si="104"/>
        <v>0</v>
      </c>
      <c r="JD43" s="537">
        <f t="shared" si="105"/>
        <v>0</v>
      </c>
      <c r="JE43" s="518">
        <f t="shared" si="66"/>
        <v>-4.6049359999999995</v>
      </c>
      <c r="JF43" s="519">
        <f t="shared" si="106"/>
        <v>-0.4032</v>
      </c>
      <c r="JG43" s="500"/>
      <c r="JH43" s="163"/>
      <c r="JI43" s="163"/>
      <c r="JJ43" s="163"/>
      <c r="JK43" s="104">
        <f t="shared" si="107"/>
        <v>-4.6049359999999995</v>
      </c>
      <c r="JO43" s="163">
        <v>-4.7705325197500015</v>
      </c>
      <c r="JP43" s="163">
        <v>-1.1833999999999989</v>
      </c>
      <c r="JQ43" s="398">
        <f t="shared" si="4"/>
        <v>-4.019882</v>
      </c>
      <c r="JT43" s="163">
        <v>2.1666000000000007</v>
      </c>
      <c r="JU43" s="398">
        <f t="shared" si="5"/>
        <v>-4.7000199999999994</v>
      </c>
      <c r="JX43" s="163">
        <v>4.416599999999999</v>
      </c>
      <c r="JY43" s="425">
        <f t="shared" si="6"/>
        <v>-3.9618619999999996</v>
      </c>
      <c r="KB43" s="163">
        <v>3.0666000000000011</v>
      </c>
      <c r="KC43" s="398">
        <f t="shared" si="7"/>
        <v>-5.5228180000000009</v>
      </c>
      <c r="KF43" s="163">
        <v>2.4166000000000007</v>
      </c>
      <c r="KG43" s="398">
        <f t="shared" si="8"/>
        <v>-3.8588779999999998</v>
      </c>
      <c r="KJ43" s="163">
        <v>-0.6833999999999989</v>
      </c>
      <c r="KK43" s="398">
        <f t="shared" si="9"/>
        <v>-4.6114400000000009</v>
      </c>
      <c r="KN43" s="365">
        <v>-2.5334000000000003</v>
      </c>
      <c r="KO43" s="398">
        <f t="shared" si="10"/>
        <v>-4.9045919999999992</v>
      </c>
      <c r="KR43" s="365">
        <v>0.5666000000000011</v>
      </c>
      <c r="KS43" s="398">
        <f t="shared" si="67"/>
        <v>-4.6049359999999995</v>
      </c>
      <c r="KU43" s="36">
        <v>42285</v>
      </c>
    </row>
    <row r="44" spans="1:307" x14ac:dyDescent="0.35">
      <c r="A44" s="95">
        <v>41190</v>
      </c>
      <c r="B44" s="36">
        <v>41190</v>
      </c>
      <c r="C44" s="301">
        <v>9.0500000000000007</v>
      </c>
      <c r="D44" s="301">
        <v>12.4</v>
      </c>
      <c r="E44" s="301">
        <v>14.649999999999999</v>
      </c>
      <c r="F44" s="301">
        <v>13.3</v>
      </c>
      <c r="G44" s="301">
        <v>12.65</v>
      </c>
      <c r="H44" s="301">
        <v>9.5500000000000007</v>
      </c>
      <c r="I44" s="301">
        <v>7.6999999999999993</v>
      </c>
      <c r="J44" s="301">
        <v>10.8</v>
      </c>
      <c r="K44" s="105"/>
      <c r="L44" s="36">
        <v>42285</v>
      </c>
      <c r="M44" s="108">
        <v>10.130599999999999</v>
      </c>
      <c r="N44" s="98">
        <f t="shared" si="2"/>
        <v>10.2334</v>
      </c>
      <c r="O44" s="108">
        <f t="shared" si="3"/>
        <v>10.336533333333334</v>
      </c>
      <c r="P44" s="262"/>
      <c r="Q44" s="181">
        <v>42285</v>
      </c>
      <c r="R44" s="301">
        <v>9.0500000000000007</v>
      </c>
      <c r="S44" s="224">
        <v>-1.1833999999999989</v>
      </c>
      <c r="T44"/>
      <c r="U44" s="301">
        <v>12.4</v>
      </c>
      <c r="V44" s="224">
        <v>2.1666000000000007</v>
      </c>
      <c r="W44"/>
      <c r="X44" s="301">
        <v>14.649999999999999</v>
      </c>
      <c r="Y44" s="224">
        <v>4.416599999999999</v>
      </c>
      <c r="Z44"/>
      <c r="AA44" s="301">
        <v>13.3</v>
      </c>
      <c r="AB44" s="224">
        <v>3.0666000000000011</v>
      </c>
      <c r="AD44" s="301">
        <v>12.65</v>
      </c>
      <c r="AE44" s="223">
        <v>2.4166000000000007</v>
      </c>
      <c r="AG44" s="301">
        <v>9.5500000000000007</v>
      </c>
      <c r="AH44" s="223">
        <v>-0.6833999999999989</v>
      </c>
      <c r="AJ44" s="301">
        <v>7.6999999999999993</v>
      </c>
      <c r="AK44" s="223">
        <v>-2.5334000000000003</v>
      </c>
      <c r="AM44" s="301">
        <v>10.8</v>
      </c>
      <c r="AN44" s="223">
        <f t="shared" si="1"/>
        <v>0.5666000000000011</v>
      </c>
      <c r="AZ44" s="36">
        <v>42286</v>
      </c>
      <c r="BA44" s="301">
        <v>10.25</v>
      </c>
      <c r="BC44" s="301">
        <v>8.85</v>
      </c>
      <c r="BE44" s="301">
        <v>13.7</v>
      </c>
      <c r="BG44" s="301">
        <v>16.25</v>
      </c>
      <c r="BI44" s="301">
        <v>11.45</v>
      </c>
      <c r="BK44" s="301">
        <v>7.7</v>
      </c>
      <c r="BM44" s="301">
        <v>10.149999999999999</v>
      </c>
      <c r="BN44" s="186"/>
      <c r="BO44" s="301">
        <v>6.25</v>
      </c>
      <c r="BP44" s="186"/>
      <c r="BQ44" s="186"/>
      <c r="CD44" s="36">
        <v>42286</v>
      </c>
      <c r="CE44" s="108">
        <v>9.9259999999999984</v>
      </c>
      <c r="CF44" s="108">
        <v>10.028299999999998</v>
      </c>
      <c r="CH44" s="511">
        <f t="shared" si="11"/>
        <v>-5.1737325197500015</v>
      </c>
      <c r="CI44" s="163">
        <v>-0.42180000000000001</v>
      </c>
      <c r="CJ44" s="224">
        <v>0.22170000000000201</v>
      </c>
      <c r="CK44" s="513">
        <f t="shared" si="12"/>
        <v>0</v>
      </c>
      <c r="CL44" s="506">
        <f t="shared" si="108"/>
        <v>1</v>
      </c>
      <c r="CM44" s="510">
        <f t="shared" si="110"/>
        <v>-4.4416820000000001</v>
      </c>
      <c r="CN44" s="204">
        <f t="shared" si="68"/>
        <v>-0.42180000000000017</v>
      </c>
      <c r="CO44" s="537">
        <f t="shared" si="15"/>
        <v>0</v>
      </c>
      <c r="CP44" s="537">
        <f t="shared" si="16"/>
        <v>0</v>
      </c>
      <c r="CQ44" s="537">
        <f t="shared" si="69"/>
        <v>0</v>
      </c>
      <c r="CR44" s="537">
        <f t="shared" si="70"/>
        <v>0</v>
      </c>
      <c r="CS44" s="518">
        <f t="shared" si="17"/>
        <v>-4.4416820000000001</v>
      </c>
      <c r="CT44" s="519">
        <f t="shared" si="71"/>
        <v>-0.42180000000000017</v>
      </c>
      <c r="CU44" s="522"/>
      <c r="CY44" s="104">
        <f t="shared" si="72"/>
        <v>-4.4416820000000001</v>
      </c>
      <c r="DB44" s="36">
        <v>42286</v>
      </c>
      <c r="DC44" s="108">
        <v>9.9259999999999984</v>
      </c>
      <c r="DD44" s="108">
        <v>10.028299999999998</v>
      </c>
      <c r="DF44" s="177">
        <f t="shared" si="18"/>
        <v>-5.1737325197500015</v>
      </c>
      <c r="DG44" s="163">
        <v>-0.42180000000000001</v>
      </c>
      <c r="DH44" s="224">
        <v>-1.1782999999999983</v>
      </c>
      <c r="DI44" s="513">
        <f t="shared" si="19"/>
        <v>1.1200000000000001</v>
      </c>
      <c r="DJ44" s="506">
        <f t="shared" si="20"/>
        <v>0</v>
      </c>
      <c r="DK44" s="510">
        <f t="shared" si="111"/>
        <v>-5.1724359999999994</v>
      </c>
      <c r="DL44" s="204">
        <f t="shared" si="73"/>
        <v>-0.47241599999999995</v>
      </c>
      <c r="DM44" s="537">
        <f t="shared" si="22"/>
        <v>0</v>
      </c>
      <c r="DN44" s="537">
        <f t="shared" si="23"/>
        <v>0</v>
      </c>
      <c r="DO44" s="537">
        <f t="shared" si="74"/>
        <v>0</v>
      </c>
      <c r="DP44" s="537">
        <f t="shared" si="75"/>
        <v>0</v>
      </c>
      <c r="DQ44" s="518">
        <f t="shared" si="24"/>
        <v>-5.1724359999999994</v>
      </c>
      <c r="DR44" s="519">
        <f t="shared" si="76"/>
        <v>-0.47241599999999995</v>
      </c>
      <c r="DS44" s="522"/>
      <c r="DW44" s="104">
        <f t="shared" si="77"/>
        <v>-5.1724359999999994</v>
      </c>
      <c r="DX44" s="182"/>
      <c r="DY44" s="183"/>
      <c r="DZ44" s="36">
        <v>42286</v>
      </c>
      <c r="EA44" s="108">
        <v>9.9259999999999984</v>
      </c>
      <c r="EB44" s="108">
        <v>10.028299999999998</v>
      </c>
      <c r="ED44" s="177">
        <f t="shared" si="25"/>
        <v>-5.1737325197500015</v>
      </c>
      <c r="EE44" s="163">
        <v>-0.42180000000000001</v>
      </c>
      <c r="EF44" s="224">
        <v>3.6717000000000013</v>
      </c>
      <c r="EG44" s="513">
        <f t="shared" si="26"/>
        <v>0</v>
      </c>
      <c r="EH44" s="506">
        <f t="shared" si="27"/>
        <v>0.94</v>
      </c>
      <c r="EI44" s="510">
        <f t="shared" si="112"/>
        <v>-4.3583539999999994</v>
      </c>
      <c r="EJ44" s="204">
        <f t="shared" si="78"/>
        <v>-0.39649199999999984</v>
      </c>
      <c r="EK44" s="537">
        <f t="shared" si="29"/>
        <v>0</v>
      </c>
      <c r="EL44" s="537">
        <f t="shared" si="30"/>
        <v>0</v>
      </c>
      <c r="EM44" s="537">
        <f t="shared" si="79"/>
        <v>0</v>
      </c>
      <c r="EN44" s="537">
        <f t="shared" si="80"/>
        <v>0</v>
      </c>
      <c r="EO44" s="518">
        <f t="shared" si="31"/>
        <v>-4.3583539999999994</v>
      </c>
      <c r="EP44" s="519">
        <f t="shared" si="81"/>
        <v>-0.39649199999999984</v>
      </c>
      <c r="EQ44" s="522"/>
      <c r="EU44" s="104">
        <f t="shared" si="82"/>
        <v>-4.3583539999999994</v>
      </c>
      <c r="EV44" s="182"/>
      <c r="EW44" s="183"/>
      <c r="EX44" s="36">
        <v>42286</v>
      </c>
      <c r="EY44" s="108">
        <v>9.9259999999999984</v>
      </c>
      <c r="EZ44" s="108">
        <v>10.028299999999998</v>
      </c>
      <c r="FB44" s="177">
        <f t="shared" si="32"/>
        <v>-5.1737325197500015</v>
      </c>
      <c r="FC44" s="163">
        <v>-0.42180000000000001</v>
      </c>
      <c r="FD44" s="224">
        <v>6.221700000000002</v>
      </c>
      <c r="FE44" s="513">
        <f t="shared" si="33"/>
        <v>0</v>
      </c>
      <c r="FF44" s="506">
        <f t="shared" si="34"/>
        <v>0.85</v>
      </c>
      <c r="FG44" s="510">
        <f t="shared" si="113"/>
        <v>-5.8813480000000009</v>
      </c>
      <c r="FH44" s="204">
        <f t="shared" si="83"/>
        <v>-0.35853000000000002</v>
      </c>
      <c r="FI44" s="537">
        <f t="shared" si="36"/>
        <v>0</v>
      </c>
      <c r="FJ44" s="537">
        <f t="shared" si="37"/>
        <v>0</v>
      </c>
      <c r="FK44" s="537">
        <f t="shared" si="84"/>
        <v>0</v>
      </c>
      <c r="FL44" s="537">
        <f t="shared" si="85"/>
        <v>0</v>
      </c>
      <c r="FM44" s="518">
        <f t="shared" si="38"/>
        <v>-5.8813480000000009</v>
      </c>
      <c r="FN44" s="519">
        <f t="shared" si="86"/>
        <v>-0.35853000000000002</v>
      </c>
      <c r="FO44" s="522"/>
      <c r="FS44" s="104">
        <f t="shared" si="87"/>
        <v>-5.8813480000000009</v>
      </c>
      <c r="FT44" s="182"/>
      <c r="FU44" s="183"/>
      <c r="FV44" s="36">
        <v>42286</v>
      </c>
      <c r="FW44" s="108">
        <v>9.9259999999999984</v>
      </c>
      <c r="FX44" s="108">
        <v>10.028299999999998</v>
      </c>
      <c r="FZ44" s="177">
        <f t="shared" si="39"/>
        <v>-5.1737325197500015</v>
      </c>
      <c r="GA44" s="163">
        <v>-0.42180000000000001</v>
      </c>
      <c r="GB44" s="223">
        <v>1.4217000000000013</v>
      </c>
      <c r="GC44" s="513">
        <f t="shared" si="40"/>
        <v>0</v>
      </c>
      <c r="GD44" s="506">
        <f t="shared" si="41"/>
        <v>0.98</v>
      </c>
      <c r="GE44" s="510">
        <f t="shared" si="114"/>
        <v>-4.2722419999999994</v>
      </c>
      <c r="GF44" s="204">
        <f t="shared" si="88"/>
        <v>-0.41336399999999962</v>
      </c>
      <c r="GG44" s="537">
        <f t="shared" si="43"/>
        <v>0</v>
      </c>
      <c r="GH44" s="537">
        <f t="shared" si="44"/>
        <v>0</v>
      </c>
      <c r="GI44" s="537">
        <f t="shared" si="89"/>
        <v>0</v>
      </c>
      <c r="GJ44" s="537">
        <f t="shared" si="90"/>
        <v>0</v>
      </c>
      <c r="GK44" s="518">
        <f t="shared" si="45"/>
        <v>-4.2722419999999994</v>
      </c>
      <c r="GL44" s="519">
        <f t="shared" si="91"/>
        <v>-0.41336399999999962</v>
      </c>
      <c r="GM44" s="522"/>
      <c r="GQ44" s="104">
        <f t="shared" si="92"/>
        <v>-4.2722419999999994</v>
      </c>
      <c r="GR44" s="182"/>
      <c r="GS44" s="183"/>
      <c r="GT44" s="36">
        <v>42286</v>
      </c>
      <c r="GU44" s="108">
        <v>9.9259999999999984</v>
      </c>
      <c r="GV44" s="108">
        <v>10.028299999999998</v>
      </c>
      <c r="GX44" s="177">
        <f t="shared" si="46"/>
        <v>-5.1737325197500015</v>
      </c>
      <c r="GY44" s="163">
        <v>-0.42180000000000001</v>
      </c>
      <c r="GZ44" s="223">
        <v>-2.3282999999999978</v>
      </c>
      <c r="HA44" s="513">
        <f t="shared" si="47"/>
        <v>1.2</v>
      </c>
      <c r="HB44" s="506">
        <f t="shared" si="48"/>
        <v>0</v>
      </c>
      <c r="HC44" s="510">
        <f t="shared" si="115"/>
        <v>-5.1176000000000013</v>
      </c>
      <c r="HD44" s="204">
        <f t="shared" si="93"/>
        <v>-0.50616000000000039</v>
      </c>
      <c r="HE44" s="537">
        <f t="shared" si="50"/>
        <v>0</v>
      </c>
      <c r="HF44" s="537">
        <f t="shared" si="51"/>
        <v>0</v>
      </c>
      <c r="HG44" s="537">
        <f t="shared" si="94"/>
        <v>0</v>
      </c>
      <c r="HH44" s="537">
        <f t="shared" si="95"/>
        <v>0</v>
      </c>
      <c r="HI44" s="518">
        <f t="shared" si="52"/>
        <v>-5.1176000000000013</v>
      </c>
      <c r="HJ44" s="519">
        <f t="shared" si="96"/>
        <v>-0.50616000000000039</v>
      </c>
      <c r="HK44" s="522"/>
      <c r="HO44" s="104">
        <f t="shared" si="97"/>
        <v>-5.1176000000000013</v>
      </c>
      <c r="HQ44" s="183"/>
      <c r="HR44" s="36">
        <v>42286</v>
      </c>
      <c r="HS44" s="108">
        <v>9.9259999999999984</v>
      </c>
      <c r="HT44" s="108">
        <v>10.028299999999998</v>
      </c>
      <c r="HV44" s="177">
        <f t="shared" si="53"/>
        <v>-5.1737325197500015</v>
      </c>
      <c r="HW44" s="163">
        <v>-0.42180000000000001</v>
      </c>
      <c r="HX44" s="223">
        <v>0.12170000000000059</v>
      </c>
      <c r="HY44" s="513">
        <f t="shared" si="54"/>
        <v>0</v>
      </c>
      <c r="HZ44" s="506">
        <f t="shared" si="55"/>
        <v>1</v>
      </c>
      <c r="IA44" s="510">
        <f t="shared" si="116"/>
        <v>-5.3263919999999993</v>
      </c>
      <c r="IB44" s="204">
        <f t="shared" si="98"/>
        <v>-0.42180000000000017</v>
      </c>
      <c r="IC44" s="537">
        <f t="shared" si="57"/>
        <v>0</v>
      </c>
      <c r="ID44" s="537">
        <f t="shared" si="58"/>
        <v>0</v>
      </c>
      <c r="IE44" s="537">
        <f t="shared" si="99"/>
        <v>0</v>
      </c>
      <c r="IF44" s="537">
        <f t="shared" si="100"/>
        <v>0</v>
      </c>
      <c r="IG44" s="518">
        <f t="shared" si="59"/>
        <v>-5.3263919999999993</v>
      </c>
      <c r="IH44" s="519">
        <f t="shared" si="101"/>
        <v>-0.42180000000000017</v>
      </c>
      <c r="II44" s="522"/>
      <c r="IJ44" s="163"/>
      <c r="IK44" s="163"/>
      <c r="IL44" s="163"/>
      <c r="IM44" s="104">
        <f t="shared" si="102"/>
        <v>-5.3263919999999993</v>
      </c>
      <c r="IN44" s="182"/>
      <c r="IO44" s="183"/>
      <c r="IP44" s="36">
        <v>42286</v>
      </c>
      <c r="IQ44" s="108">
        <v>9.9259999999999984</v>
      </c>
      <c r="IR44" s="108">
        <v>10.028299999999998</v>
      </c>
      <c r="IT44" s="177">
        <f t="shared" si="60"/>
        <v>-5.1737325197500015</v>
      </c>
      <c r="IU44" s="163">
        <v>-0.42180000000000001</v>
      </c>
      <c r="IV44" s="365">
        <v>-3.778299999999998</v>
      </c>
      <c r="IW44" s="513">
        <f t="shared" si="109"/>
        <v>1.5</v>
      </c>
      <c r="IX44" s="506">
        <f t="shared" si="62"/>
        <v>0</v>
      </c>
      <c r="IY44" s="510">
        <f t="shared" si="117"/>
        <v>-5.2376359999999993</v>
      </c>
      <c r="IZ44" s="204">
        <f t="shared" si="103"/>
        <v>-0.63269999999999982</v>
      </c>
      <c r="JA44" s="537">
        <f t="shared" si="64"/>
        <v>0</v>
      </c>
      <c r="JB44" s="537">
        <f t="shared" si="65"/>
        <v>0</v>
      </c>
      <c r="JC44" s="537">
        <f t="shared" si="104"/>
        <v>0</v>
      </c>
      <c r="JD44" s="537">
        <f t="shared" si="105"/>
        <v>0</v>
      </c>
      <c r="JE44" s="518">
        <f t="shared" si="66"/>
        <v>-5.2376359999999993</v>
      </c>
      <c r="JF44" s="519">
        <f t="shared" si="106"/>
        <v>-0.63269999999999982</v>
      </c>
      <c r="JG44" s="500"/>
      <c r="JH44" s="163"/>
      <c r="JI44" s="163"/>
      <c r="JJ44" s="163"/>
      <c r="JK44" s="104">
        <f t="shared" si="107"/>
        <v>-5.2376359999999993</v>
      </c>
      <c r="JO44" s="163">
        <v>-5.1737325197500015</v>
      </c>
      <c r="JP44" s="163">
        <v>0.22170000000000201</v>
      </c>
      <c r="JQ44" s="398">
        <f t="shared" si="4"/>
        <v>-4.4416820000000001</v>
      </c>
      <c r="JT44" s="163">
        <v>-1.1782999999999983</v>
      </c>
      <c r="JU44" s="398">
        <f t="shared" si="5"/>
        <v>-5.1724359999999994</v>
      </c>
      <c r="JX44" s="163">
        <v>3.6717000000000013</v>
      </c>
      <c r="JY44" s="425">
        <f t="shared" si="6"/>
        <v>-4.3583539999999994</v>
      </c>
      <c r="KB44" s="163">
        <v>6.221700000000002</v>
      </c>
      <c r="KC44" s="398">
        <f t="shared" si="7"/>
        <v>-5.8813480000000009</v>
      </c>
      <c r="KF44" s="163">
        <v>1.4217000000000013</v>
      </c>
      <c r="KG44" s="398">
        <f t="shared" si="8"/>
        <v>-4.2722419999999994</v>
      </c>
      <c r="KJ44" s="163">
        <v>-2.3282999999999978</v>
      </c>
      <c r="KK44" s="398">
        <f t="shared" si="9"/>
        <v>-5.1176000000000013</v>
      </c>
      <c r="KN44" s="365">
        <v>0.12170000000000059</v>
      </c>
      <c r="KO44" s="398">
        <f t="shared" si="10"/>
        <v>-5.3263919999999993</v>
      </c>
      <c r="KR44" s="365">
        <v>-3.778299999999998</v>
      </c>
      <c r="KS44" s="398">
        <f t="shared" si="67"/>
        <v>-5.2376359999999993</v>
      </c>
      <c r="KU44" s="36">
        <v>42286</v>
      </c>
    </row>
    <row r="45" spans="1:307" x14ac:dyDescent="0.35">
      <c r="A45" s="95">
        <v>41191</v>
      </c>
      <c r="B45" s="36">
        <v>41191</v>
      </c>
      <c r="C45" s="301">
        <v>10.25</v>
      </c>
      <c r="D45" s="301">
        <v>8.85</v>
      </c>
      <c r="E45" s="301">
        <v>13.7</v>
      </c>
      <c r="F45" s="301">
        <v>16.25</v>
      </c>
      <c r="G45" s="301">
        <v>11.45</v>
      </c>
      <c r="H45" s="301">
        <v>7.7</v>
      </c>
      <c r="I45" s="301">
        <v>10.149999999999999</v>
      </c>
      <c r="J45" s="301">
        <v>6.25</v>
      </c>
      <c r="K45" s="105"/>
      <c r="L45" s="36">
        <v>42286</v>
      </c>
      <c r="M45" s="108">
        <v>9.9259999999999984</v>
      </c>
      <c r="N45" s="98">
        <f t="shared" si="2"/>
        <v>10.028299999999998</v>
      </c>
      <c r="O45" s="108">
        <f t="shared" si="3"/>
        <v>10.130933333333333</v>
      </c>
      <c r="P45" s="262"/>
      <c r="Q45" s="181">
        <v>42286</v>
      </c>
      <c r="R45" s="301">
        <v>10.25</v>
      </c>
      <c r="S45" s="224">
        <v>0.22170000000000201</v>
      </c>
      <c r="T45"/>
      <c r="U45" s="301">
        <v>8.85</v>
      </c>
      <c r="V45" s="224">
        <v>-1.1782999999999983</v>
      </c>
      <c r="W45"/>
      <c r="X45" s="301">
        <v>13.7</v>
      </c>
      <c r="Y45" s="224">
        <v>3.6717000000000013</v>
      </c>
      <c r="Z45"/>
      <c r="AA45" s="301">
        <v>16.25</v>
      </c>
      <c r="AB45" s="224">
        <v>6.221700000000002</v>
      </c>
      <c r="AD45" s="301">
        <v>11.45</v>
      </c>
      <c r="AE45" s="223">
        <v>1.4217000000000013</v>
      </c>
      <c r="AG45" s="301">
        <v>7.7</v>
      </c>
      <c r="AH45" s="223">
        <v>-2.3282999999999978</v>
      </c>
      <c r="AJ45" s="301">
        <v>10.149999999999999</v>
      </c>
      <c r="AK45" s="223">
        <v>0.12170000000000059</v>
      </c>
      <c r="AM45" s="301">
        <v>6.25</v>
      </c>
      <c r="AN45" s="223">
        <f t="shared" si="1"/>
        <v>-3.778299999999998</v>
      </c>
      <c r="AZ45" s="36">
        <v>42287</v>
      </c>
      <c r="BA45" s="301">
        <v>10.199999999999999</v>
      </c>
      <c r="BC45" s="301">
        <v>7.75</v>
      </c>
      <c r="BE45" s="301">
        <v>12.649999999999999</v>
      </c>
      <c r="BG45" s="301">
        <v>16.75</v>
      </c>
      <c r="BI45" s="301">
        <v>9.65</v>
      </c>
      <c r="BK45" s="301">
        <v>8.5500000000000007</v>
      </c>
      <c r="BM45" s="301">
        <v>10.75</v>
      </c>
      <c r="BN45" s="186"/>
      <c r="BO45" s="301">
        <v>2.5499999999999998</v>
      </c>
      <c r="BP45" s="186"/>
      <c r="BQ45" s="186"/>
      <c r="CD45" s="36">
        <v>42287</v>
      </c>
      <c r="CE45" s="108">
        <v>9.7224000000000004</v>
      </c>
      <c r="CF45" s="108">
        <v>9.8241999999999994</v>
      </c>
      <c r="CH45" s="511">
        <f t="shared" si="11"/>
        <v>-5.5955325197500017</v>
      </c>
      <c r="CI45" s="163">
        <v>-0.44</v>
      </c>
      <c r="CJ45" s="224">
        <v>0.37579999999999991</v>
      </c>
      <c r="CK45" s="513">
        <f>IF(CJ45&lt;-8,2,IF(CJ45&lt;-5,2,IF(CJ45&lt;-4,1.7,IF(CJ45&lt;-3,1.3,IF(CJ45&lt;-2,1.2,IF(CJ45&lt;-1,1.12,IF(CJ45&lt;0,1.1,0)))))))</f>
        <v>0</v>
      </c>
      <c r="CL45" s="506">
        <f t="shared" si="108"/>
        <v>1</v>
      </c>
      <c r="CM45" s="510">
        <f t="shared" si="110"/>
        <v>-4.8816820000000005</v>
      </c>
      <c r="CN45" s="204">
        <f t="shared" si="68"/>
        <v>-0.44000000000000039</v>
      </c>
      <c r="CO45" s="537">
        <f t="shared" si="15"/>
        <v>0</v>
      </c>
      <c r="CP45" s="537">
        <f t="shared" si="16"/>
        <v>0</v>
      </c>
      <c r="CQ45" s="537">
        <f t="shared" si="69"/>
        <v>0</v>
      </c>
      <c r="CR45" s="537">
        <f t="shared" si="70"/>
        <v>0</v>
      </c>
      <c r="CS45" s="518">
        <f t="shared" si="17"/>
        <v>-4.8816820000000005</v>
      </c>
      <c r="CT45" s="519">
        <f t="shared" si="71"/>
        <v>-0.44000000000000039</v>
      </c>
      <c r="CU45" s="522"/>
      <c r="CY45" s="104">
        <f t="shared" si="72"/>
        <v>-4.8816820000000005</v>
      </c>
      <c r="DB45" s="36">
        <v>42287</v>
      </c>
      <c r="DC45" s="108">
        <v>9.7224000000000004</v>
      </c>
      <c r="DD45" s="108">
        <v>9.8241999999999994</v>
      </c>
      <c r="DF45" s="177">
        <f>(DF46-DG45)</f>
        <v>-5.5955325197500017</v>
      </c>
      <c r="DG45" s="163">
        <v>-0.44</v>
      </c>
      <c r="DH45" s="224">
        <v>-2.0741999999999994</v>
      </c>
      <c r="DI45" s="513">
        <f>IF(DH45&lt;-8,2,IF(DH45&lt;-5,2,IF(DH45&lt;-4,1.7,IF(DH45&lt;-3,1.3,IF(DH45&lt;-2,1.2,IF(DH45&lt;-1,1.12,IF(DH45&lt;0,1.1,0)))))))</f>
        <v>1.2</v>
      </c>
      <c r="DJ45" s="506">
        <f t="shared" si="20"/>
        <v>0</v>
      </c>
      <c r="DK45" s="510">
        <f t="shared" si="111"/>
        <v>-5.7004359999999998</v>
      </c>
      <c r="DL45" s="204">
        <f t="shared" si="73"/>
        <v>-0.52800000000000047</v>
      </c>
      <c r="DM45" s="537">
        <f t="shared" si="22"/>
        <v>0</v>
      </c>
      <c r="DN45" s="537">
        <f t="shared" si="23"/>
        <v>0</v>
      </c>
      <c r="DO45" s="537">
        <f t="shared" si="74"/>
        <v>0</v>
      </c>
      <c r="DP45" s="537">
        <f t="shared" si="75"/>
        <v>0</v>
      </c>
      <c r="DQ45" s="518">
        <f t="shared" si="24"/>
        <v>-5.7004359999999998</v>
      </c>
      <c r="DR45" s="519">
        <f t="shared" si="76"/>
        <v>-0.52800000000000047</v>
      </c>
      <c r="DS45" s="522"/>
      <c r="DW45" s="104">
        <f t="shared" si="77"/>
        <v>-5.7004359999999998</v>
      </c>
      <c r="DX45" s="182"/>
      <c r="DY45" s="183"/>
      <c r="DZ45" s="36">
        <v>42287</v>
      </c>
      <c r="EA45" s="108">
        <v>9.7224000000000004</v>
      </c>
      <c r="EB45" s="108">
        <v>9.8241999999999994</v>
      </c>
      <c r="ED45" s="177">
        <f>(ED46-EE45)</f>
        <v>-5.5955325197500017</v>
      </c>
      <c r="EE45" s="163">
        <v>-0.44</v>
      </c>
      <c r="EF45" s="224">
        <v>2.8257999999999992</v>
      </c>
      <c r="EG45" s="513">
        <f>IF(EF45&lt;-8,2,IF(EF45&lt;-5,2,IF(EF45&lt;-4,1.7,IF(EF45&lt;-3,1.3,IF(EF45&lt;-2,1.2,IF(EF45&lt;-1,1.12,IF(EF45&lt;0,1.1,0)))))))</f>
        <v>0</v>
      </c>
      <c r="EH45" s="506">
        <f t="shared" si="27"/>
        <v>0.96</v>
      </c>
      <c r="EI45" s="510">
        <f t="shared" si="112"/>
        <v>-4.7807539999999991</v>
      </c>
      <c r="EJ45" s="204">
        <f t="shared" si="78"/>
        <v>-0.42239999999999966</v>
      </c>
      <c r="EK45" s="537">
        <f t="shared" si="29"/>
        <v>0</v>
      </c>
      <c r="EL45" s="537">
        <f t="shared" si="30"/>
        <v>0</v>
      </c>
      <c r="EM45" s="537">
        <f t="shared" si="79"/>
        <v>0</v>
      </c>
      <c r="EN45" s="537">
        <f t="shared" si="80"/>
        <v>0</v>
      </c>
      <c r="EO45" s="518">
        <f t="shared" si="31"/>
        <v>-4.7807539999999991</v>
      </c>
      <c r="EP45" s="519">
        <f t="shared" si="81"/>
        <v>-0.42239999999999966</v>
      </c>
      <c r="EQ45" s="522"/>
      <c r="EU45" s="104">
        <f t="shared" si="82"/>
        <v>-4.7807539999999991</v>
      </c>
      <c r="EV45" s="182"/>
      <c r="EW45" s="183"/>
      <c r="EX45" s="36">
        <v>42287</v>
      </c>
      <c r="EY45" s="108">
        <v>9.7224000000000004</v>
      </c>
      <c r="EZ45" s="108">
        <v>9.8241999999999994</v>
      </c>
      <c r="FB45" s="177">
        <f>(FB46-FC45)</f>
        <v>-5.5955325197500017</v>
      </c>
      <c r="FC45" s="163">
        <v>-0.44</v>
      </c>
      <c r="FD45" s="224">
        <v>6.9258000000000006</v>
      </c>
      <c r="FE45" s="513">
        <f>IF(FD45&lt;-8,2,IF(FD45&lt;-5,2,IF(FD45&lt;-4,1.7,IF(FD45&lt;-3,1.3,IF(FD45&lt;-2,1.2,IF(FD45&lt;-1,1.12,IF(FD45&lt;0,1.1,0)))))))</f>
        <v>0</v>
      </c>
      <c r="FF45" s="506">
        <f t="shared" si="34"/>
        <v>0.85</v>
      </c>
      <c r="FG45" s="510">
        <f t="shared" si="113"/>
        <v>-6.2553480000000006</v>
      </c>
      <c r="FH45" s="204">
        <f t="shared" si="83"/>
        <v>-0.37399999999999967</v>
      </c>
      <c r="FI45" s="537">
        <f t="shared" si="36"/>
        <v>0</v>
      </c>
      <c r="FJ45" s="537">
        <f t="shared" si="37"/>
        <v>0</v>
      </c>
      <c r="FK45" s="537">
        <f t="shared" si="84"/>
        <v>0</v>
      </c>
      <c r="FL45" s="537">
        <f t="shared" si="85"/>
        <v>0</v>
      </c>
      <c r="FM45" s="518">
        <f t="shared" si="38"/>
        <v>-6.2553480000000006</v>
      </c>
      <c r="FN45" s="519">
        <f t="shared" si="86"/>
        <v>-0.37399999999999967</v>
      </c>
      <c r="FO45" s="522"/>
      <c r="FS45" s="104">
        <f t="shared" si="87"/>
        <v>-6.2553480000000006</v>
      </c>
      <c r="FT45" s="182"/>
      <c r="FU45" s="183"/>
      <c r="FV45" s="36">
        <v>42287</v>
      </c>
      <c r="FW45" s="108">
        <v>9.7224000000000004</v>
      </c>
      <c r="FX45" s="108">
        <v>9.8241999999999994</v>
      </c>
      <c r="FZ45" s="177">
        <f>(FZ46-GA45)</f>
        <v>-5.5955325197500017</v>
      </c>
      <c r="GA45" s="163">
        <v>-0.44</v>
      </c>
      <c r="GB45" s="223">
        <v>-0.17419999999999902</v>
      </c>
      <c r="GC45" s="513">
        <f>IF(GB45&lt;-8,2,IF(GB45&lt;-5,2,IF(GB45&lt;-4,1.7,IF(GB45&lt;-3,1.3,IF(GB45&lt;-2,1.2,IF(GB45&lt;-1,1.12,IF(GB45&lt;0,1.1,0)))))))</f>
        <v>1.1000000000000001</v>
      </c>
      <c r="GD45" s="506">
        <f t="shared" si="41"/>
        <v>0</v>
      </c>
      <c r="GE45" s="510">
        <f t="shared" si="114"/>
        <v>-4.7562419999999994</v>
      </c>
      <c r="GF45" s="204">
        <f t="shared" si="88"/>
        <v>-0.48399999999999999</v>
      </c>
      <c r="GG45" s="537">
        <f t="shared" si="43"/>
        <v>0</v>
      </c>
      <c r="GH45" s="537">
        <f t="shared" si="44"/>
        <v>0</v>
      </c>
      <c r="GI45" s="537">
        <f t="shared" si="89"/>
        <v>0</v>
      </c>
      <c r="GJ45" s="537">
        <f t="shared" si="90"/>
        <v>0</v>
      </c>
      <c r="GK45" s="518">
        <f t="shared" si="45"/>
        <v>-4.7562419999999994</v>
      </c>
      <c r="GL45" s="519">
        <f t="shared" si="91"/>
        <v>-0.48399999999999999</v>
      </c>
      <c r="GM45" s="522"/>
      <c r="GQ45" s="104">
        <f t="shared" si="92"/>
        <v>-4.7562419999999994</v>
      </c>
      <c r="GR45" s="182"/>
      <c r="GS45" s="183"/>
      <c r="GT45" s="36">
        <v>42287</v>
      </c>
      <c r="GU45" s="108">
        <v>9.7224000000000004</v>
      </c>
      <c r="GV45" s="108">
        <v>9.8241999999999994</v>
      </c>
      <c r="GX45" s="177">
        <f>(GX46-GY45)</f>
        <v>-5.5955325197500017</v>
      </c>
      <c r="GY45" s="163">
        <v>-0.44</v>
      </c>
      <c r="GZ45" s="223">
        <v>-1.2741999999999987</v>
      </c>
      <c r="HA45" s="513">
        <f>IF(GZ45&lt;-8,2,IF(GZ45&lt;-5,2,IF(GZ45&lt;-4,1.7,IF(GZ45&lt;-3,1.3,IF(GZ45&lt;-2,1.2,IF(GZ45&lt;-1,1.12,IF(GZ45&lt;0,1.1,0)))))))</f>
        <v>1.1200000000000001</v>
      </c>
      <c r="HB45" s="506">
        <f t="shared" si="48"/>
        <v>0</v>
      </c>
      <c r="HC45" s="510">
        <f t="shared" si="115"/>
        <v>-5.6104000000000012</v>
      </c>
      <c r="HD45" s="204">
        <f t="shared" si="93"/>
        <v>-0.4927999999999999</v>
      </c>
      <c r="HE45" s="537">
        <f t="shared" si="50"/>
        <v>0</v>
      </c>
      <c r="HF45" s="537">
        <f t="shared" si="51"/>
        <v>0</v>
      </c>
      <c r="HG45" s="537">
        <f t="shared" si="94"/>
        <v>0</v>
      </c>
      <c r="HH45" s="537">
        <f t="shared" si="95"/>
        <v>0</v>
      </c>
      <c r="HI45" s="518">
        <f t="shared" si="52"/>
        <v>-5.6104000000000012</v>
      </c>
      <c r="HJ45" s="519">
        <f t="shared" si="96"/>
        <v>-0.4927999999999999</v>
      </c>
      <c r="HK45" s="522"/>
      <c r="HO45" s="104">
        <f t="shared" si="97"/>
        <v>-5.6104000000000012</v>
      </c>
      <c r="HQ45" s="183"/>
      <c r="HR45" s="36">
        <v>42287</v>
      </c>
      <c r="HS45" s="108">
        <v>9.7224000000000004</v>
      </c>
      <c r="HT45" s="108">
        <v>9.8241999999999994</v>
      </c>
      <c r="HV45" s="177">
        <f>(HV46-HW45)</f>
        <v>-5.5955325197500017</v>
      </c>
      <c r="HW45" s="163">
        <v>-0.44</v>
      </c>
      <c r="HX45" s="223">
        <v>0.92580000000000062</v>
      </c>
      <c r="HY45" s="513">
        <f>IF(HX45&lt;-8,2,IF(HX45&lt;-5,2,IF(HX45&lt;-4,1.7,IF(HX45&lt;-3,1.3,IF(HX45&lt;-2,1.2,IF(HX45&lt;-1,1.12,IF(HX45&lt;0,1.1,0)))))))</f>
        <v>0</v>
      </c>
      <c r="HZ45" s="506">
        <f t="shared" si="55"/>
        <v>1</v>
      </c>
      <c r="IA45" s="510">
        <f t="shared" si="116"/>
        <v>-5.7663919999999997</v>
      </c>
      <c r="IB45" s="204">
        <f t="shared" si="98"/>
        <v>-0.44000000000000039</v>
      </c>
      <c r="IC45" s="537">
        <f t="shared" si="57"/>
        <v>0</v>
      </c>
      <c r="ID45" s="537">
        <f t="shared" si="58"/>
        <v>0</v>
      </c>
      <c r="IE45" s="537">
        <f t="shared" si="99"/>
        <v>0</v>
      </c>
      <c r="IF45" s="537">
        <f t="shared" si="100"/>
        <v>0</v>
      </c>
      <c r="IG45" s="518">
        <f t="shared" si="59"/>
        <v>-5.7663919999999997</v>
      </c>
      <c r="IH45" s="519">
        <f t="shared" si="101"/>
        <v>-0.44000000000000039</v>
      </c>
      <c r="II45" s="522"/>
      <c r="IJ45" s="163"/>
      <c r="IK45" s="163"/>
      <c r="IL45" s="163"/>
      <c r="IM45" s="104">
        <f t="shared" si="102"/>
        <v>-5.7663919999999997</v>
      </c>
      <c r="IN45" s="182"/>
      <c r="IO45" s="183"/>
      <c r="IP45" s="36">
        <v>42287</v>
      </c>
      <c r="IQ45" s="108">
        <v>9.7224000000000004</v>
      </c>
      <c r="IR45" s="108">
        <v>9.8241999999999994</v>
      </c>
      <c r="IT45" s="177">
        <f>(IT46-IU45)</f>
        <v>-5.5955325197500017</v>
      </c>
      <c r="IU45" s="163">
        <v>-0.44</v>
      </c>
      <c r="IV45" s="365">
        <v>-7.2741999999999996</v>
      </c>
      <c r="IW45" s="513">
        <f t="shared" si="109"/>
        <v>2</v>
      </c>
      <c r="IX45" s="506">
        <f t="shared" si="62"/>
        <v>0</v>
      </c>
      <c r="IY45" s="510">
        <f t="shared" si="117"/>
        <v>-6.1176359999999992</v>
      </c>
      <c r="IZ45" s="204">
        <f t="shared" si="103"/>
        <v>-0.87999999999999989</v>
      </c>
      <c r="JA45" s="537">
        <f t="shared" si="64"/>
        <v>0</v>
      </c>
      <c r="JB45" s="537">
        <f t="shared" si="65"/>
        <v>0</v>
      </c>
      <c r="JC45" s="537">
        <f t="shared" si="104"/>
        <v>0</v>
      </c>
      <c r="JD45" s="537">
        <f t="shared" si="105"/>
        <v>0</v>
      </c>
      <c r="JE45" s="518">
        <f t="shared" si="66"/>
        <v>-6.1176359999999992</v>
      </c>
      <c r="JF45" s="519">
        <f t="shared" si="106"/>
        <v>-0.87999999999999989</v>
      </c>
      <c r="JG45" s="500"/>
      <c r="JH45" s="163"/>
      <c r="JI45" s="163"/>
      <c r="JJ45" s="163"/>
      <c r="JK45" s="104">
        <f t="shared" si="107"/>
        <v>-6.1176359999999992</v>
      </c>
      <c r="JO45" s="163">
        <v>-5.5955325197500017</v>
      </c>
      <c r="JP45" s="163">
        <v>0.37579999999999991</v>
      </c>
      <c r="JQ45" s="398">
        <f t="shared" si="4"/>
        <v>-4.8816820000000005</v>
      </c>
      <c r="JT45" s="163">
        <v>-2.0741999999999994</v>
      </c>
      <c r="JU45" s="398">
        <f t="shared" si="5"/>
        <v>-5.7004359999999998</v>
      </c>
      <c r="JX45" s="163">
        <v>2.8257999999999992</v>
      </c>
      <c r="JY45" s="425">
        <f t="shared" si="6"/>
        <v>-4.7807539999999991</v>
      </c>
      <c r="KB45" s="163">
        <v>6.9258000000000006</v>
      </c>
      <c r="KC45" s="398">
        <f t="shared" si="7"/>
        <v>-6.2553480000000006</v>
      </c>
      <c r="KF45" s="163">
        <v>-0.17419999999999902</v>
      </c>
      <c r="KG45" s="398">
        <f t="shared" si="8"/>
        <v>-4.7562419999999994</v>
      </c>
      <c r="KJ45" s="163">
        <v>-1.2741999999999987</v>
      </c>
      <c r="KK45" s="398">
        <f t="shared" si="9"/>
        <v>-5.6104000000000012</v>
      </c>
      <c r="KN45" s="365">
        <v>0.92580000000000062</v>
      </c>
      <c r="KO45" s="398">
        <f t="shared" si="10"/>
        <v>-5.7663919999999997</v>
      </c>
      <c r="KR45" s="365">
        <v>-7.2741999999999996</v>
      </c>
      <c r="KS45" s="398">
        <f t="shared" si="67"/>
        <v>-6.1176359999999992</v>
      </c>
      <c r="KU45" s="36">
        <v>42287</v>
      </c>
    </row>
    <row r="46" spans="1:307" x14ac:dyDescent="0.35">
      <c r="A46" s="95">
        <v>41192</v>
      </c>
      <c r="B46" s="36">
        <v>41192</v>
      </c>
      <c r="C46" s="301">
        <v>10.199999999999999</v>
      </c>
      <c r="D46" s="301">
        <v>7.75</v>
      </c>
      <c r="E46" s="301">
        <v>12.649999999999999</v>
      </c>
      <c r="F46" s="301">
        <v>16.75</v>
      </c>
      <c r="G46" s="301">
        <v>9.65</v>
      </c>
      <c r="H46" s="301">
        <v>8.5500000000000007</v>
      </c>
      <c r="I46" s="301">
        <v>10.75</v>
      </c>
      <c r="J46" s="301">
        <v>2.5499999999999998</v>
      </c>
      <c r="K46" s="105"/>
      <c r="L46" s="36">
        <v>42287</v>
      </c>
      <c r="M46" s="108">
        <v>9.7224000000000004</v>
      </c>
      <c r="N46" s="98">
        <f t="shared" si="2"/>
        <v>9.8241999999999994</v>
      </c>
      <c r="O46" s="108">
        <f t="shared" si="3"/>
        <v>9.9263333333333321</v>
      </c>
      <c r="P46" s="262"/>
      <c r="Q46" s="181">
        <v>42287</v>
      </c>
      <c r="R46" s="301">
        <v>10.199999999999999</v>
      </c>
      <c r="S46" s="224">
        <v>0.37579999999999991</v>
      </c>
      <c r="T46"/>
      <c r="U46" s="301">
        <v>7.75</v>
      </c>
      <c r="V46" s="224">
        <v>-2.0741999999999994</v>
      </c>
      <c r="W46"/>
      <c r="X46" s="301">
        <v>12.649999999999999</v>
      </c>
      <c r="Y46" s="224">
        <v>2.8257999999999992</v>
      </c>
      <c r="Z46"/>
      <c r="AA46" s="301">
        <v>16.75</v>
      </c>
      <c r="AB46" s="224">
        <v>6.9258000000000006</v>
      </c>
      <c r="AD46" s="301">
        <v>9.65</v>
      </c>
      <c r="AE46" s="223">
        <v>-0.17419999999999902</v>
      </c>
      <c r="AG46" s="301">
        <v>8.5500000000000007</v>
      </c>
      <c r="AH46" s="223">
        <v>-1.2741999999999987</v>
      </c>
      <c r="AJ46" s="301">
        <v>10.75</v>
      </c>
      <c r="AK46" s="223">
        <v>0.92580000000000062</v>
      </c>
      <c r="AM46" s="301">
        <v>2.5499999999999998</v>
      </c>
      <c r="AN46" s="223">
        <f t="shared" si="1"/>
        <v>-7.2741999999999996</v>
      </c>
      <c r="AZ46" s="36">
        <v>42288</v>
      </c>
      <c r="BA46" s="301">
        <v>9.5</v>
      </c>
      <c r="BC46" s="301">
        <v>6.3</v>
      </c>
      <c r="BE46" s="301">
        <v>13.5</v>
      </c>
      <c r="BG46" s="301">
        <v>15.549999999999999</v>
      </c>
      <c r="BI46" s="301">
        <v>6.35</v>
      </c>
      <c r="BK46" s="301">
        <v>7.55</v>
      </c>
      <c r="BM46" s="301">
        <v>8.5</v>
      </c>
      <c r="BN46" s="186"/>
      <c r="BO46" s="301">
        <v>2.7</v>
      </c>
      <c r="BP46" s="186"/>
      <c r="BQ46" s="186"/>
      <c r="CD46" s="36">
        <v>42288</v>
      </c>
      <c r="CE46" s="108">
        <v>9.5198</v>
      </c>
      <c r="CF46" s="108">
        <v>9.6211000000000002</v>
      </c>
      <c r="CH46" s="177">
        <f t="shared" ref="CH46:CH53" si="118">(CH47+0.45)</f>
        <v>-6.035532519750002</v>
      </c>
      <c r="CI46" s="202">
        <v>-0.45</v>
      </c>
      <c r="CJ46" s="224">
        <v>-0.12110000000000021</v>
      </c>
      <c r="CK46" s="513">
        <f t="shared" ref="CK46:CK55" si="119">IF(CJ46&lt;-8,2,IF(CJ46&lt;-5,2,IF(CJ46&lt;-4,1.7,IF(CJ46&lt;-3,1.3,IF(CJ46&lt;-2,1.2,IF(CJ46&lt;-1,1.12,IF(CJ46&lt;0,1.1,0)))))))</f>
        <v>1.1000000000000001</v>
      </c>
      <c r="CL46" s="506">
        <f t="shared" si="108"/>
        <v>0</v>
      </c>
      <c r="CM46" s="510">
        <f t="shared" si="110"/>
        <v>-5.3766820000000006</v>
      </c>
      <c r="CN46" s="204">
        <f t="shared" si="68"/>
        <v>-0.49500000000000011</v>
      </c>
      <c r="CO46" s="537">
        <f>IF(AND(CM46&lt;(CH46-2),CJ46&lt;-5),CN46+(CI46*-0.1),IF(AND(CM46&lt;(CH46-2),CJ46&lt;-3),CN46+(CI46*-0.3),IF(AND(CM46&lt;(CH46-2),CJ46&lt;0),CN46+(CI46*-0.5),0)))</f>
        <v>0</v>
      </c>
      <c r="CP46" s="537">
        <f t="shared" si="16"/>
        <v>0</v>
      </c>
      <c r="CQ46" s="537">
        <f t="shared" si="69"/>
        <v>0</v>
      </c>
      <c r="CR46" s="537">
        <f t="shared" si="70"/>
        <v>0</v>
      </c>
      <c r="CS46" s="518">
        <f t="shared" si="17"/>
        <v>-5.3766820000000006</v>
      </c>
      <c r="CT46" s="519">
        <f t="shared" si="71"/>
        <v>-0.49500000000000011</v>
      </c>
      <c r="CU46" s="522"/>
      <c r="CY46" s="104">
        <f t="shared" si="72"/>
        <v>-5.3766820000000006</v>
      </c>
      <c r="DB46" s="36">
        <v>42288</v>
      </c>
      <c r="DC46" s="108">
        <v>9.5198</v>
      </c>
      <c r="DD46" s="108">
        <v>9.6211000000000002</v>
      </c>
      <c r="DF46" s="177">
        <f t="shared" ref="DF46:DF53" si="120">(DF47+0.45)</f>
        <v>-6.035532519750002</v>
      </c>
      <c r="DG46" s="202">
        <v>-0.45</v>
      </c>
      <c r="DH46" s="224">
        <v>-3.3211000000000004</v>
      </c>
      <c r="DI46" s="513">
        <f t="shared" ref="DI46:DI55" si="121">IF(DH46&lt;-8,2,IF(DH46&lt;-5,2,IF(DH46&lt;-4,1.7,IF(DH46&lt;-3,1.3,IF(DH46&lt;-2,1.2,IF(DH46&lt;-1,1.12,IF(DH46&lt;0,1.1,0)))))))</f>
        <v>1.3</v>
      </c>
      <c r="DJ46" s="506">
        <f>IF(DH46&gt;6,0.85,IF(DH46&gt;5,0.88,IF(DH46&gt;4,0.91,IF(DH46&gt;3,0.94,IF(DH46&gt;2,0.96,IF(DH46&gt;1,0.98,IF(DH46&gt;0,1,0)))))))</f>
        <v>0</v>
      </c>
      <c r="DK46" s="510">
        <f t="shared" si="111"/>
        <v>-6.2854359999999998</v>
      </c>
      <c r="DL46" s="204">
        <f t="shared" si="73"/>
        <v>-0.58499999999999996</v>
      </c>
      <c r="DM46" s="537">
        <f>IF(AND(DK46&lt;(DF46-2),DH46&lt;-5),DL46+(DG46*-0.1),IF(AND(DK46&lt;(DF46-2),DH46&lt;-3),DL46+(DG46*-0.3),IF(AND(DK46&lt;(DF46-2),DH46&lt;0),DL46+(DG46*-0.5),0)))</f>
        <v>0</v>
      </c>
      <c r="DN46" s="537">
        <f t="shared" si="23"/>
        <v>0</v>
      </c>
      <c r="DO46" s="537">
        <f t="shared" si="74"/>
        <v>0</v>
      </c>
      <c r="DP46" s="537">
        <f t="shared" si="75"/>
        <v>0</v>
      </c>
      <c r="DQ46" s="518">
        <f t="shared" si="24"/>
        <v>-6.2854359999999998</v>
      </c>
      <c r="DR46" s="519">
        <f t="shared" si="76"/>
        <v>-0.58499999999999996</v>
      </c>
      <c r="DS46" s="522"/>
      <c r="DW46" s="104">
        <f t="shared" si="77"/>
        <v>-6.2854359999999998</v>
      </c>
      <c r="DX46" s="182"/>
      <c r="DY46" s="183"/>
      <c r="DZ46" s="36">
        <v>42288</v>
      </c>
      <c r="EA46" s="108">
        <v>9.5198</v>
      </c>
      <c r="EB46" s="108">
        <v>9.6211000000000002</v>
      </c>
      <c r="ED46" s="177">
        <f t="shared" ref="ED46:ED53" si="122">(ED47+0.45)</f>
        <v>-6.035532519750002</v>
      </c>
      <c r="EE46" s="202">
        <v>-0.45</v>
      </c>
      <c r="EF46" s="224">
        <v>3.8788999999999998</v>
      </c>
      <c r="EG46" s="513">
        <f t="shared" ref="EG46:EG55" si="123">IF(EF46&lt;-8,2,IF(EF46&lt;-5,2,IF(EF46&lt;-4,1.7,IF(EF46&lt;-3,1.3,IF(EF46&lt;-2,1.2,IF(EF46&lt;-1,1.12,IF(EF46&lt;0,1.1,0)))))))</f>
        <v>0</v>
      </c>
      <c r="EH46" s="506">
        <f>IF(EF46&gt;6,0.85,IF(EF46&gt;5,0.88,IF(EF46&gt;4,0.91,IF(EF46&gt;3,0.94,IF(EF46&gt;2,0.96,IF(EF46&gt;1,0.98,IF(EF46&gt;0,1,0)))))))</f>
        <v>0.94</v>
      </c>
      <c r="EI46" s="510">
        <f t="shared" si="112"/>
        <v>-5.2037539999999991</v>
      </c>
      <c r="EJ46" s="204">
        <f t="shared" si="78"/>
        <v>-0.42300000000000004</v>
      </c>
      <c r="EK46" s="537">
        <f>IF(AND(EI46&lt;(ED46-2),EF46&lt;-5),EJ46+(EE46*-0.1),IF(AND(EI46&lt;(ED46-2),EF46&lt;-3),EJ46+(EE46*-0.3),IF(AND(EI46&lt;(ED46-2),EF46&lt;0),EJ46+(EE46*-0.5),0)))</f>
        <v>0</v>
      </c>
      <c r="EL46" s="537">
        <f t="shared" si="30"/>
        <v>0</v>
      </c>
      <c r="EM46" s="537">
        <f t="shared" si="79"/>
        <v>0</v>
      </c>
      <c r="EN46" s="537">
        <f t="shared" si="80"/>
        <v>0</v>
      </c>
      <c r="EO46" s="518">
        <f t="shared" si="31"/>
        <v>-5.2037539999999991</v>
      </c>
      <c r="EP46" s="519">
        <f t="shared" si="81"/>
        <v>-0.42300000000000004</v>
      </c>
      <c r="EQ46" s="522"/>
      <c r="EU46" s="104">
        <f t="shared" si="82"/>
        <v>-5.2037539999999991</v>
      </c>
      <c r="EV46" s="182"/>
      <c r="EW46" s="183"/>
      <c r="EX46" s="36">
        <v>42288</v>
      </c>
      <c r="EY46" s="108">
        <v>9.5198</v>
      </c>
      <c r="EZ46" s="108">
        <v>9.6211000000000002</v>
      </c>
      <c r="FB46" s="177">
        <f t="shared" ref="FB46:FB53" si="124">(FB47+0.45)</f>
        <v>-6.035532519750002</v>
      </c>
      <c r="FC46" s="202">
        <v>-0.45</v>
      </c>
      <c r="FD46" s="224">
        <v>5.9288999999999987</v>
      </c>
      <c r="FE46" s="513">
        <f t="shared" ref="FE46:FE55" si="125">IF(FD46&lt;-8,2,IF(FD46&lt;-5,2,IF(FD46&lt;-4,1.7,IF(FD46&lt;-3,1.3,IF(FD46&lt;-2,1.2,IF(FD46&lt;-1,1.12,IF(FD46&lt;0,1.1,0)))))))</f>
        <v>0</v>
      </c>
      <c r="FF46" s="506">
        <f>IF(FD46&gt;6,0.85,IF(FD46&gt;5,0.88,IF(FD46&gt;4,0.91,IF(FD46&gt;3,0.94,IF(FD46&gt;2,0.96,IF(FD46&gt;1,0.98,IF(FD46&gt;0,1,0)))))))</f>
        <v>0.88</v>
      </c>
      <c r="FG46" s="510">
        <f t="shared" si="113"/>
        <v>-6.6513480000000005</v>
      </c>
      <c r="FH46" s="204">
        <f t="shared" si="83"/>
        <v>-0.39599999999999991</v>
      </c>
      <c r="FI46" s="537">
        <f>IF(AND(FG46&lt;(FB46-2),FD46&lt;-5),FH46+(FC46*-0.1),IF(AND(FG46&lt;(FB46-2),FD46&lt;-3),FH46+(FC46*-0.3),IF(AND(FG46&lt;(FB46-2),FD46&lt;0),FH46+(FC46*-0.5),0)))</f>
        <v>0</v>
      </c>
      <c r="FJ46" s="537">
        <f t="shared" si="37"/>
        <v>0</v>
      </c>
      <c r="FK46" s="537">
        <f t="shared" si="84"/>
        <v>0</v>
      </c>
      <c r="FL46" s="537">
        <f t="shared" si="85"/>
        <v>0</v>
      </c>
      <c r="FM46" s="518">
        <f t="shared" si="38"/>
        <v>-6.6513480000000005</v>
      </c>
      <c r="FN46" s="519">
        <f t="shared" si="86"/>
        <v>-0.39599999999999991</v>
      </c>
      <c r="FO46" s="522"/>
      <c r="FS46" s="104">
        <f t="shared" si="87"/>
        <v>-6.6513480000000005</v>
      </c>
      <c r="FT46" s="182"/>
      <c r="FU46" s="183"/>
      <c r="FV46" s="36">
        <v>42288</v>
      </c>
      <c r="FW46" s="108">
        <v>9.5198</v>
      </c>
      <c r="FX46" s="108">
        <v>9.6211000000000002</v>
      </c>
      <c r="FZ46" s="177">
        <f t="shared" ref="FZ46:FZ53" si="126">(FZ47+0.45)</f>
        <v>-6.035532519750002</v>
      </c>
      <c r="GA46" s="202">
        <v>-0.45</v>
      </c>
      <c r="GB46" s="223">
        <v>-3.2711000000000006</v>
      </c>
      <c r="GC46" s="513">
        <f t="shared" ref="GC46:GC55" si="127">IF(GB46&lt;-8,2,IF(GB46&lt;-5,2,IF(GB46&lt;-4,1.7,IF(GB46&lt;-3,1.3,IF(GB46&lt;-2,1.2,IF(GB46&lt;-1,1.12,IF(GB46&lt;0,1.1,0)))))))</f>
        <v>1.3</v>
      </c>
      <c r="GD46" s="506">
        <f>IF(GB46&gt;6,0.85,IF(GB46&gt;5,0.88,IF(GB46&gt;4,0.91,IF(GB46&gt;3,0.94,IF(GB46&gt;2,0.96,IF(GB46&gt;1,0.98,IF(GB46&gt;0,1,0)))))))</f>
        <v>0</v>
      </c>
      <c r="GE46" s="510">
        <f t="shared" si="114"/>
        <v>-5.3412419999999994</v>
      </c>
      <c r="GF46" s="204">
        <f t="shared" si="88"/>
        <v>-0.58499999999999996</v>
      </c>
      <c r="GG46" s="537">
        <f>IF(AND(GE46&lt;(FZ46-2),GB46&lt;-5),GF46+(GA46*-0.1),IF(AND(GE46&lt;(FZ46-2),GB46&lt;-3),GF46+(GA46*-0.3),IF(AND(GE46&lt;(FZ46-2),GB46&lt;0),GF46+(GA46*-0.5),0)))</f>
        <v>0</v>
      </c>
      <c r="GH46" s="537">
        <f t="shared" si="44"/>
        <v>0</v>
      </c>
      <c r="GI46" s="537">
        <f t="shared" si="89"/>
        <v>0</v>
      </c>
      <c r="GJ46" s="537">
        <f t="shared" si="90"/>
        <v>0</v>
      </c>
      <c r="GK46" s="518">
        <f t="shared" si="45"/>
        <v>-5.3412419999999994</v>
      </c>
      <c r="GL46" s="519">
        <f t="shared" si="91"/>
        <v>-0.58499999999999996</v>
      </c>
      <c r="GM46" s="522"/>
      <c r="GQ46" s="104">
        <f t="shared" si="92"/>
        <v>-5.3412419999999994</v>
      </c>
      <c r="GR46" s="182"/>
      <c r="GS46" s="183"/>
      <c r="GT46" s="36">
        <v>42288</v>
      </c>
      <c r="GU46" s="108">
        <v>9.5198</v>
      </c>
      <c r="GV46" s="108">
        <v>9.6211000000000002</v>
      </c>
      <c r="GX46" s="177">
        <f t="shared" ref="GX46:GX53" si="128">(GX47+0.45)</f>
        <v>-6.035532519750002</v>
      </c>
      <c r="GY46" s="202">
        <v>-0.45</v>
      </c>
      <c r="GZ46" s="223">
        <v>-2.0711000000000004</v>
      </c>
      <c r="HA46" s="513">
        <f t="shared" ref="HA46:HA55" si="129">IF(GZ46&lt;-8,2,IF(GZ46&lt;-5,2,IF(GZ46&lt;-4,1.7,IF(GZ46&lt;-3,1.3,IF(GZ46&lt;-2,1.2,IF(GZ46&lt;-1,1.12,IF(GZ46&lt;0,1.1,0)))))))</f>
        <v>1.2</v>
      </c>
      <c r="HB46" s="506">
        <f>IF(GZ46&gt;6,0.85,IF(GZ46&gt;5,0.88,IF(GZ46&gt;4,0.91,IF(GZ46&gt;3,0.94,IF(GZ46&gt;2,0.96,IF(GZ46&gt;1,0.98,IF(GZ46&gt;0,1,0)))))))</f>
        <v>0</v>
      </c>
      <c r="HC46" s="510">
        <f t="shared" si="115"/>
        <v>-6.1504000000000012</v>
      </c>
      <c r="HD46" s="204">
        <f t="shared" si="93"/>
        <v>-0.54</v>
      </c>
      <c r="HE46" s="537">
        <f>IF(AND(HC46&lt;(GX46-2),GZ46&lt;-5),HD46+(GY46*-0.1),IF(AND(HC46&lt;(GX46-2),GZ46&lt;-3),HD46+(GY46*-0.3),IF(AND(HC46&lt;(GX46-2),GZ46&lt;0),HD46+(GY46*-0.5),0)))</f>
        <v>0</v>
      </c>
      <c r="HF46" s="537">
        <f t="shared" si="51"/>
        <v>0</v>
      </c>
      <c r="HG46" s="537">
        <f t="shared" si="94"/>
        <v>0</v>
      </c>
      <c r="HH46" s="537">
        <f t="shared" si="95"/>
        <v>0</v>
      </c>
      <c r="HI46" s="518">
        <f t="shared" si="52"/>
        <v>-6.1504000000000012</v>
      </c>
      <c r="HJ46" s="519">
        <f t="shared" si="96"/>
        <v>-0.54</v>
      </c>
      <c r="HK46" s="522"/>
      <c r="HO46" s="104">
        <f t="shared" si="97"/>
        <v>-6.1504000000000012</v>
      </c>
      <c r="HQ46" s="183"/>
      <c r="HR46" s="36">
        <v>42288</v>
      </c>
      <c r="HS46" s="108">
        <v>9.5198</v>
      </c>
      <c r="HT46" s="108">
        <v>9.6211000000000002</v>
      </c>
      <c r="HV46" s="177">
        <f t="shared" ref="HV46:HV53" si="130">(HV47+0.45)</f>
        <v>-6.035532519750002</v>
      </c>
      <c r="HW46" s="202">
        <v>-0.45</v>
      </c>
      <c r="HX46" s="223">
        <v>-1.1211000000000002</v>
      </c>
      <c r="HY46" s="513">
        <f t="shared" ref="HY46:HY55" si="131">IF(HX46&lt;-8,2,IF(HX46&lt;-5,2,IF(HX46&lt;-4,1.7,IF(HX46&lt;-3,1.3,IF(HX46&lt;-2,1.2,IF(HX46&lt;-1,1.12,IF(HX46&lt;0,1.1,0)))))))</f>
        <v>1.1200000000000001</v>
      </c>
      <c r="HZ46" s="506">
        <f>IF(HX46&gt;6,0.85,IF(HX46&gt;5,0.88,IF(HX46&gt;4,0.91,IF(HX46&gt;3,0.94,IF(HX46&gt;2,0.96,IF(HX46&gt;1,0.98,IF(HX46&gt;0,1,0)))))))</f>
        <v>0</v>
      </c>
      <c r="IA46" s="510">
        <f t="shared" si="116"/>
        <v>-6.2703920000000002</v>
      </c>
      <c r="IB46" s="204">
        <f t="shared" si="98"/>
        <v>-0.50400000000000045</v>
      </c>
      <c r="IC46" s="537">
        <f>IF(AND(IA46&lt;(HV46-2),HX46&lt;-5),IB46+(HW46*-0.1),IF(AND(IA46&lt;(HV46-2),HX46&lt;-3),IB46+(HW46*-0.3),IF(AND(IA46&lt;(HV46-2),HX46&lt;0),IB46+(HW46*-0.5),0)))</f>
        <v>0</v>
      </c>
      <c r="ID46" s="537">
        <f t="shared" si="58"/>
        <v>0</v>
      </c>
      <c r="IE46" s="537">
        <f t="shared" si="99"/>
        <v>0</v>
      </c>
      <c r="IF46" s="537">
        <f t="shared" si="100"/>
        <v>0</v>
      </c>
      <c r="IG46" s="518">
        <f t="shared" si="59"/>
        <v>-6.2703920000000002</v>
      </c>
      <c r="IH46" s="519">
        <f t="shared" si="101"/>
        <v>-0.50400000000000045</v>
      </c>
      <c r="II46" s="522"/>
      <c r="IJ46" s="163"/>
      <c r="IK46" s="163"/>
      <c r="IL46" s="163"/>
      <c r="IM46" s="104">
        <f t="shared" si="102"/>
        <v>-6.2703920000000002</v>
      </c>
      <c r="IN46" s="182"/>
      <c r="IO46" s="183"/>
      <c r="IP46" s="36">
        <v>42288</v>
      </c>
      <c r="IQ46" s="108">
        <v>9.5198</v>
      </c>
      <c r="IR46" s="108">
        <v>9.6211000000000002</v>
      </c>
      <c r="IT46" s="177">
        <f t="shared" ref="IT46:IT53" si="132">(IT47+0.45)</f>
        <v>-6.035532519750002</v>
      </c>
      <c r="IU46" s="202">
        <v>-0.45</v>
      </c>
      <c r="IV46" s="365">
        <v>-6.9211</v>
      </c>
      <c r="IW46" s="513">
        <f t="shared" si="109"/>
        <v>2</v>
      </c>
      <c r="IX46" s="506">
        <f>IF(IV46&gt;6,0.85,IF(IV46&gt;5,0.88,IF(IV46&gt;4,0.91,IF(IV46&gt;3,0.94,IF(IV46&gt;2,0.96,IF(IV46&gt;1,0.98,IF(IV46&gt;0,1,0)))))))</f>
        <v>0</v>
      </c>
      <c r="IY46" s="510">
        <f t="shared" si="117"/>
        <v>-7.0176359999999995</v>
      </c>
      <c r="IZ46" s="204">
        <f t="shared" si="103"/>
        <v>-0.90000000000000036</v>
      </c>
      <c r="JA46" s="537">
        <f>IF(AND(IY46&lt;(IT46-2),IV46&lt;-5),IZ46+(IU46*-0.1),IF(AND(IY46&lt;(IT46-2),IV46&lt;-3),IZ46+(IU46*-0.3),IF(AND(IY46&lt;(IT46-2),IV46&lt;0),IZ46+(IU46*-0.5),0)))</f>
        <v>0</v>
      </c>
      <c r="JB46" s="537">
        <f t="shared" si="65"/>
        <v>0</v>
      </c>
      <c r="JC46" s="537">
        <f t="shared" si="104"/>
        <v>0</v>
      </c>
      <c r="JD46" s="537">
        <f t="shared" si="105"/>
        <v>0</v>
      </c>
      <c r="JE46" s="518">
        <f t="shared" si="66"/>
        <v>-7.0176359999999995</v>
      </c>
      <c r="JF46" s="519">
        <f t="shared" si="106"/>
        <v>-0.90000000000000036</v>
      </c>
      <c r="JG46" s="500"/>
      <c r="JH46" s="163"/>
      <c r="JI46" s="163"/>
      <c r="JJ46" s="163"/>
      <c r="JK46" s="104">
        <f t="shared" si="107"/>
        <v>-7.0176359999999995</v>
      </c>
      <c r="JO46" s="163">
        <v>-6.035532519750002</v>
      </c>
      <c r="JP46" s="163">
        <v>-0.12110000000000021</v>
      </c>
      <c r="JQ46" s="398">
        <f t="shared" si="4"/>
        <v>-5.3766820000000006</v>
      </c>
      <c r="JT46" s="163">
        <v>-3.3211000000000004</v>
      </c>
      <c r="JU46" s="398">
        <f t="shared" si="5"/>
        <v>-6.2854359999999998</v>
      </c>
      <c r="JX46" s="163">
        <v>3.8788999999999998</v>
      </c>
      <c r="JY46" s="425">
        <f t="shared" si="6"/>
        <v>-5.2037539999999991</v>
      </c>
      <c r="KB46" s="163">
        <v>5.9288999999999987</v>
      </c>
      <c r="KC46" s="398">
        <f t="shared" si="7"/>
        <v>-6.6513480000000005</v>
      </c>
      <c r="KF46" s="163">
        <v>-3.2711000000000006</v>
      </c>
      <c r="KG46" s="398">
        <f t="shared" si="8"/>
        <v>-5.3412419999999994</v>
      </c>
      <c r="KJ46" s="163">
        <v>-2.0711000000000004</v>
      </c>
      <c r="KK46" s="398">
        <f t="shared" si="9"/>
        <v>-6.1504000000000012</v>
      </c>
      <c r="KN46" s="365">
        <v>-1.1211000000000002</v>
      </c>
      <c r="KO46" s="398">
        <f t="shared" si="10"/>
        <v>-6.2703920000000002</v>
      </c>
      <c r="KR46" s="365">
        <v>-6.9211</v>
      </c>
      <c r="KS46" s="398">
        <f t="shared" si="67"/>
        <v>-7.0176359999999995</v>
      </c>
      <c r="KU46" s="36">
        <v>42288</v>
      </c>
    </row>
    <row r="47" spans="1:307" x14ac:dyDescent="0.35">
      <c r="A47" s="95">
        <v>41193</v>
      </c>
      <c r="B47" s="36">
        <v>41193</v>
      </c>
      <c r="C47" s="301">
        <v>9.5</v>
      </c>
      <c r="D47" s="301">
        <v>6.3</v>
      </c>
      <c r="E47" s="301">
        <v>13.5</v>
      </c>
      <c r="F47" s="301">
        <v>15.549999999999999</v>
      </c>
      <c r="G47" s="301">
        <v>6.35</v>
      </c>
      <c r="H47" s="301">
        <v>7.55</v>
      </c>
      <c r="I47" s="301">
        <v>8.5</v>
      </c>
      <c r="J47" s="301">
        <v>2.7</v>
      </c>
      <c r="K47" s="105"/>
      <c r="L47" s="36">
        <v>42288</v>
      </c>
      <c r="M47" s="108">
        <v>9.5198</v>
      </c>
      <c r="N47" s="98">
        <f t="shared" si="2"/>
        <v>9.6211000000000002</v>
      </c>
      <c r="O47" s="108">
        <f t="shared" si="3"/>
        <v>9.7227333333333323</v>
      </c>
      <c r="P47" s="262"/>
      <c r="Q47" s="181">
        <v>42288</v>
      </c>
      <c r="R47" s="301">
        <v>9.5</v>
      </c>
      <c r="S47" s="224">
        <v>-0.12110000000000021</v>
      </c>
      <c r="T47"/>
      <c r="U47" s="301">
        <v>6.3</v>
      </c>
      <c r="V47" s="224">
        <v>-3.3211000000000004</v>
      </c>
      <c r="W47"/>
      <c r="X47" s="301">
        <v>13.5</v>
      </c>
      <c r="Y47" s="224">
        <v>3.8788999999999998</v>
      </c>
      <c r="Z47"/>
      <c r="AA47" s="301">
        <v>15.549999999999999</v>
      </c>
      <c r="AB47" s="224">
        <v>5.9288999999999987</v>
      </c>
      <c r="AD47" s="301">
        <v>6.35</v>
      </c>
      <c r="AE47" s="223">
        <v>-3.2711000000000006</v>
      </c>
      <c r="AG47" s="301">
        <v>7.55</v>
      </c>
      <c r="AH47" s="223">
        <v>-2.0711000000000004</v>
      </c>
      <c r="AJ47" s="301">
        <v>8.5</v>
      </c>
      <c r="AK47" s="223">
        <v>-1.1211000000000002</v>
      </c>
      <c r="AM47" s="301">
        <v>2.7</v>
      </c>
      <c r="AN47" s="223">
        <f t="shared" si="1"/>
        <v>-6.9211</v>
      </c>
      <c r="AZ47" s="36">
        <v>42289</v>
      </c>
      <c r="BA47" s="301">
        <v>10.9</v>
      </c>
      <c r="BC47" s="301">
        <v>7.3</v>
      </c>
      <c r="BE47" s="301">
        <v>12.95</v>
      </c>
      <c r="BG47" s="301">
        <v>13.6</v>
      </c>
      <c r="BI47" s="301">
        <v>5.05</v>
      </c>
      <c r="BK47" s="301">
        <v>5.6</v>
      </c>
      <c r="BM47" s="301">
        <v>8.4</v>
      </c>
      <c r="BN47" s="186"/>
      <c r="BO47" s="301">
        <v>3.5</v>
      </c>
      <c r="BP47" s="186"/>
      <c r="BQ47" s="186"/>
      <c r="CD47" s="36">
        <v>42289</v>
      </c>
      <c r="CE47" s="108">
        <v>9.3182000000000009</v>
      </c>
      <c r="CF47" s="108">
        <v>9.4190000000000005</v>
      </c>
      <c r="CH47" s="177">
        <f t="shared" si="118"/>
        <v>-6.4855325197500022</v>
      </c>
      <c r="CI47" s="202">
        <v>-0.45</v>
      </c>
      <c r="CJ47" s="224">
        <v>1.4809999999999999</v>
      </c>
      <c r="CK47" s="513">
        <f t="shared" si="119"/>
        <v>0</v>
      </c>
      <c r="CL47" s="506">
        <f t="shared" si="108"/>
        <v>0.97</v>
      </c>
      <c r="CM47" s="510">
        <f t="shared" si="110"/>
        <v>-5.8131820000000003</v>
      </c>
      <c r="CN47" s="204">
        <f t="shared" si="68"/>
        <v>-0.43649999999999967</v>
      </c>
      <c r="CO47" s="537">
        <f t="shared" ref="CO47:CO103" si="133">IF(AND(CM47&lt;(CH47-2),CJ47&lt;-5),CN47+(CI47*-0.1),IF(AND(CM47&lt;(CH47-2),CJ47&lt;-3),CN47+(CI47*-0.3),IF(AND(CM47&lt;(CH47-2),CJ47&lt;0),CN47+(CI47*-0.5),0)))</f>
        <v>0</v>
      </c>
      <c r="CP47" s="537">
        <f t="shared" si="16"/>
        <v>0</v>
      </c>
      <c r="CQ47" s="537">
        <f t="shared" si="69"/>
        <v>0</v>
      </c>
      <c r="CR47" s="537">
        <f t="shared" si="70"/>
        <v>0</v>
      </c>
      <c r="CS47" s="518">
        <f t="shared" si="17"/>
        <v>-5.8131820000000003</v>
      </c>
      <c r="CT47" s="519">
        <f t="shared" si="71"/>
        <v>-0.43649999999999967</v>
      </c>
      <c r="CU47" s="522"/>
      <c r="CY47" s="104">
        <f t="shared" si="72"/>
        <v>-5.8131820000000003</v>
      </c>
      <c r="DB47" s="36">
        <v>42289</v>
      </c>
      <c r="DC47" s="108">
        <v>9.3182000000000009</v>
      </c>
      <c r="DD47" s="108">
        <v>9.4190000000000005</v>
      </c>
      <c r="DF47" s="177">
        <f t="shared" si="120"/>
        <v>-6.4855325197500022</v>
      </c>
      <c r="DG47" s="202">
        <v>-0.45</v>
      </c>
      <c r="DH47" s="224">
        <v>-2.1190000000000007</v>
      </c>
      <c r="DI47" s="513">
        <f t="shared" si="121"/>
        <v>1.2</v>
      </c>
      <c r="DJ47" s="506">
        <f t="shared" ref="DJ47:DJ55" si="134">IF(DH47&gt;6,0.85,IF(DH47&gt;5,0.88,IF(DH47&gt;4,0.91,IF(DH47&gt;3,0.94,IF(DH47&gt;2,0.96,IF(DH47&gt;1,0.98,IF(DH47&gt;0,1,0)))))))</f>
        <v>0</v>
      </c>
      <c r="DK47" s="510">
        <f t="shared" si="111"/>
        <v>-6.8254359999999998</v>
      </c>
      <c r="DL47" s="204">
        <f t="shared" si="73"/>
        <v>-0.54</v>
      </c>
      <c r="DM47" s="537">
        <f t="shared" ref="DM47:DM57" si="135">IF(AND(DK47&lt;(DF47-2),DH47&lt;-5),DL47+(DG47*-0.1),IF(AND(DK47&lt;(DF47-2),DH47&lt;-3),DL47+(DG47*-0.3),IF(AND(DK47&lt;(DF47-2),DH47&lt;0),DL47+(DG47*-0.5),0)))</f>
        <v>0</v>
      </c>
      <c r="DN47" s="537">
        <f t="shared" si="23"/>
        <v>0</v>
      </c>
      <c r="DO47" s="537">
        <f t="shared" si="74"/>
        <v>0</v>
      </c>
      <c r="DP47" s="537">
        <f t="shared" si="75"/>
        <v>0</v>
      </c>
      <c r="DQ47" s="518">
        <f t="shared" si="24"/>
        <v>-6.8254359999999998</v>
      </c>
      <c r="DR47" s="519">
        <f t="shared" si="76"/>
        <v>-0.54</v>
      </c>
      <c r="DS47" s="522"/>
      <c r="DW47" s="104">
        <f t="shared" si="77"/>
        <v>-6.8254359999999998</v>
      </c>
      <c r="DX47" s="182"/>
      <c r="DY47" s="183"/>
      <c r="DZ47" s="36">
        <v>42289</v>
      </c>
      <c r="EA47" s="108">
        <v>9.3182000000000009</v>
      </c>
      <c r="EB47" s="108">
        <v>9.4190000000000005</v>
      </c>
      <c r="ED47" s="177">
        <f t="shared" si="122"/>
        <v>-6.4855325197500022</v>
      </c>
      <c r="EE47" s="202">
        <v>-0.45</v>
      </c>
      <c r="EF47" s="224">
        <v>3.5309999999999988</v>
      </c>
      <c r="EG47" s="513">
        <f t="shared" si="123"/>
        <v>0</v>
      </c>
      <c r="EH47" s="506">
        <f t="shared" ref="EH47:EH55" si="136">IF(EF47&gt;6,0.85,IF(EF47&gt;5,0.88,IF(EF47&gt;4,0.91,IF(EF47&gt;3,0.94,IF(EF47&gt;2,0.96,IF(EF47&gt;1,0.98,IF(EF47&gt;0,1,0)))))))</f>
        <v>0.94</v>
      </c>
      <c r="EI47" s="510">
        <f t="shared" si="112"/>
        <v>-5.6267539999999991</v>
      </c>
      <c r="EJ47" s="204">
        <f t="shared" si="78"/>
        <v>-0.42300000000000004</v>
      </c>
      <c r="EK47" s="537">
        <f t="shared" ref="EK47:EK103" si="137">IF(AND(EI47&lt;(ED47-2),EF47&lt;-5),EJ47+(EE47*-0.1),IF(AND(EI47&lt;(ED47-2),EF47&lt;-3),EJ47+(EE47*-0.3),IF(AND(EI47&lt;(ED47-2),EF47&lt;0),EJ47+(EE47*-0.5),0)))</f>
        <v>0</v>
      </c>
      <c r="EL47" s="537">
        <f t="shared" si="30"/>
        <v>0</v>
      </c>
      <c r="EM47" s="537">
        <f t="shared" si="79"/>
        <v>0</v>
      </c>
      <c r="EN47" s="537">
        <f t="shared" si="80"/>
        <v>0</v>
      </c>
      <c r="EO47" s="518">
        <f t="shared" si="31"/>
        <v>-5.6267539999999991</v>
      </c>
      <c r="EP47" s="519">
        <f t="shared" si="81"/>
        <v>-0.42300000000000004</v>
      </c>
      <c r="EQ47" s="522"/>
      <c r="EU47" s="104">
        <f t="shared" si="82"/>
        <v>-5.6267539999999991</v>
      </c>
      <c r="EV47" s="182"/>
      <c r="EW47" s="183"/>
      <c r="EX47" s="36">
        <v>42289</v>
      </c>
      <c r="EY47" s="108">
        <v>9.3182000000000009</v>
      </c>
      <c r="EZ47" s="108">
        <v>9.4190000000000005</v>
      </c>
      <c r="FB47" s="177">
        <f t="shared" si="124"/>
        <v>-6.4855325197500022</v>
      </c>
      <c r="FC47" s="202">
        <v>-0.45</v>
      </c>
      <c r="FD47" s="224">
        <v>4.1809999999999992</v>
      </c>
      <c r="FE47" s="513">
        <f t="shared" si="125"/>
        <v>0</v>
      </c>
      <c r="FF47" s="506">
        <f t="shared" ref="FF47:FF55" si="138">IF(FD47&gt;6,0.85,IF(FD47&gt;5,0.88,IF(FD47&gt;4,0.91,IF(FD47&gt;3,0.94,IF(FD47&gt;2,0.96,IF(FD47&gt;1,0.98,IF(FD47&gt;0,1,0)))))))</f>
        <v>0.91</v>
      </c>
      <c r="FG47" s="510">
        <f t="shared" si="113"/>
        <v>-7.0608480000000009</v>
      </c>
      <c r="FH47" s="204">
        <f t="shared" si="83"/>
        <v>-0.40950000000000042</v>
      </c>
      <c r="FI47" s="537">
        <f t="shared" ref="FI47:FI103" si="139">IF(AND(FG47&lt;(FB47-2),FD47&lt;-5),FH47+(FC47*-0.1),IF(AND(FG47&lt;(FB47-2),FD47&lt;-3),FH47+(FC47*-0.3),IF(AND(FG47&lt;(FB47-2),FD47&lt;0),FH47+(FC47*-0.5),0)))</f>
        <v>0</v>
      </c>
      <c r="FJ47" s="537">
        <f t="shared" si="37"/>
        <v>0</v>
      </c>
      <c r="FK47" s="537">
        <f t="shared" si="84"/>
        <v>0</v>
      </c>
      <c r="FL47" s="537">
        <f t="shared" si="85"/>
        <v>0</v>
      </c>
      <c r="FM47" s="518">
        <f t="shared" si="38"/>
        <v>-7.0608480000000009</v>
      </c>
      <c r="FN47" s="519">
        <f t="shared" si="86"/>
        <v>-0.40950000000000042</v>
      </c>
      <c r="FO47" s="522"/>
      <c r="FS47" s="104">
        <f t="shared" si="87"/>
        <v>-7.0608480000000009</v>
      </c>
      <c r="FT47" s="182"/>
      <c r="FU47" s="183"/>
      <c r="FV47" s="36">
        <v>42289</v>
      </c>
      <c r="FW47" s="108">
        <v>9.3182000000000009</v>
      </c>
      <c r="FX47" s="108">
        <v>9.4190000000000005</v>
      </c>
      <c r="FZ47" s="177">
        <f t="shared" si="126"/>
        <v>-6.4855325197500022</v>
      </c>
      <c r="GA47" s="202">
        <v>-0.45</v>
      </c>
      <c r="GB47" s="223">
        <v>-4.3690000000000007</v>
      </c>
      <c r="GC47" s="513">
        <f t="shared" si="127"/>
        <v>1.7</v>
      </c>
      <c r="GD47" s="506">
        <f t="shared" ref="GD47:GD55" si="140">IF(GB47&gt;6,0.85,IF(GB47&gt;5,0.88,IF(GB47&gt;4,0.91,IF(GB47&gt;3,0.94,IF(GB47&gt;2,0.96,IF(GB47&gt;1,0.98,IF(GB47&gt;0,1,0)))))))</f>
        <v>0</v>
      </c>
      <c r="GE47" s="510">
        <f t="shared" si="114"/>
        <v>-6.1062419999999991</v>
      </c>
      <c r="GF47" s="204">
        <f t="shared" si="88"/>
        <v>-0.76499999999999968</v>
      </c>
      <c r="GG47" s="537">
        <f t="shared" ref="GG47:GG103" si="141">IF(AND(GE47&lt;(FZ47-2),GB47&lt;-5),GF47+(GA47*-0.1),IF(AND(GE47&lt;(FZ47-2),GB47&lt;-3),GF47+(GA47*-0.3),IF(AND(GE47&lt;(FZ47-2),GB47&lt;0),GF47+(GA47*-0.5),0)))</f>
        <v>0</v>
      </c>
      <c r="GH47" s="537">
        <f t="shared" si="44"/>
        <v>0</v>
      </c>
      <c r="GI47" s="537">
        <f t="shared" si="89"/>
        <v>0</v>
      </c>
      <c r="GJ47" s="537">
        <f t="shared" si="90"/>
        <v>0</v>
      </c>
      <c r="GK47" s="518">
        <f t="shared" si="45"/>
        <v>-6.1062419999999991</v>
      </c>
      <c r="GL47" s="519">
        <f t="shared" si="91"/>
        <v>-0.76499999999999968</v>
      </c>
      <c r="GM47" s="522"/>
      <c r="GQ47" s="104">
        <f t="shared" si="92"/>
        <v>-6.1062419999999991</v>
      </c>
      <c r="GS47" s="183"/>
      <c r="GT47" s="36">
        <v>42289</v>
      </c>
      <c r="GU47" s="108">
        <v>9.3182000000000009</v>
      </c>
      <c r="GV47" s="108">
        <v>9.4190000000000005</v>
      </c>
      <c r="GX47" s="177">
        <f t="shared" si="128"/>
        <v>-6.4855325197500022</v>
      </c>
      <c r="GY47" s="202">
        <v>-0.45</v>
      </c>
      <c r="GZ47" s="223">
        <v>-3.8190000000000008</v>
      </c>
      <c r="HA47" s="513">
        <f t="shared" si="129"/>
        <v>1.3</v>
      </c>
      <c r="HB47" s="506">
        <f t="shared" ref="HB47:HB55" si="142">IF(GZ47&gt;6,0.85,IF(GZ47&gt;5,0.88,IF(GZ47&gt;4,0.91,IF(GZ47&gt;3,0.94,IF(GZ47&gt;2,0.96,IF(GZ47&gt;1,0.98,IF(GZ47&gt;0,1,0)))))))</f>
        <v>0</v>
      </c>
      <c r="HC47" s="510">
        <f t="shared" si="115"/>
        <v>-6.7354000000000012</v>
      </c>
      <c r="HD47" s="204">
        <f t="shared" si="93"/>
        <v>-0.58499999999999996</v>
      </c>
      <c r="HE47" s="537">
        <f t="shared" ref="HE47:HE103" si="143">IF(AND(HC47&lt;(GX47-2),GZ47&lt;-5),HD47+(GY47*-0.1),IF(AND(HC47&lt;(GX47-2),GZ47&lt;-3),HD47+(GY47*-0.3),IF(AND(HC47&lt;(GX47-2),GZ47&lt;0),HD47+(GY47*-0.5),0)))</f>
        <v>0</v>
      </c>
      <c r="HF47" s="537">
        <f t="shared" si="51"/>
        <v>0</v>
      </c>
      <c r="HG47" s="537">
        <f t="shared" si="94"/>
        <v>0</v>
      </c>
      <c r="HH47" s="537">
        <f t="shared" si="95"/>
        <v>0</v>
      </c>
      <c r="HI47" s="518">
        <f t="shared" si="52"/>
        <v>-6.7354000000000012</v>
      </c>
      <c r="HJ47" s="519">
        <f t="shared" si="96"/>
        <v>-0.58499999999999996</v>
      </c>
      <c r="HK47" s="522"/>
      <c r="HO47" s="104">
        <f t="shared" si="97"/>
        <v>-6.7354000000000012</v>
      </c>
      <c r="HQ47" s="183"/>
      <c r="HR47" s="36">
        <v>42289</v>
      </c>
      <c r="HS47" s="108">
        <v>9.3182000000000009</v>
      </c>
      <c r="HT47" s="108">
        <v>9.4190000000000005</v>
      </c>
      <c r="HV47" s="177">
        <f t="shared" si="130"/>
        <v>-6.4855325197500022</v>
      </c>
      <c r="HW47" s="202">
        <v>-0.45</v>
      </c>
      <c r="HX47" s="223">
        <v>-1.0190000000000001</v>
      </c>
      <c r="HY47" s="513">
        <f t="shared" si="131"/>
        <v>1.1200000000000001</v>
      </c>
      <c r="HZ47" s="506">
        <f t="shared" ref="HZ47:HZ55" si="144">IF(HX47&gt;6,0.85,IF(HX47&gt;5,0.88,IF(HX47&gt;4,0.91,IF(HX47&gt;3,0.94,IF(HX47&gt;2,0.96,IF(HX47&gt;1,0.98,IF(HX47&gt;0,1,0)))))))</f>
        <v>0</v>
      </c>
      <c r="IA47" s="510">
        <f t="shared" si="116"/>
        <v>-6.7743920000000006</v>
      </c>
      <c r="IB47" s="204">
        <f t="shared" si="98"/>
        <v>-0.50400000000000045</v>
      </c>
      <c r="IC47" s="537">
        <f t="shared" ref="IC47:IC103" si="145">IF(AND(IA47&lt;(HV47-2),HX47&lt;-5),IB47+(HW47*-0.1),IF(AND(IA47&lt;(HV47-2),HX47&lt;-3),IB47+(HW47*-0.3),IF(AND(IA47&lt;(HV47-2),HX47&lt;0),IB47+(HW47*-0.5),0)))</f>
        <v>0</v>
      </c>
      <c r="ID47" s="537">
        <f t="shared" si="58"/>
        <v>0</v>
      </c>
      <c r="IE47" s="537">
        <f t="shared" si="99"/>
        <v>0</v>
      </c>
      <c r="IF47" s="537">
        <f t="shared" si="100"/>
        <v>0</v>
      </c>
      <c r="IG47" s="518">
        <f t="shared" si="59"/>
        <v>-6.7743920000000006</v>
      </c>
      <c r="IH47" s="519">
        <f t="shared" si="101"/>
        <v>-0.50400000000000045</v>
      </c>
      <c r="II47" s="522"/>
      <c r="IJ47" s="163"/>
      <c r="IK47" s="163"/>
      <c r="IL47" s="163"/>
      <c r="IM47" s="104">
        <f t="shared" si="102"/>
        <v>-6.7743920000000006</v>
      </c>
      <c r="IN47" s="182"/>
      <c r="IO47" s="183"/>
      <c r="IP47" s="36">
        <v>42289</v>
      </c>
      <c r="IQ47" s="108">
        <v>9.3182000000000009</v>
      </c>
      <c r="IR47" s="108">
        <v>9.4190000000000005</v>
      </c>
      <c r="IT47" s="177">
        <f t="shared" si="132"/>
        <v>-6.4855325197500022</v>
      </c>
      <c r="IU47" s="202">
        <v>-0.45</v>
      </c>
      <c r="IV47" s="365">
        <v>-5.9190000000000005</v>
      </c>
      <c r="IW47" s="513">
        <f t="shared" si="109"/>
        <v>2</v>
      </c>
      <c r="IX47" s="506">
        <f t="shared" ref="IX47:IX55" si="146">IF(IV47&gt;6,0.85,IF(IV47&gt;5,0.88,IF(IV47&gt;4,0.91,IF(IV47&gt;3,0.94,IF(IV47&gt;2,0.96,IF(IV47&gt;1,0.98,IF(IV47&gt;0,1,0)))))))</f>
        <v>0</v>
      </c>
      <c r="IY47" s="510">
        <f t="shared" si="117"/>
        <v>-7.9176359999999999</v>
      </c>
      <c r="IZ47" s="204">
        <f t="shared" si="103"/>
        <v>-0.90000000000000036</v>
      </c>
      <c r="JA47" s="537">
        <f t="shared" ref="JA47:JA103" si="147">IF(AND(IY47&lt;(IT47-2),IV47&lt;-5),IZ47+(IU47*-0.1),IF(AND(IY47&lt;(IT47-2),IV47&lt;-3),IZ47+(IU47*-0.3),IF(AND(IY47&lt;(IT47-2),IV47&lt;0),IZ47+(IU47*-0.5),0)))</f>
        <v>0</v>
      </c>
      <c r="JB47" s="537">
        <f t="shared" si="65"/>
        <v>0</v>
      </c>
      <c r="JC47" s="537">
        <f t="shared" si="104"/>
        <v>0</v>
      </c>
      <c r="JD47" s="537">
        <f t="shared" si="105"/>
        <v>0</v>
      </c>
      <c r="JE47" s="518">
        <f t="shared" si="66"/>
        <v>-7.9176359999999999</v>
      </c>
      <c r="JF47" s="519">
        <f t="shared" si="106"/>
        <v>-0.90000000000000036</v>
      </c>
      <c r="JG47" s="500"/>
      <c r="JH47" s="163"/>
      <c r="JI47" s="163"/>
      <c r="JJ47" s="163"/>
      <c r="JK47" s="104">
        <f t="shared" si="107"/>
        <v>-7.9176359999999999</v>
      </c>
      <c r="JO47" s="163">
        <v>-6.4855325197500022</v>
      </c>
      <c r="JP47" s="163">
        <v>1.4809999999999999</v>
      </c>
      <c r="JQ47" s="398">
        <f t="shared" si="4"/>
        <v>-5.8131820000000003</v>
      </c>
      <c r="JT47" s="163">
        <v>-2.1190000000000007</v>
      </c>
      <c r="JU47" s="398">
        <f t="shared" si="5"/>
        <v>-6.8254359999999998</v>
      </c>
      <c r="JX47" s="163">
        <v>3.5309999999999988</v>
      </c>
      <c r="JY47" s="425">
        <f t="shared" si="6"/>
        <v>-5.6267539999999991</v>
      </c>
      <c r="KB47" s="163">
        <v>4.1809999999999992</v>
      </c>
      <c r="KC47" s="398">
        <f t="shared" si="7"/>
        <v>-7.0608480000000009</v>
      </c>
      <c r="KF47" s="163">
        <v>-4.3690000000000007</v>
      </c>
      <c r="KG47" s="398">
        <f t="shared" si="8"/>
        <v>-6.1062419999999991</v>
      </c>
      <c r="KJ47" s="163">
        <v>-3.8190000000000008</v>
      </c>
      <c r="KK47" s="398">
        <f t="shared" si="9"/>
        <v>-6.7354000000000012</v>
      </c>
      <c r="KN47" s="365">
        <v>-1.0190000000000001</v>
      </c>
      <c r="KO47" s="398">
        <f t="shared" si="10"/>
        <v>-6.7743920000000006</v>
      </c>
      <c r="KR47" s="365">
        <v>-5.9190000000000005</v>
      </c>
      <c r="KS47" s="398">
        <f t="shared" si="67"/>
        <v>-7.9176359999999999</v>
      </c>
      <c r="KU47" s="36">
        <v>42289</v>
      </c>
    </row>
    <row r="48" spans="1:307" x14ac:dyDescent="0.35">
      <c r="A48" s="95">
        <v>41194</v>
      </c>
      <c r="B48" s="36">
        <v>41194</v>
      </c>
      <c r="C48" s="301">
        <v>10.9</v>
      </c>
      <c r="D48" s="301">
        <v>7.3</v>
      </c>
      <c r="E48" s="301">
        <v>12.95</v>
      </c>
      <c r="F48" s="301">
        <v>13.6</v>
      </c>
      <c r="G48" s="301">
        <v>5.05</v>
      </c>
      <c r="H48" s="301">
        <v>5.6</v>
      </c>
      <c r="I48" s="301">
        <v>8.4</v>
      </c>
      <c r="J48" s="301">
        <v>3.5</v>
      </c>
      <c r="K48" s="105"/>
      <c r="L48" s="36">
        <v>42289</v>
      </c>
      <c r="M48" s="108">
        <v>9.3182000000000009</v>
      </c>
      <c r="N48" s="98">
        <f t="shared" si="2"/>
        <v>9.4190000000000005</v>
      </c>
      <c r="O48" s="108">
        <f t="shared" si="3"/>
        <v>9.5201333333333338</v>
      </c>
      <c r="P48" s="262"/>
      <c r="Q48" s="181">
        <v>42289</v>
      </c>
      <c r="R48" s="301">
        <v>10.9</v>
      </c>
      <c r="S48" s="224">
        <v>1.4809999999999999</v>
      </c>
      <c r="T48"/>
      <c r="U48" s="301">
        <v>7.3</v>
      </c>
      <c r="V48" s="224">
        <v>-2.1190000000000007</v>
      </c>
      <c r="W48"/>
      <c r="X48" s="301">
        <v>12.95</v>
      </c>
      <c r="Y48" s="224">
        <v>3.5309999999999988</v>
      </c>
      <c r="Z48"/>
      <c r="AA48" s="301">
        <v>13.6</v>
      </c>
      <c r="AB48" s="224">
        <v>4.1809999999999992</v>
      </c>
      <c r="AD48" s="301">
        <v>5.05</v>
      </c>
      <c r="AE48" s="223">
        <v>-4.3690000000000007</v>
      </c>
      <c r="AG48" s="301">
        <v>5.6</v>
      </c>
      <c r="AH48" s="223">
        <v>-3.8190000000000008</v>
      </c>
      <c r="AJ48" s="301">
        <v>8.4</v>
      </c>
      <c r="AK48" s="223">
        <v>-1.0190000000000001</v>
      </c>
      <c r="AM48" s="301">
        <v>3.5</v>
      </c>
      <c r="AN48" s="223">
        <f t="shared" si="1"/>
        <v>-5.9190000000000005</v>
      </c>
      <c r="AZ48" s="36">
        <v>42290</v>
      </c>
      <c r="BA48" s="301">
        <v>12.65</v>
      </c>
      <c r="BC48" s="301">
        <v>9.3999999999999986</v>
      </c>
      <c r="BE48" s="301">
        <v>12.45</v>
      </c>
      <c r="BG48" s="301">
        <v>12.05</v>
      </c>
      <c r="BI48" s="301">
        <v>6.6999999999999993</v>
      </c>
      <c r="BK48" s="301">
        <v>6.5500000000000007</v>
      </c>
      <c r="BM48" s="301">
        <v>9.85</v>
      </c>
      <c r="BN48" s="486"/>
      <c r="BO48" s="301">
        <v>4.45</v>
      </c>
      <c r="BP48" s="498"/>
      <c r="BQ48" s="498"/>
      <c r="CD48" s="36">
        <v>42290</v>
      </c>
      <c r="CE48" s="108">
        <v>9.1175999999999995</v>
      </c>
      <c r="CF48" s="108">
        <v>9.2179000000000002</v>
      </c>
      <c r="CH48" s="177">
        <f t="shared" si="118"/>
        <v>-6.9355325197500024</v>
      </c>
      <c r="CI48" s="202">
        <v>-0.45</v>
      </c>
      <c r="CJ48" s="312">
        <v>3.4321000000000002</v>
      </c>
      <c r="CK48" s="513">
        <f t="shared" si="119"/>
        <v>0</v>
      </c>
      <c r="CL48" s="506">
        <f t="shared" si="108"/>
        <v>0.9</v>
      </c>
      <c r="CM48" s="510">
        <f t="shared" si="110"/>
        <v>-6.2181820000000005</v>
      </c>
      <c r="CN48" s="204">
        <f t="shared" si="68"/>
        <v>-0.40500000000000025</v>
      </c>
      <c r="CO48" s="537">
        <f t="shared" si="133"/>
        <v>0</v>
      </c>
      <c r="CP48" s="537">
        <f t="shared" si="16"/>
        <v>0</v>
      </c>
      <c r="CQ48" s="537">
        <f t="shared" si="69"/>
        <v>0</v>
      </c>
      <c r="CR48" s="537">
        <f t="shared" si="70"/>
        <v>0</v>
      </c>
      <c r="CS48" s="518">
        <f t="shared" si="17"/>
        <v>-6.2181820000000005</v>
      </c>
      <c r="CT48" s="519">
        <f t="shared" si="71"/>
        <v>-0.40500000000000025</v>
      </c>
      <c r="CU48" s="522"/>
      <c r="CY48" s="104">
        <f t="shared" si="72"/>
        <v>-6.2181820000000005</v>
      </c>
      <c r="DB48" s="36">
        <v>42290</v>
      </c>
      <c r="DC48" s="108">
        <v>9.1175999999999995</v>
      </c>
      <c r="DD48" s="108">
        <v>9.2179000000000002</v>
      </c>
      <c r="DF48" s="177">
        <f t="shared" si="120"/>
        <v>-6.9355325197500024</v>
      </c>
      <c r="DG48" s="202">
        <v>-0.45</v>
      </c>
      <c r="DH48" s="312">
        <v>0.18209999999999837</v>
      </c>
      <c r="DI48" s="513">
        <f t="shared" si="121"/>
        <v>0</v>
      </c>
      <c r="DJ48" s="506">
        <f t="shared" si="134"/>
        <v>1</v>
      </c>
      <c r="DK48" s="510">
        <f t="shared" si="111"/>
        <v>-7.275436</v>
      </c>
      <c r="DL48" s="204">
        <f t="shared" si="73"/>
        <v>-0.45000000000000018</v>
      </c>
      <c r="DM48" s="537">
        <f t="shared" si="135"/>
        <v>0</v>
      </c>
      <c r="DN48" s="537">
        <f t="shared" si="23"/>
        <v>0</v>
      </c>
      <c r="DO48" s="537">
        <f t="shared" si="74"/>
        <v>0</v>
      </c>
      <c r="DP48" s="537">
        <f t="shared" si="75"/>
        <v>0</v>
      </c>
      <c r="DQ48" s="518">
        <f t="shared" si="24"/>
        <v>-7.275436</v>
      </c>
      <c r="DR48" s="519">
        <f t="shared" si="76"/>
        <v>-0.45000000000000018</v>
      </c>
      <c r="DS48" s="522"/>
      <c r="DW48" s="104">
        <f t="shared" si="77"/>
        <v>-7.275436</v>
      </c>
      <c r="DX48" s="182"/>
      <c r="DY48" s="183"/>
      <c r="DZ48" s="36">
        <v>42290</v>
      </c>
      <c r="EA48" s="108">
        <v>9.1175999999999995</v>
      </c>
      <c r="EB48" s="108">
        <v>9.2179000000000002</v>
      </c>
      <c r="ED48" s="177">
        <f t="shared" si="122"/>
        <v>-6.9355325197500024</v>
      </c>
      <c r="EE48" s="202">
        <v>-0.45</v>
      </c>
      <c r="EF48" s="312">
        <v>3.2320999999999991</v>
      </c>
      <c r="EG48" s="513">
        <f t="shared" si="123"/>
        <v>0</v>
      </c>
      <c r="EH48" s="506">
        <f t="shared" si="136"/>
        <v>0.94</v>
      </c>
      <c r="EI48" s="510">
        <f t="shared" si="112"/>
        <v>-6.0497539999999992</v>
      </c>
      <c r="EJ48" s="204">
        <f t="shared" si="78"/>
        <v>-0.42300000000000004</v>
      </c>
      <c r="EK48" s="537">
        <f t="shared" si="137"/>
        <v>0</v>
      </c>
      <c r="EL48" s="537">
        <f t="shared" si="30"/>
        <v>0</v>
      </c>
      <c r="EM48" s="537">
        <f t="shared" si="79"/>
        <v>0</v>
      </c>
      <c r="EN48" s="537">
        <f t="shared" si="80"/>
        <v>0</v>
      </c>
      <c r="EO48" s="518">
        <f t="shared" si="31"/>
        <v>-6.0497539999999992</v>
      </c>
      <c r="EP48" s="519">
        <f t="shared" si="81"/>
        <v>-0.42300000000000004</v>
      </c>
      <c r="EQ48" s="522"/>
      <c r="EU48" s="104">
        <f t="shared" si="82"/>
        <v>-6.0497539999999992</v>
      </c>
      <c r="EV48" s="182"/>
      <c r="EW48" s="183"/>
      <c r="EX48" s="36">
        <v>42290</v>
      </c>
      <c r="EY48" s="108">
        <v>9.1175999999999995</v>
      </c>
      <c r="EZ48" s="108">
        <v>9.2179000000000002</v>
      </c>
      <c r="FB48" s="177">
        <f t="shared" si="124"/>
        <v>-6.9355325197500024</v>
      </c>
      <c r="FC48" s="202">
        <v>-0.45</v>
      </c>
      <c r="FD48" s="312">
        <v>2.8321000000000005</v>
      </c>
      <c r="FE48" s="513">
        <f t="shared" si="125"/>
        <v>0</v>
      </c>
      <c r="FF48" s="506">
        <f t="shared" si="138"/>
        <v>0.96</v>
      </c>
      <c r="FG48" s="510">
        <f t="shared" si="113"/>
        <v>-7.4928480000000013</v>
      </c>
      <c r="FH48" s="204">
        <f t="shared" si="83"/>
        <v>-0.43200000000000038</v>
      </c>
      <c r="FI48" s="537">
        <f t="shared" si="139"/>
        <v>0</v>
      </c>
      <c r="FJ48" s="537">
        <f t="shared" si="37"/>
        <v>0</v>
      </c>
      <c r="FK48" s="537">
        <f t="shared" si="84"/>
        <v>0</v>
      </c>
      <c r="FL48" s="537">
        <f t="shared" si="85"/>
        <v>0</v>
      </c>
      <c r="FM48" s="518">
        <f t="shared" si="38"/>
        <v>-7.4928480000000013</v>
      </c>
      <c r="FN48" s="519">
        <f t="shared" si="86"/>
        <v>-0.43200000000000038</v>
      </c>
      <c r="FO48" s="522"/>
      <c r="FS48" s="104">
        <f t="shared" si="87"/>
        <v>-7.4928480000000013</v>
      </c>
      <c r="FT48" s="182"/>
      <c r="FU48" s="183"/>
      <c r="FV48" s="36">
        <v>42290</v>
      </c>
      <c r="FW48" s="108">
        <v>9.1175999999999995</v>
      </c>
      <c r="FX48" s="108">
        <v>9.2179000000000002</v>
      </c>
      <c r="FZ48" s="177">
        <f t="shared" si="126"/>
        <v>-6.9355325197500024</v>
      </c>
      <c r="GA48" s="202">
        <v>-0.45</v>
      </c>
      <c r="GB48" s="314">
        <v>-2.5179000000000009</v>
      </c>
      <c r="GC48" s="513">
        <f t="shared" si="127"/>
        <v>1.2</v>
      </c>
      <c r="GD48" s="506">
        <f t="shared" si="140"/>
        <v>0</v>
      </c>
      <c r="GE48" s="510">
        <f t="shared" si="114"/>
        <v>-6.6462419999999991</v>
      </c>
      <c r="GF48" s="204">
        <f t="shared" si="88"/>
        <v>-0.54</v>
      </c>
      <c r="GG48" s="537">
        <f t="shared" si="141"/>
        <v>0</v>
      </c>
      <c r="GH48" s="537">
        <f t="shared" si="44"/>
        <v>0</v>
      </c>
      <c r="GI48" s="537">
        <f t="shared" si="89"/>
        <v>0</v>
      </c>
      <c r="GJ48" s="537">
        <f t="shared" si="90"/>
        <v>0</v>
      </c>
      <c r="GK48" s="518">
        <f t="shared" si="45"/>
        <v>-6.6462419999999991</v>
      </c>
      <c r="GL48" s="519">
        <f t="shared" si="91"/>
        <v>-0.54</v>
      </c>
      <c r="GM48" s="522"/>
      <c r="GQ48" s="104">
        <f t="shared" si="92"/>
        <v>-6.6462419999999991</v>
      </c>
      <c r="GR48" s="182"/>
      <c r="GS48" s="183"/>
      <c r="GT48" s="36">
        <v>42290</v>
      </c>
      <c r="GU48" s="108">
        <v>9.1175999999999995</v>
      </c>
      <c r="GV48" s="108">
        <v>9.2179000000000002</v>
      </c>
      <c r="GX48" s="177">
        <f t="shared" si="128"/>
        <v>-6.9355325197500024</v>
      </c>
      <c r="GY48" s="202">
        <v>-0.45</v>
      </c>
      <c r="GZ48" s="314">
        <v>-2.6678999999999995</v>
      </c>
      <c r="HA48" s="513">
        <f t="shared" si="129"/>
        <v>1.2</v>
      </c>
      <c r="HB48" s="506">
        <f t="shared" si="142"/>
        <v>0</v>
      </c>
      <c r="HC48" s="510">
        <f t="shared" si="115"/>
        <v>-7.2754000000000012</v>
      </c>
      <c r="HD48" s="204">
        <f t="shared" si="93"/>
        <v>-0.54</v>
      </c>
      <c r="HE48" s="537">
        <f t="shared" si="143"/>
        <v>0</v>
      </c>
      <c r="HF48" s="537">
        <f t="shared" si="51"/>
        <v>0</v>
      </c>
      <c r="HG48" s="537">
        <f t="shared" si="94"/>
        <v>0</v>
      </c>
      <c r="HH48" s="537">
        <f t="shared" si="95"/>
        <v>0</v>
      </c>
      <c r="HI48" s="518">
        <f t="shared" si="52"/>
        <v>-7.2754000000000012</v>
      </c>
      <c r="HJ48" s="519">
        <f t="shared" si="96"/>
        <v>-0.54</v>
      </c>
      <c r="HK48" s="522"/>
      <c r="HO48" s="104">
        <f t="shared" si="97"/>
        <v>-7.2754000000000012</v>
      </c>
      <c r="HQ48" s="183"/>
      <c r="HR48" s="36">
        <v>42290</v>
      </c>
      <c r="HS48" s="108">
        <v>9.1175999999999995</v>
      </c>
      <c r="HT48" s="108">
        <v>9.2179000000000002</v>
      </c>
      <c r="HV48" s="177">
        <f t="shared" si="130"/>
        <v>-6.9355325197500024</v>
      </c>
      <c r="HW48" s="202">
        <v>-0.45</v>
      </c>
      <c r="HX48" s="314">
        <v>0.63209999999999944</v>
      </c>
      <c r="HY48" s="513">
        <f t="shared" si="131"/>
        <v>0</v>
      </c>
      <c r="HZ48" s="506">
        <f t="shared" si="144"/>
        <v>1</v>
      </c>
      <c r="IA48" s="510">
        <f t="shared" si="116"/>
        <v>-7.2243920000000008</v>
      </c>
      <c r="IB48" s="204">
        <f t="shared" si="98"/>
        <v>-0.45000000000000018</v>
      </c>
      <c r="IC48" s="537">
        <f t="shared" si="145"/>
        <v>0</v>
      </c>
      <c r="ID48" s="537">
        <f t="shared" si="58"/>
        <v>0</v>
      </c>
      <c r="IE48" s="537">
        <f t="shared" si="99"/>
        <v>0</v>
      </c>
      <c r="IF48" s="537">
        <f t="shared" si="100"/>
        <v>0</v>
      </c>
      <c r="IG48" s="518">
        <f t="shared" si="59"/>
        <v>-7.2243920000000008</v>
      </c>
      <c r="IH48" s="519">
        <f t="shared" si="101"/>
        <v>-0.45000000000000018</v>
      </c>
      <c r="II48" s="522"/>
      <c r="IJ48" s="163"/>
      <c r="IK48" s="163"/>
      <c r="IL48" s="163"/>
      <c r="IM48" s="104">
        <f t="shared" si="102"/>
        <v>-7.2243920000000008</v>
      </c>
      <c r="IN48" s="182"/>
      <c r="IO48" s="183"/>
      <c r="IP48" s="36">
        <v>42290</v>
      </c>
      <c r="IQ48" s="108">
        <v>9.1175999999999995</v>
      </c>
      <c r="IR48" s="108">
        <v>9.2179000000000002</v>
      </c>
      <c r="IT48" s="177">
        <f t="shared" si="132"/>
        <v>-6.9355325197500024</v>
      </c>
      <c r="IU48" s="202">
        <v>-0.45</v>
      </c>
      <c r="IV48" s="366">
        <v>-4.7679</v>
      </c>
      <c r="IW48" s="513">
        <f t="shared" si="109"/>
        <v>1.7</v>
      </c>
      <c r="IX48" s="506">
        <f t="shared" si="146"/>
        <v>0</v>
      </c>
      <c r="IY48" s="510">
        <f t="shared" si="117"/>
        <v>-8.6826360000000005</v>
      </c>
      <c r="IZ48" s="204">
        <f t="shared" si="103"/>
        <v>-0.76500000000000057</v>
      </c>
      <c r="JA48" s="537">
        <f t="shared" si="147"/>
        <v>0</v>
      </c>
      <c r="JB48" s="537">
        <f t="shared" si="65"/>
        <v>0</v>
      </c>
      <c r="JC48" s="537">
        <f t="shared" si="104"/>
        <v>0</v>
      </c>
      <c r="JD48" s="537">
        <f t="shared" si="105"/>
        <v>0</v>
      </c>
      <c r="JE48" s="518">
        <f t="shared" si="66"/>
        <v>-8.6826360000000005</v>
      </c>
      <c r="JF48" s="519">
        <f t="shared" si="106"/>
        <v>-0.76500000000000057</v>
      </c>
      <c r="JG48" s="500"/>
      <c r="JH48" s="163"/>
      <c r="JI48" s="163"/>
      <c r="JJ48" s="163"/>
      <c r="JK48" s="104">
        <f t="shared" si="107"/>
        <v>-8.6826360000000005</v>
      </c>
      <c r="JO48" s="163">
        <v>-6.9355325197500024</v>
      </c>
      <c r="JP48" s="163">
        <v>3.4321000000000002</v>
      </c>
      <c r="JQ48" s="398">
        <f t="shared" si="4"/>
        <v>-6.2181820000000005</v>
      </c>
      <c r="JT48" s="163">
        <v>0.18209999999999837</v>
      </c>
      <c r="JU48" s="398">
        <f t="shared" si="5"/>
        <v>-7.275436</v>
      </c>
      <c r="JX48" s="163">
        <v>3.2320999999999991</v>
      </c>
      <c r="JY48" s="425">
        <f t="shared" si="6"/>
        <v>-6.0497539999999992</v>
      </c>
      <c r="KB48" s="163">
        <v>2.8321000000000005</v>
      </c>
      <c r="KC48" s="398">
        <f t="shared" si="7"/>
        <v>-7.4928480000000013</v>
      </c>
      <c r="KF48" s="163">
        <v>-2.5179000000000009</v>
      </c>
      <c r="KG48" s="398">
        <f t="shared" si="8"/>
        <v>-6.6462419999999991</v>
      </c>
      <c r="KJ48" s="163">
        <v>-2.6678999999999995</v>
      </c>
      <c r="KK48" s="398">
        <f t="shared" si="9"/>
        <v>-7.2754000000000012</v>
      </c>
      <c r="KN48" s="366">
        <v>0.63209999999999944</v>
      </c>
      <c r="KO48" s="398">
        <f t="shared" si="10"/>
        <v>-7.2243920000000008</v>
      </c>
      <c r="KR48" s="366">
        <v>-4.7679</v>
      </c>
      <c r="KS48" s="398">
        <f t="shared" si="67"/>
        <v>-8.6826360000000005</v>
      </c>
      <c r="KU48" s="36">
        <v>42290</v>
      </c>
    </row>
    <row r="49" spans="1:325" s="121" customFormat="1" x14ac:dyDescent="0.35">
      <c r="A49" s="319">
        <v>41195</v>
      </c>
      <c r="B49" s="313">
        <v>41195</v>
      </c>
      <c r="C49" s="310">
        <v>12.65</v>
      </c>
      <c r="D49" s="310">
        <v>9.3999999999999986</v>
      </c>
      <c r="E49" s="310">
        <v>12.45</v>
      </c>
      <c r="F49" s="310">
        <v>12.05</v>
      </c>
      <c r="G49" s="310">
        <v>6.6999999999999993</v>
      </c>
      <c r="H49" s="310">
        <v>6.5500000000000007</v>
      </c>
      <c r="I49" s="310">
        <v>9.85</v>
      </c>
      <c r="J49" s="301">
        <v>4.45</v>
      </c>
      <c r="K49" s="108"/>
      <c r="L49" s="313">
        <v>42290</v>
      </c>
      <c r="M49" s="108">
        <v>9.1175999999999995</v>
      </c>
      <c r="N49" s="320">
        <f t="shared" si="2"/>
        <v>9.2179000000000002</v>
      </c>
      <c r="O49" s="108">
        <f t="shared" si="3"/>
        <v>9.3185333333333329</v>
      </c>
      <c r="P49" s="262"/>
      <c r="Q49" s="321">
        <v>42290</v>
      </c>
      <c r="R49" s="310">
        <v>12.65</v>
      </c>
      <c r="S49" s="312">
        <v>3.4321000000000002</v>
      </c>
      <c r="T49"/>
      <c r="U49" s="310">
        <v>9.3999999999999986</v>
      </c>
      <c r="V49" s="312">
        <v>0.18209999999999837</v>
      </c>
      <c r="X49" s="310">
        <v>12.45</v>
      </c>
      <c r="Y49" s="312">
        <v>3.2320999999999991</v>
      </c>
      <c r="Z49"/>
      <c r="AA49" s="310">
        <v>12.05</v>
      </c>
      <c r="AB49" s="312">
        <v>2.8321000000000005</v>
      </c>
      <c r="AC49" s="486"/>
      <c r="AD49" s="310">
        <v>6.6999999999999993</v>
      </c>
      <c r="AE49" s="314">
        <v>-2.5179000000000009</v>
      </c>
      <c r="AF49" s="486"/>
      <c r="AG49" s="310">
        <v>6.5500000000000007</v>
      </c>
      <c r="AH49" s="314">
        <v>-2.6678999999999995</v>
      </c>
      <c r="AI49" s="174"/>
      <c r="AJ49" s="301">
        <v>9.85</v>
      </c>
      <c r="AK49" s="314">
        <v>0.63209999999999944</v>
      </c>
      <c r="AL49" s="486"/>
      <c r="AM49" s="301">
        <v>4.45</v>
      </c>
      <c r="AN49" s="223">
        <f t="shared" si="1"/>
        <v>-4.7679</v>
      </c>
      <c r="AO49" s="486"/>
      <c r="AZ49" s="313">
        <v>42291</v>
      </c>
      <c r="BA49" s="310">
        <v>13.55</v>
      </c>
      <c r="BC49" s="310">
        <v>7.55</v>
      </c>
      <c r="BE49" s="310">
        <v>13.8</v>
      </c>
      <c r="BG49" s="310">
        <v>10.25</v>
      </c>
      <c r="BI49" s="310">
        <v>9.85</v>
      </c>
      <c r="BK49" s="310">
        <v>4.8000000000000007</v>
      </c>
      <c r="BL49" s="370"/>
      <c r="BM49" s="301">
        <v>7.4499999999999993</v>
      </c>
      <c r="BN49" s="186"/>
      <c r="BO49" s="301">
        <v>6.25</v>
      </c>
      <c r="BP49" s="186"/>
      <c r="BQ49" s="186"/>
      <c r="CD49" s="313">
        <v>42291</v>
      </c>
      <c r="CE49" s="108">
        <v>8.9179999999999993</v>
      </c>
      <c r="CF49" s="108">
        <v>9.0177999999999994</v>
      </c>
      <c r="CH49" s="177">
        <f t="shared" si="118"/>
        <v>-7.3855325197500026</v>
      </c>
      <c r="CI49" s="202">
        <v>-0.45</v>
      </c>
      <c r="CJ49" s="312">
        <v>4.5322000000000013</v>
      </c>
      <c r="CK49" s="513">
        <f t="shared" si="119"/>
        <v>0</v>
      </c>
      <c r="CL49" s="506">
        <f t="shared" si="108"/>
        <v>0.87</v>
      </c>
      <c r="CM49" s="510">
        <f t="shared" si="110"/>
        <v>-6.6096820000000003</v>
      </c>
      <c r="CN49" s="204">
        <f t="shared" si="68"/>
        <v>-0.39149999999999974</v>
      </c>
      <c r="CO49" s="537">
        <f t="shared" si="133"/>
        <v>0</v>
      </c>
      <c r="CP49" s="537">
        <f t="shared" si="16"/>
        <v>0</v>
      </c>
      <c r="CQ49" s="537">
        <f t="shared" si="69"/>
        <v>0</v>
      </c>
      <c r="CR49" s="537">
        <f t="shared" si="70"/>
        <v>0</v>
      </c>
      <c r="CS49" s="518">
        <f t="shared" si="17"/>
        <v>-6.6096820000000003</v>
      </c>
      <c r="CT49" s="519">
        <f t="shared" si="71"/>
        <v>-0.39149999999999974</v>
      </c>
      <c r="CU49" s="522"/>
      <c r="CV49" s="229"/>
      <c r="CY49" s="104">
        <f t="shared" si="72"/>
        <v>-6.6096820000000003</v>
      </c>
      <c r="CZ49" s="174" t="s">
        <v>38</v>
      </c>
      <c r="DA49" s="306"/>
      <c r="DB49" s="313">
        <v>42291</v>
      </c>
      <c r="DC49" s="108">
        <v>8.9179999999999993</v>
      </c>
      <c r="DD49" s="108">
        <v>9.0177999999999994</v>
      </c>
      <c r="DF49" s="177">
        <f t="shared" si="120"/>
        <v>-7.3855325197500026</v>
      </c>
      <c r="DG49" s="202">
        <v>-0.45</v>
      </c>
      <c r="DH49" s="312">
        <v>-1.4677999999999995</v>
      </c>
      <c r="DI49" s="513">
        <f t="shared" si="121"/>
        <v>1.1200000000000001</v>
      </c>
      <c r="DJ49" s="506">
        <f t="shared" si="134"/>
        <v>0</v>
      </c>
      <c r="DK49" s="510">
        <f t="shared" si="111"/>
        <v>-7.7794360000000005</v>
      </c>
      <c r="DL49" s="204">
        <f t="shared" si="73"/>
        <v>-0.50400000000000045</v>
      </c>
      <c r="DM49" s="537">
        <f t="shared" si="135"/>
        <v>0</v>
      </c>
      <c r="DN49" s="537">
        <f t="shared" si="23"/>
        <v>0</v>
      </c>
      <c r="DO49" s="537">
        <f t="shared" si="74"/>
        <v>0</v>
      </c>
      <c r="DP49" s="537">
        <f t="shared" si="75"/>
        <v>0</v>
      </c>
      <c r="DQ49" s="518">
        <f t="shared" si="24"/>
        <v>-7.7794360000000005</v>
      </c>
      <c r="DR49" s="519">
        <f t="shared" si="76"/>
        <v>-0.50400000000000045</v>
      </c>
      <c r="DS49" s="522"/>
      <c r="DT49" s="229"/>
      <c r="DW49" s="104">
        <f t="shared" si="77"/>
        <v>-7.7794360000000005</v>
      </c>
      <c r="DX49" s="494" t="s">
        <v>39</v>
      </c>
      <c r="DY49" s="307"/>
      <c r="DZ49" s="313">
        <v>42291</v>
      </c>
      <c r="EA49" s="108">
        <v>8.9179999999999993</v>
      </c>
      <c r="EB49" s="108">
        <v>9.0177999999999994</v>
      </c>
      <c r="ED49" s="177">
        <f t="shared" si="122"/>
        <v>-7.3855325197500026</v>
      </c>
      <c r="EE49" s="202">
        <v>-0.45</v>
      </c>
      <c r="EF49" s="312">
        <v>4.7822000000000013</v>
      </c>
      <c r="EG49" s="513">
        <f t="shared" si="123"/>
        <v>0</v>
      </c>
      <c r="EH49" s="506">
        <f t="shared" si="136"/>
        <v>0.91</v>
      </c>
      <c r="EI49" s="510">
        <f t="shared" si="112"/>
        <v>-6.4592539999999996</v>
      </c>
      <c r="EJ49" s="204">
        <f t="shared" si="78"/>
        <v>-0.40950000000000042</v>
      </c>
      <c r="EK49" s="537">
        <f t="shared" si="137"/>
        <v>0</v>
      </c>
      <c r="EL49" s="537">
        <f t="shared" si="30"/>
        <v>0</v>
      </c>
      <c r="EM49" s="537">
        <f t="shared" si="79"/>
        <v>0</v>
      </c>
      <c r="EN49" s="537">
        <f t="shared" si="80"/>
        <v>0</v>
      </c>
      <c r="EO49" s="518">
        <f t="shared" si="31"/>
        <v>-6.4592539999999996</v>
      </c>
      <c r="EP49" s="519">
        <f t="shared" si="81"/>
        <v>-0.40950000000000042</v>
      </c>
      <c r="EQ49" s="522"/>
      <c r="ER49" s="229"/>
      <c r="EU49" s="104">
        <f t="shared" si="82"/>
        <v>-6.4592539999999996</v>
      </c>
      <c r="EV49" s="494" t="s">
        <v>40</v>
      </c>
      <c r="EW49" s="307"/>
      <c r="EX49" s="313">
        <v>42291</v>
      </c>
      <c r="EY49" s="108">
        <v>8.9179999999999993</v>
      </c>
      <c r="EZ49" s="108">
        <v>9.0177999999999994</v>
      </c>
      <c r="FB49" s="177">
        <f t="shared" si="124"/>
        <v>-7.3855325197500026</v>
      </c>
      <c r="FC49" s="202">
        <v>-0.45</v>
      </c>
      <c r="FD49" s="312">
        <v>1.2322000000000006</v>
      </c>
      <c r="FE49" s="513">
        <f t="shared" si="125"/>
        <v>0</v>
      </c>
      <c r="FF49" s="506">
        <f t="shared" si="138"/>
        <v>0.98</v>
      </c>
      <c r="FG49" s="510">
        <f t="shared" si="113"/>
        <v>-7.9338480000000011</v>
      </c>
      <c r="FH49" s="204">
        <f t="shared" si="83"/>
        <v>-0.44099999999999984</v>
      </c>
      <c r="FI49" s="537">
        <f t="shared" si="139"/>
        <v>0</v>
      </c>
      <c r="FJ49" s="537">
        <f t="shared" si="37"/>
        <v>0</v>
      </c>
      <c r="FK49" s="537">
        <f t="shared" si="84"/>
        <v>0</v>
      </c>
      <c r="FL49" s="537">
        <f t="shared" si="85"/>
        <v>0</v>
      </c>
      <c r="FM49" s="518">
        <f t="shared" si="38"/>
        <v>-7.9338480000000011</v>
      </c>
      <c r="FN49" s="519">
        <f t="shared" si="86"/>
        <v>-0.44099999999999984</v>
      </c>
      <c r="FO49" s="522"/>
      <c r="FP49" s="229"/>
      <c r="FS49" s="104">
        <f t="shared" si="87"/>
        <v>-7.9338480000000011</v>
      </c>
      <c r="FT49" s="494" t="s">
        <v>41</v>
      </c>
      <c r="FU49" s="307"/>
      <c r="FV49" s="313">
        <v>42291</v>
      </c>
      <c r="FW49" s="108">
        <v>8.9179999999999993</v>
      </c>
      <c r="FX49" s="108">
        <v>9.0177999999999994</v>
      </c>
      <c r="FZ49" s="177">
        <f t="shared" si="126"/>
        <v>-7.3855325197500026</v>
      </c>
      <c r="GA49" s="202">
        <v>-0.45</v>
      </c>
      <c r="GB49" s="314">
        <v>0.83220000000000027</v>
      </c>
      <c r="GC49" s="513">
        <f t="shared" si="127"/>
        <v>0</v>
      </c>
      <c r="GD49" s="506">
        <f t="shared" si="140"/>
        <v>1</v>
      </c>
      <c r="GE49" s="510">
        <f t="shared" si="114"/>
        <v>-7.0962419999999993</v>
      </c>
      <c r="GF49" s="204">
        <f t="shared" si="88"/>
        <v>-0.45000000000000018</v>
      </c>
      <c r="GG49" s="537">
        <f t="shared" si="141"/>
        <v>0</v>
      </c>
      <c r="GH49" s="537">
        <f t="shared" si="44"/>
        <v>0</v>
      </c>
      <c r="GI49" s="537">
        <f t="shared" si="89"/>
        <v>0</v>
      </c>
      <c r="GJ49" s="537">
        <f t="shared" si="90"/>
        <v>0</v>
      </c>
      <c r="GK49" s="518">
        <f t="shared" si="45"/>
        <v>-7.0962419999999993</v>
      </c>
      <c r="GL49" s="519">
        <f t="shared" si="91"/>
        <v>-0.45000000000000018</v>
      </c>
      <c r="GM49" s="522"/>
      <c r="GN49" s="229"/>
      <c r="GQ49" s="104">
        <f t="shared" si="92"/>
        <v>-7.0962419999999993</v>
      </c>
      <c r="GR49" s="494" t="s">
        <v>45</v>
      </c>
      <c r="GS49" s="307"/>
      <c r="GT49" s="313">
        <v>42291</v>
      </c>
      <c r="GU49" s="108">
        <v>8.9179999999999993</v>
      </c>
      <c r="GV49" s="108">
        <v>9.0177999999999994</v>
      </c>
      <c r="GX49" s="177">
        <f t="shared" si="128"/>
        <v>-7.3855325197500026</v>
      </c>
      <c r="GY49" s="202">
        <v>-0.45</v>
      </c>
      <c r="GZ49" s="314">
        <v>-4.2177999999999987</v>
      </c>
      <c r="HA49" s="513">
        <f t="shared" si="129"/>
        <v>1.7</v>
      </c>
      <c r="HB49" s="506">
        <f t="shared" si="142"/>
        <v>0</v>
      </c>
      <c r="HC49" s="510">
        <f t="shared" si="115"/>
        <v>-8.0404000000000018</v>
      </c>
      <c r="HD49" s="204">
        <f t="shared" si="93"/>
        <v>-0.76500000000000057</v>
      </c>
      <c r="HE49" s="537">
        <f t="shared" si="143"/>
        <v>0</v>
      </c>
      <c r="HF49" s="537">
        <f t="shared" si="51"/>
        <v>0</v>
      </c>
      <c r="HG49" s="537">
        <f t="shared" si="94"/>
        <v>0</v>
      </c>
      <c r="HH49" s="537">
        <f t="shared" si="95"/>
        <v>0</v>
      </c>
      <c r="HI49" s="518">
        <f t="shared" si="52"/>
        <v>-8.0404000000000018</v>
      </c>
      <c r="HJ49" s="519">
        <f t="shared" si="96"/>
        <v>-0.76500000000000057</v>
      </c>
      <c r="HK49" s="522"/>
      <c r="HL49" s="229"/>
      <c r="HO49" s="104">
        <f t="shared" si="97"/>
        <v>-8.0404000000000018</v>
      </c>
      <c r="HP49" s="494" t="s">
        <v>63</v>
      </c>
      <c r="HQ49" s="307"/>
      <c r="HR49" s="313">
        <v>42291</v>
      </c>
      <c r="HS49" s="108">
        <v>8.9179999999999993</v>
      </c>
      <c r="HT49" s="108">
        <v>9.0177999999999994</v>
      </c>
      <c r="HV49" s="177">
        <f t="shared" si="130"/>
        <v>-7.3855325197500026</v>
      </c>
      <c r="HW49" s="202">
        <v>-0.45</v>
      </c>
      <c r="HX49" s="314">
        <v>-1.5678000000000001</v>
      </c>
      <c r="HY49" s="513">
        <f t="shared" si="131"/>
        <v>1.1200000000000001</v>
      </c>
      <c r="HZ49" s="506">
        <f t="shared" si="144"/>
        <v>0</v>
      </c>
      <c r="IA49" s="510">
        <f t="shared" si="116"/>
        <v>-7.7283920000000013</v>
      </c>
      <c r="IB49" s="204">
        <f t="shared" si="98"/>
        <v>-0.50400000000000045</v>
      </c>
      <c r="IC49" s="537">
        <f t="shared" si="145"/>
        <v>0</v>
      </c>
      <c r="ID49" s="537">
        <f t="shared" si="58"/>
        <v>0</v>
      </c>
      <c r="IE49" s="537">
        <f t="shared" si="99"/>
        <v>0</v>
      </c>
      <c r="IF49" s="537">
        <f t="shared" si="100"/>
        <v>0</v>
      </c>
      <c r="IG49" s="518">
        <f t="shared" si="59"/>
        <v>-7.7283920000000013</v>
      </c>
      <c r="IH49" s="519">
        <f t="shared" si="101"/>
        <v>-0.50400000000000045</v>
      </c>
      <c r="II49" s="522"/>
      <c r="IJ49" s="229"/>
      <c r="IM49" s="104">
        <f t="shared" si="102"/>
        <v>-7.7283920000000013</v>
      </c>
      <c r="IN49" s="188" t="s">
        <v>107</v>
      </c>
      <c r="IO49" s="307"/>
      <c r="IP49" s="313">
        <v>42291</v>
      </c>
      <c r="IQ49" s="108">
        <v>8.9179999999999993</v>
      </c>
      <c r="IR49" s="108">
        <v>9.0177999999999994</v>
      </c>
      <c r="IT49" s="177">
        <f t="shared" si="132"/>
        <v>-7.3855325197500026</v>
      </c>
      <c r="IU49" s="202">
        <v>-0.45</v>
      </c>
      <c r="IV49" s="366">
        <v>-2.7677999999999994</v>
      </c>
      <c r="IW49" s="513">
        <f t="shared" si="109"/>
        <v>1.25</v>
      </c>
      <c r="IX49" s="506">
        <f t="shared" si="146"/>
        <v>0</v>
      </c>
      <c r="IY49" s="510">
        <f t="shared" si="117"/>
        <v>-9.2451360000000005</v>
      </c>
      <c r="IZ49" s="204">
        <f t="shared" si="103"/>
        <v>-0.5625</v>
      </c>
      <c r="JA49" s="537">
        <f t="shared" si="147"/>
        <v>0</v>
      </c>
      <c r="JB49" s="537">
        <f t="shared" si="65"/>
        <v>0</v>
      </c>
      <c r="JC49" s="537">
        <f t="shared" si="104"/>
        <v>0</v>
      </c>
      <c r="JD49" s="537">
        <f t="shared" si="105"/>
        <v>0</v>
      </c>
      <c r="JE49" s="518">
        <f t="shared" si="66"/>
        <v>-9.2451360000000005</v>
      </c>
      <c r="JF49" s="519">
        <f t="shared" si="106"/>
        <v>-0.5625</v>
      </c>
      <c r="JG49" s="500"/>
      <c r="JH49" s="229"/>
      <c r="JK49" s="104">
        <f t="shared" si="107"/>
        <v>-9.2451360000000005</v>
      </c>
      <c r="JL49" s="188" t="s">
        <v>220</v>
      </c>
      <c r="JM49" s="188"/>
      <c r="JN49" s="525"/>
      <c r="JO49" s="229">
        <v>-7.3855325197500026</v>
      </c>
      <c r="JP49" s="229">
        <v>4.5322000000000013</v>
      </c>
      <c r="JQ49" s="398">
        <f t="shared" si="4"/>
        <v>-6.6096820000000003</v>
      </c>
      <c r="JR49" s="421" t="s">
        <v>38</v>
      </c>
      <c r="JT49" s="229">
        <v>-1.4677999999999995</v>
      </c>
      <c r="JU49" s="398">
        <f t="shared" si="5"/>
        <v>-7.7794360000000005</v>
      </c>
      <c r="JV49" s="431" t="s">
        <v>39</v>
      </c>
      <c r="JX49" s="229">
        <v>4.7822000000000013</v>
      </c>
      <c r="JY49" s="425">
        <f t="shared" si="6"/>
        <v>-6.4592539999999996</v>
      </c>
      <c r="JZ49" s="421" t="s">
        <v>40</v>
      </c>
      <c r="KB49" s="229">
        <v>1.2322000000000006</v>
      </c>
      <c r="KC49" s="398">
        <f t="shared" si="7"/>
        <v>-7.9338480000000011</v>
      </c>
      <c r="KD49" s="421" t="s">
        <v>41</v>
      </c>
      <c r="KF49" s="229">
        <v>0.83220000000000027</v>
      </c>
      <c r="KG49" s="398">
        <f t="shared" si="8"/>
        <v>-7.0962419999999993</v>
      </c>
      <c r="KH49" s="421" t="s">
        <v>45</v>
      </c>
      <c r="KJ49" s="229">
        <v>-4.2177999999999987</v>
      </c>
      <c r="KK49" s="398">
        <f t="shared" si="9"/>
        <v>-8.0404000000000018</v>
      </c>
      <c r="KL49" s="421" t="s">
        <v>63</v>
      </c>
      <c r="KN49" s="366">
        <v>-1.5678000000000001</v>
      </c>
      <c r="KO49" s="398">
        <f t="shared" si="10"/>
        <v>-7.7283920000000013</v>
      </c>
      <c r="KP49" s="421" t="s">
        <v>107</v>
      </c>
      <c r="KR49" s="366">
        <v>-2.7677999999999994</v>
      </c>
      <c r="KS49" s="398">
        <f t="shared" si="67"/>
        <v>-9.2451360000000005</v>
      </c>
      <c r="KT49" s="421" t="s">
        <v>220</v>
      </c>
      <c r="KU49" s="313">
        <v>42291</v>
      </c>
      <c r="KW49" s="320"/>
      <c r="KX49" s="320"/>
      <c r="KY49" s="320"/>
      <c r="KZ49" s="320"/>
      <c r="LA49" s="320"/>
      <c r="LB49" s="320"/>
      <c r="LC49" s="320"/>
      <c r="LD49" s="320"/>
      <c r="LE49" s="320"/>
      <c r="LF49" s="320"/>
      <c r="LG49" s="320"/>
      <c r="LH49" s="320"/>
      <c r="LI49" s="320"/>
      <c r="LJ49" s="320"/>
      <c r="LK49" s="320"/>
      <c r="LL49" s="320"/>
      <c r="LM49" s="401"/>
    </row>
    <row r="50" spans="1:325" x14ac:dyDescent="0.35">
      <c r="A50" s="95">
        <v>41196</v>
      </c>
      <c r="B50" s="36">
        <v>41196</v>
      </c>
      <c r="C50" s="301">
        <v>13.55</v>
      </c>
      <c r="D50" s="301">
        <v>7.55</v>
      </c>
      <c r="E50" s="301">
        <v>13.8</v>
      </c>
      <c r="F50" s="301">
        <v>10.25</v>
      </c>
      <c r="G50" s="301">
        <v>9.85</v>
      </c>
      <c r="H50" s="301">
        <v>4.8000000000000007</v>
      </c>
      <c r="I50" s="301">
        <v>7.4499999999999993</v>
      </c>
      <c r="J50" s="301">
        <v>6.25</v>
      </c>
      <c r="K50" s="105"/>
      <c r="L50" s="36">
        <v>42291</v>
      </c>
      <c r="M50" s="108">
        <v>8.9179999999999993</v>
      </c>
      <c r="N50" s="98">
        <f t="shared" si="2"/>
        <v>9.0177999999999994</v>
      </c>
      <c r="O50" s="108">
        <f t="shared" si="3"/>
        <v>9.1179333333333332</v>
      </c>
      <c r="P50" s="262"/>
      <c r="Q50" s="181">
        <v>42291</v>
      </c>
      <c r="R50" s="301">
        <v>13.55</v>
      </c>
      <c r="S50" s="224">
        <v>4.5322000000000013</v>
      </c>
      <c r="T50" s="121"/>
      <c r="U50" s="301">
        <v>7.55</v>
      </c>
      <c r="V50" s="224">
        <v>-1.4677999999999995</v>
      </c>
      <c r="W50"/>
      <c r="X50" s="301">
        <v>13.8</v>
      </c>
      <c r="Y50" s="224">
        <v>4.7822000000000013</v>
      </c>
      <c r="Z50" s="121"/>
      <c r="AA50" s="301">
        <v>10.25</v>
      </c>
      <c r="AB50" s="224">
        <v>1.2322000000000006</v>
      </c>
      <c r="AD50" s="301">
        <v>9.85</v>
      </c>
      <c r="AE50" s="223">
        <v>0.83220000000000027</v>
      </c>
      <c r="AG50" s="301">
        <v>4.8000000000000007</v>
      </c>
      <c r="AH50" s="223">
        <v>-4.2177999999999987</v>
      </c>
      <c r="AJ50" s="301">
        <v>7.4499999999999993</v>
      </c>
      <c r="AK50" s="223">
        <v>-1.5678000000000001</v>
      </c>
      <c r="AM50" s="301">
        <v>6.25</v>
      </c>
      <c r="AN50" s="223">
        <f t="shared" si="1"/>
        <v>-2.7677999999999994</v>
      </c>
      <c r="AZ50" s="36">
        <v>42292</v>
      </c>
      <c r="BA50" s="301">
        <v>14.4</v>
      </c>
      <c r="BC50" s="301">
        <v>6.3</v>
      </c>
      <c r="BE50" s="301">
        <v>12.6</v>
      </c>
      <c r="BG50" s="301">
        <v>8.9499999999999993</v>
      </c>
      <c r="BI50" s="301">
        <v>11.35</v>
      </c>
      <c r="BK50" s="301">
        <v>6.8000000000000007</v>
      </c>
      <c r="BM50" s="301">
        <v>5.55</v>
      </c>
      <c r="BN50" s="186"/>
      <c r="BO50" s="301">
        <v>7.05</v>
      </c>
      <c r="BP50" s="186"/>
      <c r="BQ50" s="186"/>
      <c r="CD50" s="313">
        <v>42292</v>
      </c>
      <c r="CE50" s="108">
        <v>8.7194000000000003</v>
      </c>
      <c r="CF50" s="108">
        <v>8.8186999999999998</v>
      </c>
      <c r="CG50" s="512"/>
      <c r="CH50" s="177">
        <f t="shared" si="118"/>
        <v>-7.8355325197500028</v>
      </c>
      <c r="CI50" s="257">
        <v>-0.45</v>
      </c>
      <c r="CJ50" s="312">
        <v>5.5813000000000006</v>
      </c>
      <c r="CK50" s="513">
        <f t="shared" si="119"/>
        <v>0</v>
      </c>
      <c r="CL50" s="506">
        <f t="shared" si="108"/>
        <v>0.85</v>
      </c>
      <c r="CM50" s="514">
        <f t="shared" si="110"/>
        <v>-6.9921820000000006</v>
      </c>
      <c r="CN50" s="276">
        <f t="shared" si="68"/>
        <v>-0.38250000000000028</v>
      </c>
      <c r="CO50" s="537">
        <f t="shared" si="133"/>
        <v>0</v>
      </c>
      <c r="CP50" s="537">
        <f t="shared" si="16"/>
        <v>0</v>
      </c>
      <c r="CQ50" s="537">
        <f t="shared" si="69"/>
        <v>0</v>
      </c>
      <c r="CR50" s="537">
        <f t="shared" si="70"/>
        <v>0</v>
      </c>
      <c r="CS50" s="518">
        <f t="shared" si="17"/>
        <v>-6.9921820000000006</v>
      </c>
      <c r="CT50" s="519">
        <f t="shared" si="71"/>
        <v>-0.38250000000000028</v>
      </c>
      <c r="CU50" s="522"/>
      <c r="CV50" s="229"/>
      <c r="CW50" s="229"/>
      <c r="CX50" s="229"/>
      <c r="CY50" s="104">
        <f t="shared" si="72"/>
        <v>-6.9921820000000006</v>
      </c>
      <c r="CZ50" s="229"/>
      <c r="DA50" s="306"/>
      <c r="DB50" s="313">
        <v>42292</v>
      </c>
      <c r="DC50" s="108">
        <v>8.7194000000000003</v>
      </c>
      <c r="DD50" s="108">
        <v>8.8186999999999998</v>
      </c>
      <c r="DE50" s="512"/>
      <c r="DF50" s="177">
        <f t="shared" si="120"/>
        <v>-7.8355325197500028</v>
      </c>
      <c r="DG50" s="257">
        <v>-0.45</v>
      </c>
      <c r="DH50" s="312">
        <v>-2.5186999999999999</v>
      </c>
      <c r="DI50" s="513">
        <f t="shared" si="121"/>
        <v>1.2</v>
      </c>
      <c r="DJ50" s="506">
        <f t="shared" si="134"/>
        <v>0</v>
      </c>
      <c r="DK50" s="514">
        <f t="shared" si="111"/>
        <v>-8.3194359999999996</v>
      </c>
      <c r="DL50" s="276">
        <f t="shared" si="73"/>
        <v>-0.53999999999999915</v>
      </c>
      <c r="DM50" s="537">
        <f t="shared" si="135"/>
        <v>0</v>
      </c>
      <c r="DN50" s="537">
        <f t="shared" si="23"/>
        <v>0</v>
      </c>
      <c r="DO50" s="537">
        <f t="shared" si="74"/>
        <v>0</v>
      </c>
      <c r="DP50" s="537">
        <f t="shared" si="75"/>
        <v>0</v>
      </c>
      <c r="DQ50" s="518">
        <f t="shared" si="24"/>
        <v>-8.3194359999999996</v>
      </c>
      <c r="DR50" s="519">
        <f t="shared" si="76"/>
        <v>-0.53999999999999915</v>
      </c>
      <c r="DS50" s="522"/>
      <c r="DT50" s="229"/>
      <c r="DU50" s="229"/>
      <c r="DV50" s="229"/>
      <c r="DW50" s="104">
        <f t="shared" si="77"/>
        <v>-8.3194359999999996</v>
      </c>
      <c r="DX50" s="229"/>
      <c r="DY50" s="307"/>
      <c r="DZ50" s="313">
        <v>42292</v>
      </c>
      <c r="EA50" s="108">
        <v>8.7194000000000003</v>
      </c>
      <c r="EB50" s="108">
        <v>8.8186999999999998</v>
      </c>
      <c r="EC50" s="512"/>
      <c r="ED50" s="177">
        <f t="shared" si="122"/>
        <v>-7.8355325197500028</v>
      </c>
      <c r="EE50" s="257">
        <v>-0.45</v>
      </c>
      <c r="EF50" s="312">
        <v>3.7812999999999999</v>
      </c>
      <c r="EG50" s="513">
        <f t="shared" si="123"/>
        <v>0</v>
      </c>
      <c r="EH50" s="506">
        <f t="shared" si="136"/>
        <v>0.94</v>
      </c>
      <c r="EI50" s="514">
        <f t="shared" si="112"/>
        <v>-6.8822539999999996</v>
      </c>
      <c r="EJ50" s="276">
        <f t="shared" si="78"/>
        <v>-0.42300000000000004</v>
      </c>
      <c r="EK50" s="537">
        <f t="shared" si="137"/>
        <v>0</v>
      </c>
      <c r="EL50" s="537">
        <f t="shared" si="30"/>
        <v>0</v>
      </c>
      <c r="EM50" s="537">
        <f t="shared" si="79"/>
        <v>0</v>
      </c>
      <c r="EN50" s="537">
        <f t="shared" si="80"/>
        <v>0</v>
      </c>
      <c r="EO50" s="518">
        <f t="shared" si="31"/>
        <v>-6.8822539999999996</v>
      </c>
      <c r="EP50" s="519">
        <f t="shared" si="81"/>
        <v>-0.42300000000000004</v>
      </c>
      <c r="EQ50" s="522"/>
      <c r="ER50" s="229"/>
      <c r="ES50" s="229"/>
      <c r="ET50" s="229"/>
      <c r="EU50" s="104">
        <f t="shared" si="82"/>
        <v>-6.8822539999999996</v>
      </c>
      <c r="EV50" s="229"/>
      <c r="EW50" s="307"/>
      <c r="EX50" s="313">
        <v>42292</v>
      </c>
      <c r="EY50" s="108">
        <v>8.7194000000000003</v>
      </c>
      <c r="EZ50" s="108">
        <v>8.8186999999999998</v>
      </c>
      <c r="FA50" s="512"/>
      <c r="FB50" s="177">
        <f t="shared" si="124"/>
        <v>-7.8355325197500028</v>
      </c>
      <c r="FC50" s="257">
        <v>-0.45</v>
      </c>
      <c r="FD50" s="312">
        <v>0.13129999999999953</v>
      </c>
      <c r="FE50" s="513">
        <f t="shared" si="125"/>
        <v>0</v>
      </c>
      <c r="FF50" s="506">
        <f t="shared" si="138"/>
        <v>1</v>
      </c>
      <c r="FG50" s="514">
        <f t="shared" si="113"/>
        <v>-8.3838480000000004</v>
      </c>
      <c r="FH50" s="276">
        <f t="shared" si="83"/>
        <v>-0.44999999999999929</v>
      </c>
      <c r="FI50" s="537">
        <f t="shared" si="139"/>
        <v>0</v>
      </c>
      <c r="FJ50" s="537">
        <f t="shared" si="37"/>
        <v>0</v>
      </c>
      <c r="FK50" s="537">
        <f t="shared" si="84"/>
        <v>0</v>
      </c>
      <c r="FL50" s="537">
        <f t="shared" si="85"/>
        <v>0</v>
      </c>
      <c r="FM50" s="518">
        <f t="shared" si="38"/>
        <v>-8.3838480000000004</v>
      </c>
      <c r="FN50" s="519">
        <f t="shared" si="86"/>
        <v>-0.44999999999999929</v>
      </c>
      <c r="FO50" s="522"/>
      <c r="FP50" s="229"/>
      <c r="FQ50" s="229"/>
      <c r="FR50" s="229"/>
      <c r="FS50" s="104">
        <f t="shared" si="87"/>
        <v>-8.3838480000000004</v>
      </c>
      <c r="FT50" s="229"/>
      <c r="FU50" s="307"/>
      <c r="FV50" s="313">
        <v>42292</v>
      </c>
      <c r="FW50" s="108">
        <v>8.7194000000000003</v>
      </c>
      <c r="FX50" s="108">
        <v>8.8186999999999998</v>
      </c>
      <c r="FY50" s="512"/>
      <c r="FZ50" s="177">
        <f t="shared" si="126"/>
        <v>-7.8355325197500028</v>
      </c>
      <c r="GA50" s="257">
        <v>-0.45</v>
      </c>
      <c r="GB50" s="314">
        <v>2.5312999999999999</v>
      </c>
      <c r="GC50" s="513">
        <f t="shared" si="127"/>
        <v>0</v>
      </c>
      <c r="GD50" s="506">
        <f t="shared" si="140"/>
        <v>0.96</v>
      </c>
      <c r="GE50" s="514">
        <f t="shared" si="114"/>
        <v>-7.5282419999999997</v>
      </c>
      <c r="GF50" s="276">
        <f t="shared" si="88"/>
        <v>-0.43200000000000038</v>
      </c>
      <c r="GG50" s="537">
        <f t="shared" si="141"/>
        <v>0</v>
      </c>
      <c r="GH50" s="537">
        <f t="shared" si="44"/>
        <v>0</v>
      </c>
      <c r="GI50" s="537">
        <f t="shared" si="89"/>
        <v>0</v>
      </c>
      <c r="GJ50" s="537">
        <f t="shared" si="90"/>
        <v>0</v>
      </c>
      <c r="GK50" s="518">
        <f t="shared" si="45"/>
        <v>-7.5282419999999997</v>
      </c>
      <c r="GL50" s="519">
        <f t="shared" si="91"/>
        <v>-0.43200000000000038</v>
      </c>
      <c r="GM50" s="522"/>
      <c r="GN50" s="229"/>
      <c r="GO50" s="229"/>
      <c r="GP50" s="229"/>
      <c r="GQ50" s="104">
        <f t="shared" si="92"/>
        <v>-7.5282419999999997</v>
      </c>
      <c r="GR50" s="229"/>
      <c r="GS50" s="307"/>
      <c r="GT50" s="313">
        <v>42292</v>
      </c>
      <c r="GU50" s="108">
        <v>8.7194000000000003</v>
      </c>
      <c r="GV50" s="108">
        <v>8.8186999999999998</v>
      </c>
      <c r="GW50" s="512"/>
      <c r="GX50" s="177">
        <f t="shared" si="128"/>
        <v>-7.8355325197500028</v>
      </c>
      <c r="GY50" s="257">
        <v>-0.45</v>
      </c>
      <c r="GZ50" s="314">
        <v>-2.0186999999999991</v>
      </c>
      <c r="HA50" s="513">
        <f t="shared" si="129"/>
        <v>1.2</v>
      </c>
      <c r="HB50" s="506">
        <f t="shared" si="142"/>
        <v>0</v>
      </c>
      <c r="HC50" s="514">
        <f t="shared" si="115"/>
        <v>-8.5804000000000009</v>
      </c>
      <c r="HD50" s="276">
        <f t="shared" si="93"/>
        <v>-0.53999999999999915</v>
      </c>
      <c r="HE50" s="537">
        <f t="shared" si="143"/>
        <v>0</v>
      </c>
      <c r="HF50" s="537">
        <f t="shared" si="51"/>
        <v>0</v>
      </c>
      <c r="HG50" s="537">
        <f t="shared" si="94"/>
        <v>0</v>
      </c>
      <c r="HH50" s="537">
        <f t="shared" si="95"/>
        <v>0</v>
      </c>
      <c r="HI50" s="518">
        <f t="shared" si="52"/>
        <v>-8.5804000000000009</v>
      </c>
      <c r="HJ50" s="519">
        <f t="shared" si="96"/>
        <v>-0.53999999999999915</v>
      </c>
      <c r="HK50" s="522"/>
      <c r="HL50" s="229"/>
      <c r="HM50" s="229"/>
      <c r="HN50" s="229"/>
      <c r="HO50" s="104">
        <f t="shared" si="97"/>
        <v>-8.5804000000000009</v>
      </c>
      <c r="HP50" s="229"/>
      <c r="HQ50" s="307"/>
      <c r="HR50" s="313">
        <v>42292</v>
      </c>
      <c r="HS50" s="108">
        <v>8.7194000000000003</v>
      </c>
      <c r="HT50" s="108">
        <v>8.8186999999999998</v>
      </c>
      <c r="HU50" s="512"/>
      <c r="HV50" s="177">
        <f t="shared" si="130"/>
        <v>-7.8355325197500028</v>
      </c>
      <c r="HW50" s="257">
        <v>-0.45</v>
      </c>
      <c r="HX50" s="314">
        <v>-3.2686999999999999</v>
      </c>
      <c r="HY50" s="513">
        <f t="shared" si="131"/>
        <v>1.3</v>
      </c>
      <c r="HZ50" s="506">
        <f t="shared" si="144"/>
        <v>0</v>
      </c>
      <c r="IA50" s="514">
        <f t="shared" si="116"/>
        <v>-8.3133920000000021</v>
      </c>
      <c r="IB50" s="276">
        <f t="shared" si="98"/>
        <v>-0.58500000000000085</v>
      </c>
      <c r="IC50" s="537">
        <f t="shared" si="145"/>
        <v>0</v>
      </c>
      <c r="ID50" s="537">
        <f t="shared" si="58"/>
        <v>0</v>
      </c>
      <c r="IE50" s="537">
        <f t="shared" si="99"/>
        <v>0</v>
      </c>
      <c r="IF50" s="537">
        <f t="shared" si="100"/>
        <v>0</v>
      </c>
      <c r="IG50" s="518">
        <f t="shared" si="59"/>
        <v>-8.3133920000000021</v>
      </c>
      <c r="IH50" s="519">
        <f t="shared" si="101"/>
        <v>-0.58500000000000085</v>
      </c>
      <c r="II50" s="522"/>
      <c r="IJ50" s="229"/>
      <c r="IK50" s="229"/>
      <c r="IL50" s="229"/>
      <c r="IM50" s="104">
        <f t="shared" si="102"/>
        <v>-8.3133920000000021</v>
      </c>
      <c r="IN50" s="188"/>
      <c r="IO50" s="307"/>
      <c r="IP50" s="313">
        <v>42292</v>
      </c>
      <c r="IQ50" s="108">
        <v>8.7194000000000003</v>
      </c>
      <c r="IR50" s="108">
        <v>8.8186999999999998</v>
      </c>
      <c r="IS50" s="512"/>
      <c r="IT50" s="177">
        <f t="shared" si="132"/>
        <v>-7.8355325197500028</v>
      </c>
      <c r="IU50" s="257">
        <v>-0.45</v>
      </c>
      <c r="IV50" s="366">
        <v>-1.7686999999999999</v>
      </c>
      <c r="IW50" s="513">
        <f t="shared" si="109"/>
        <v>1.1200000000000001</v>
      </c>
      <c r="IX50" s="506">
        <f t="shared" si="146"/>
        <v>0</v>
      </c>
      <c r="IY50" s="514">
        <f t="shared" si="117"/>
        <v>-9.749136</v>
      </c>
      <c r="IZ50" s="276">
        <f t="shared" si="103"/>
        <v>-0.50399999999999956</v>
      </c>
      <c r="JA50" s="537">
        <f t="shared" si="147"/>
        <v>0</v>
      </c>
      <c r="JB50" s="537">
        <f t="shared" si="65"/>
        <v>0</v>
      </c>
      <c r="JC50" s="537">
        <f t="shared" si="104"/>
        <v>0</v>
      </c>
      <c r="JD50" s="537">
        <f t="shared" si="105"/>
        <v>0</v>
      </c>
      <c r="JE50" s="518">
        <f t="shared" si="66"/>
        <v>-9.749136</v>
      </c>
      <c r="JF50" s="519">
        <f t="shared" si="106"/>
        <v>-0.50399999999999956</v>
      </c>
      <c r="JG50" s="500"/>
      <c r="JH50" s="229"/>
      <c r="JI50" s="229"/>
      <c r="JJ50" s="229"/>
      <c r="JK50" s="104">
        <f t="shared" si="107"/>
        <v>-9.749136</v>
      </c>
      <c r="JL50" s="188"/>
      <c r="JM50" s="188"/>
      <c r="JN50" s="525"/>
      <c r="JO50" s="229">
        <v>-7.8355325197500028</v>
      </c>
      <c r="JP50" s="229">
        <v>5.5813000000000006</v>
      </c>
      <c r="JQ50" s="421">
        <f t="shared" si="4"/>
        <v>-6.9921820000000006</v>
      </c>
      <c r="JR50" s="515"/>
      <c r="JS50" s="121"/>
      <c r="JT50" s="229">
        <v>-2.5186999999999999</v>
      </c>
      <c r="JU50" s="421">
        <f t="shared" si="5"/>
        <v>-8.3194359999999996</v>
      </c>
      <c r="JV50" s="516"/>
      <c r="JW50" s="121"/>
      <c r="JX50" s="229">
        <v>3.7812999999999999</v>
      </c>
      <c r="JY50" s="431">
        <f t="shared" si="6"/>
        <v>-6.8822539999999996</v>
      </c>
      <c r="JZ50" s="515"/>
      <c r="KA50" s="121"/>
      <c r="KB50" s="229">
        <v>0.13129999999999953</v>
      </c>
      <c r="KC50" s="421">
        <f t="shared" si="7"/>
        <v>-8.3838480000000004</v>
      </c>
      <c r="KD50" s="515"/>
      <c r="KE50" s="121"/>
      <c r="KF50" s="229">
        <v>2.5312999999999999</v>
      </c>
      <c r="KG50" s="421">
        <f t="shared" si="8"/>
        <v>-7.5282419999999997</v>
      </c>
      <c r="KH50" s="515"/>
      <c r="KI50" s="121"/>
      <c r="KJ50" s="229">
        <v>-2.0186999999999991</v>
      </c>
      <c r="KK50" s="421">
        <f t="shared" si="9"/>
        <v>-8.5804000000000009</v>
      </c>
      <c r="KL50" s="515"/>
      <c r="KM50" s="121"/>
      <c r="KN50" s="366">
        <v>-3.2686999999999999</v>
      </c>
      <c r="KO50" s="421">
        <f t="shared" si="10"/>
        <v>-8.3133920000000021</v>
      </c>
      <c r="KP50" s="515"/>
      <c r="KQ50" s="121"/>
      <c r="KR50" s="366">
        <v>-1.7686999999999999</v>
      </c>
      <c r="KS50" s="421">
        <f t="shared" si="67"/>
        <v>-9.749136</v>
      </c>
      <c r="KT50" s="515"/>
      <c r="KU50" s="313">
        <v>42292</v>
      </c>
    </row>
    <row r="51" spans="1:325" x14ac:dyDescent="0.35">
      <c r="A51" s="95">
        <v>41197</v>
      </c>
      <c r="B51" s="36">
        <v>41197</v>
      </c>
      <c r="C51" s="301">
        <v>14.4</v>
      </c>
      <c r="D51" s="301">
        <v>6.3</v>
      </c>
      <c r="E51" s="301">
        <v>12.6</v>
      </c>
      <c r="F51" s="301">
        <v>8.9499999999999993</v>
      </c>
      <c r="G51" s="301">
        <v>11.35</v>
      </c>
      <c r="H51" s="301">
        <v>6.8000000000000007</v>
      </c>
      <c r="I51" s="301">
        <v>5.55</v>
      </c>
      <c r="J51" s="301">
        <v>7.05</v>
      </c>
      <c r="K51" s="105"/>
      <c r="L51" s="36">
        <v>42292</v>
      </c>
      <c r="M51" s="108">
        <v>8.7194000000000003</v>
      </c>
      <c r="N51" s="98">
        <f t="shared" si="2"/>
        <v>8.8186999999999998</v>
      </c>
      <c r="O51" s="108">
        <f t="shared" si="3"/>
        <v>8.918333333333333</v>
      </c>
      <c r="P51" s="262"/>
      <c r="Q51" s="181">
        <v>42292</v>
      </c>
      <c r="R51" s="301">
        <v>14.4</v>
      </c>
      <c r="S51" s="224">
        <v>5.5813000000000006</v>
      </c>
      <c r="T51"/>
      <c r="U51" s="301">
        <v>6.3</v>
      </c>
      <c r="V51" s="224">
        <v>-2.5186999999999999</v>
      </c>
      <c r="W51"/>
      <c r="X51" s="301">
        <v>12.6</v>
      </c>
      <c r="Y51" s="224">
        <v>3.7812999999999999</v>
      </c>
      <c r="Z51"/>
      <c r="AA51" s="301">
        <v>8.9499999999999993</v>
      </c>
      <c r="AB51" s="224">
        <v>0.13129999999999953</v>
      </c>
      <c r="AD51" s="301">
        <v>11.35</v>
      </c>
      <c r="AE51" s="223">
        <v>2.5312999999999999</v>
      </c>
      <c r="AG51" s="301">
        <v>6.8000000000000007</v>
      </c>
      <c r="AH51" s="223">
        <v>-2.0186999999999991</v>
      </c>
      <c r="AJ51" s="301">
        <v>5.55</v>
      </c>
      <c r="AK51" s="223">
        <v>-3.2686999999999999</v>
      </c>
      <c r="AM51" s="301">
        <v>7.05</v>
      </c>
      <c r="AN51" s="223">
        <f t="shared" si="1"/>
        <v>-1.7686999999999999</v>
      </c>
      <c r="AZ51" s="36">
        <v>42293</v>
      </c>
      <c r="BA51" s="301">
        <v>13.65</v>
      </c>
      <c r="BC51" s="301">
        <v>7.8999999999999995</v>
      </c>
      <c r="BE51" s="301">
        <v>10.5</v>
      </c>
      <c r="BG51" s="301">
        <v>9.4</v>
      </c>
      <c r="BI51" s="301">
        <v>11.8</v>
      </c>
      <c r="BK51" s="301">
        <v>12.350000000000001</v>
      </c>
      <c r="BM51" s="301">
        <v>6.1</v>
      </c>
      <c r="BN51" s="186"/>
      <c r="BO51" s="301">
        <v>9.8000000000000007</v>
      </c>
      <c r="BP51" s="186"/>
      <c r="BQ51" s="186"/>
      <c r="CD51" s="36">
        <v>42293</v>
      </c>
      <c r="CE51" s="108">
        <v>8.5217999999999989</v>
      </c>
      <c r="CF51" s="108">
        <v>8.6205999999999996</v>
      </c>
      <c r="CH51" s="177">
        <f t="shared" si="118"/>
        <v>-8.2855325197500029</v>
      </c>
      <c r="CI51" s="202">
        <v>-0.45</v>
      </c>
      <c r="CJ51" s="224">
        <v>5.0294000000000008</v>
      </c>
      <c r="CK51" s="513">
        <f t="shared" si="119"/>
        <v>0</v>
      </c>
      <c r="CL51" s="506">
        <f t="shared" si="108"/>
        <v>0.85</v>
      </c>
      <c r="CM51" s="514">
        <f>IF((CS50&lt;-23.5),(((CK51+CL51)*CI51*0.1)+CM50),(((CK51+CL51)*CI51)+CM50))</f>
        <v>-7.3746820000000008</v>
      </c>
      <c r="CN51" s="276">
        <f t="shared" si="68"/>
        <v>-0.38250000000000028</v>
      </c>
      <c r="CO51" s="537">
        <f t="shared" si="133"/>
        <v>0</v>
      </c>
      <c r="CP51" s="537">
        <f t="shared" si="16"/>
        <v>0</v>
      </c>
      <c r="CQ51" s="537">
        <f t="shared" si="69"/>
        <v>0</v>
      </c>
      <c r="CR51" s="537">
        <f t="shared" si="70"/>
        <v>0</v>
      </c>
      <c r="CS51" s="518">
        <f t="shared" si="17"/>
        <v>-7.3746820000000008</v>
      </c>
      <c r="CT51" s="519">
        <f t="shared" si="71"/>
        <v>-0.38250000000000028</v>
      </c>
      <c r="CU51" s="522"/>
      <c r="CW51" s="165"/>
      <c r="CY51" s="104">
        <f t="shared" si="72"/>
        <v>-7.3746820000000008</v>
      </c>
      <c r="DB51" s="36">
        <v>42293</v>
      </c>
      <c r="DC51" s="108">
        <v>8.5217999999999989</v>
      </c>
      <c r="DD51" s="108">
        <v>8.6205999999999996</v>
      </c>
      <c r="DF51" s="177">
        <f t="shared" si="120"/>
        <v>-8.2855325197500029</v>
      </c>
      <c r="DG51" s="202">
        <v>-0.45</v>
      </c>
      <c r="DH51" s="224">
        <v>-0.72060000000000013</v>
      </c>
      <c r="DI51" s="513">
        <f t="shared" si="121"/>
        <v>1.1000000000000001</v>
      </c>
      <c r="DJ51" s="506">
        <f t="shared" si="134"/>
        <v>0</v>
      </c>
      <c r="DK51" s="514">
        <f t="shared" si="111"/>
        <v>-8.8144359999999988</v>
      </c>
      <c r="DL51" s="276">
        <f t="shared" si="73"/>
        <v>-0.49499999999999922</v>
      </c>
      <c r="DM51" s="537">
        <f t="shared" si="135"/>
        <v>0</v>
      </c>
      <c r="DN51" s="537">
        <f t="shared" si="23"/>
        <v>0</v>
      </c>
      <c r="DO51" s="537">
        <f t="shared" si="74"/>
        <v>0</v>
      </c>
      <c r="DP51" s="537">
        <f t="shared" si="75"/>
        <v>0</v>
      </c>
      <c r="DQ51" s="518">
        <f t="shared" si="24"/>
        <v>-8.8144359999999988</v>
      </c>
      <c r="DR51" s="519">
        <f t="shared" si="76"/>
        <v>-0.49499999999999922</v>
      </c>
      <c r="DS51" s="522"/>
      <c r="DU51" s="165"/>
      <c r="DW51" s="104">
        <f t="shared" si="77"/>
        <v>-8.8144359999999988</v>
      </c>
      <c r="DX51" s="182"/>
      <c r="DY51" s="183"/>
      <c r="DZ51" s="36">
        <v>42293</v>
      </c>
      <c r="EA51" s="108">
        <v>8.5217999999999989</v>
      </c>
      <c r="EB51" s="108">
        <v>8.6205999999999996</v>
      </c>
      <c r="ED51" s="177">
        <f t="shared" si="122"/>
        <v>-8.2855325197500029</v>
      </c>
      <c r="EE51" s="202">
        <v>-0.45</v>
      </c>
      <c r="EF51" s="224">
        <v>1.8794000000000004</v>
      </c>
      <c r="EG51" s="513">
        <f t="shared" si="123"/>
        <v>0</v>
      </c>
      <c r="EH51" s="506">
        <f t="shared" si="136"/>
        <v>0.98</v>
      </c>
      <c r="EI51" s="514">
        <f t="shared" si="112"/>
        <v>-7.3232539999999995</v>
      </c>
      <c r="EJ51" s="276">
        <f t="shared" si="78"/>
        <v>-0.44099999999999984</v>
      </c>
      <c r="EK51" s="537">
        <f t="shared" si="137"/>
        <v>0</v>
      </c>
      <c r="EL51" s="537">
        <f t="shared" si="30"/>
        <v>0</v>
      </c>
      <c r="EM51" s="537">
        <f t="shared" si="79"/>
        <v>0</v>
      </c>
      <c r="EN51" s="537">
        <f t="shared" si="80"/>
        <v>0</v>
      </c>
      <c r="EO51" s="518">
        <f t="shared" si="31"/>
        <v>-7.3232539999999995</v>
      </c>
      <c r="EP51" s="519">
        <f t="shared" si="81"/>
        <v>-0.44099999999999984</v>
      </c>
      <c r="EQ51" s="522"/>
      <c r="ES51" s="165"/>
      <c r="EU51" s="104">
        <f t="shared" si="82"/>
        <v>-7.3232539999999995</v>
      </c>
      <c r="EV51" s="182"/>
      <c r="EW51" s="183"/>
      <c r="EX51" s="36">
        <v>42293</v>
      </c>
      <c r="EY51" s="108">
        <v>8.5217999999999989</v>
      </c>
      <c r="EZ51" s="108">
        <v>8.6205999999999996</v>
      </c>
      <c r="FB51" s="177">
        <f t="shared" si="124"/>
        <v>-8.2855325197500029</v>
      </c>
      <c r="FC51" s="202">
        <v>-0.45</v>
      </c>
      <c r="FD51" s="224">
        <v>0.77940000000000076</v>
      </c>
      <c r="FE51" s="513">
        <f t="shared" si="125"/>
        <v>0</v>
      </c>
      <c r="FF51" s="506">
        <f t="shared" si="138"/>
        <v>1</v>
      </c>
      <c r="FG51" s="514">
        <f t="shared" si="113"/>
        <v>-8.8338479999999997</v>
      </c>
      <c r="FH51" s="276">
        <f t="shared" si="83"/>
        <v>-0.44999999999999929</v>
      </c>
      <c r="FI51" s="537">
        <f t="shared" si="139"/>
        <v>0</v>
      </c>
      <c r="FJ51" s="537">
        <f t="shared" si="37"/>
        <v>0</v>
      </c>
      <c r="FK51" s="537">
        <f t="shared" si="84"/>
        <v>0</v>
      </c>
      <c r="FL51" s="537">
        <f t="shared" si="85"/>
        <v>0</v>
      </c>
      <c r="FM51" s="518">
        <f t="shared" si="38"/>
        <v>-8.8338479999999997</v>
      </c>
      <c r="FN51" s="519">
        <f t="shared" si="86"/>
        <v>-0.44999999999999929</v>
      </c>
      <c r="FO51" s="522"/>
      <c r="FQ51" s="165"/>
      <c r="FS51" s="104">
        <f t="shared" si="87"/>
        <v>-8.8338479999999997</v>
      </c>
      <c r="FT51" s="182"/>
      <c r="FU51" s="183"/>
      <c r="FV51" s="36">
        <v>42293</v>
      </c>
      <c r="FW51" s="108">
        <v>8.5217999999999989</v>
      </c>
      <c r="FX51" s="108">
        <v>8.6205999999999996</v>
      </c>
      <c r="FZ51" s="177">
        <f t="shared" si="126"/>
        <v>-8.2855325197500029</v>
      </c>
      <c r="GA51" s="202">
        <v>-0.45</v>
      </c>
      <c r="GB51" s="223">
        <v>3.1794000000000011</v>
      </c>
      <c r="GC51" s="513">
        <f t="shared" si="127"/>
        <v>0</v>
      </c>
      <c r="GD51" s="506">
        <f t="shared" si="140"/>
        <v>0.94</v>
      </c>
      <c r="GE51" s="514">
        <f t="shared" si="114"/>
        <v>-7.9512419999999997</v>
      </c>
      <c r="GF51" s="276">
        <f t="shared" si="88"/>
        <v>-0.42300000000000004</v>
      </c>
      <c r="GG51" s="537">
        <f t="shared" si="141"/>
        <v>0</v>
      </c>
      <c r="GH51" s="537">
        <f t="shared" si="44"/>
        <v>0</v>
      </c>
      <c r="GI51" s="537">
        <f t="shared" si="89"/>
        <v>0</v>
      </c>
      <c r="GJ51" s="537">
        <f t="shared" si="90"/>
        <v>0</v>
      </c>
      <c r="GK51" s="518">
        <f t="shared" si="45"/>
        <v>-7.9512419999999997</v>
      </c>
      <c r="GL51" s="519">
        <f t="shared" si="91"/>
        <v>-0.42300000000000004</v>
      </c>
      <c r="GM51" s="522"/>
      <c r="GO51" s="165"/>
      <c r="GQ51" s="104">
        <f t="shared" si="92"/>
        <v>-7.9512419999999997</v>
      </c>
      <c r="GR51" s="182"/>
      <c r="GS51" s="183"/>
      <c r="GT51" s="36">
        <v>42293</v>
      </c>
      <c r="GU51" s="108">
        <v>8.5217999999999989</v>
      </c>
      <c r="GV51" s="108">
        <v>8.6205999999999996</v>
      </c>
      <c r="GX51" s="177">
        <f t="shared" si="128"/>
        <v>-8.2855325197500029</v>
      </c>
      <c r="GY51" s="202">
        <v>-0.45</v>
      </c>
      <c r="GZ51" s="223">
        <v>3.7294000000000018</v>
      </c>
      <c r="HA51" s="513">
        <f t="shared" si="129"/>
        <v>0</v>
      </c>
      <c r="HB51" s="506">
        <f t="shared" si="142"/>
        <v>0.94</v>
      </c>
      <c r="HC51" s="514">
        <f t="shared" si="115"/>
        <v>-9.003400000000001</v>
      </c>
      <c r="HD51" s="276">
        <f t="shared" si="93"/>
        <v>-0.42300000000000004</v>
      </c>
      <c r="HE51" s="537">
        <f t="shared" si="143"/>
        <v>0</v>
      </c>
      <c r="HF51" s="537">
        <f t="shared" si="51"/>
        <v>0</v>
      </c>
      <c r="HG51" s="537">
        <f t="shared" si="94"/>
        <v>0</v>
      </c>
      <c r="HH51" s="537">
        <f t="shared" si="95"/>
        <v>0</v>
      </c>
      <c r="HI51" s="518">
        <f t="shared" si="52"/>
        <v>-9.003400000000001</v>
      </c>
      <c r="HJ51" s="519">
        <f t="shared" si="96"/>
        <v>-0.42300000000000004</v>
      </c>
      <c r="HK51" s="522"/>
      <c r="HM51" s="165"/>
      <c r="HO51" s="104">
        <f t="shared" si="97"/>
        <v>-9.003400000000001</v>
      </c>
      <c r="HQ51" s="183"/>
      <c r="HR51" s="36">
        <v>42293</v>
      </c>
      <c r="HS51" s="108">
        <v>8.5217999999999989</v>
      </c>
      <c r="HT51" s="108">
        <v>8.6205999999999996</v>
      </c>
      <c r="HV51" s="177">
        <f t="shared" si="130"/>
        <v>-8.2855325197500029</v>
      </c>
      <c r="HW51" s="202">
        <v>-0.45</v>
      </c>
      <c r="HX51" s="223">
        <v>-2.5206</v>
      </c>
      <c r="HY51" s="513">
        <f t="shared" si="131"/>
        <v>1.2</v>
      </c>
      <c r="HZ51" s="506">
        <f t="shared" si="144"/>
        <v>0</v>
      </c>
      <c r="IA51" s="514">
        <f t="shared" si="116"/>
        <v>-8.853392000000003</v>
      </c>
      <c r="IB51" s="276">
        <f t="shared" si="98"/>
        <v>-0.54000000000000092</v>
      </c>
      <c r="IC51" s="537">
        <f t="shared" si="145"/>
        <v>0</v>
      </c>
      <c r="ID51" s="537">
        <f t="shared" si="58"/>
        <v>0</v>
      </c>
      <c r="IE51" s="537">
        <f t="shared" si="99"/>
        <v>0</v>
      </c>
      <c r="IF51" s="537">
        <f t="shared" si="100"/>
        <v>0</v>
      </c>
      <c r="IG51" s="518">
        <f t="shared" si="59"/>
        <v>-8.853392000000003</v>
      </c>
      <c r="IH51" s="519">
        <f t="shared" si="101"/>
        <v>-0.54000000000000092</v>
      </c>
      <c r="II51" s="522"/>
      <c r="IJ51" s="163"/>
      <c r="IK51" s="165"/>
      <c r="IL51" s="163"/>
      <c r="IM51" s="104">
        <f t="shared" si="102"/>
        <v>-8.853392000000003</v>
      </c>
      <c r="IN51" s="182"/>
      <c r="IO51" s="183"/>
      <c r="IP51" s="36">
        <v>42293</v>
      </c>
      <c r="IQ51" s="108">
        <v>8.5217999999999989</v>
      </c>
      <c r="IR51" s="108">
        <v>8.6205999999999996</v>
      </c>
      <c r="IT51" s="177">
        <f t="shared" si="132"/>
        <v>-8.2855325197500029</v>
      </c>
      <c r="IU51" s="202">
        <v>-0.45</v>
      </c>
      <c r="IV51" s="365">
        <v>1.1794000000000011</v>
      </c>
      <c r="IW51" s="513">
        <f t="shared" si="109"/>
        <v>0</v>
      </c>
      <c r="IX51" s="506">
        <f t="shared" si="146"/>
        <v>0.98</v>
      </c>
      <c r="IY51" s="514">
        <f t="shared" si="117"/>
        <v>-10.190136000000001</v>
      </c>
      <c r="IZ51" s="276">
        <f t="shared" si="103"/>
        <v>-0.44100000000000072</v>
      </c>
      <c r="JA51" s="537">
        <f t="shared" si="147"/>
        <v>0</v>
      </c>
      <c r="JB51" s="537">
        <f t="shared" si="65"/>
        <v>0</v>
      </c>
      <c r="JC51" s="537">
        <f t="shared" si="104"/>
        <v>0</v>
      </c>
      <c r="JD51" s="537">
        <f t="shared" si="105"/>
        <v>0</v>
      </c>
      <c r="JE51" s="518">
        <f t="shared" si="66"/>
        <v>-10.190136000000001</v>
      </c>
      <c r="JF51" s="519">
        <f t="shared" si="106"/>
        <v>-0.44100000000000072</v>
      </c>
      <c r="JG51" s="500"/>
      <c r="JH51" s="163"/>
      <c r="JI51" s="165"/>
      <c r="JJ51" s="163"/>
      <c r="JK51" s="104">
        <f t="shared" si="107"/>
        <v>-10.190136000000001</v>
      </c>
      <c r="JO51" s="163">
        <v>-8.2855325197500029</v>
      </c>
      <c r="JP51" s="163">
        <v>5.0294000000000008</v>
      </c>
      <c r="JQ51" s="398">
        <f t="shared" si="4"/>
        <v>-7.3746820000000008</v>
      </c>
      <c r="JT51" s="163">
        <v>-0.72060000000000013</v>
      </c>
      <c r="JU51" s="398">
        <f t="shared" si="5"/>
        <v>-8.8144359999999988</v>
      </c>
      <c r="JX51" s="163">
        <v>1.8794000000000004</v>
      </c>
      <c r="JY51" s="425">
        <f t="shared" si="6"/>
        <v>-7.3232539999999995</v>
      </c>
      <c r="KB51" s="163">
        <v>0.77940000000000076</v>
      </c>
      <c r="KC51" s="398">
        <f t="shared" si="7"/>
        <v>-8.8338479999999997</v>
      </c>
      <c r="KF51" s="163">
        <v>3.1794000000000011</v>
      </c>
      <c r="KG51" s="398">
        <f t="shared" si="8"/>
        <v>-7.9512419999999997</v>
      </c>
      <c r="KJ51" s="163">
        <v>3.7294000000000018</v>
      </c>
      <c r="KK51" s="398">
        <f t="shared" si="9"/>
        <v>-9.003400000000001</v>
      </c>
      <c r="KN51" s="365">
        <v>-2.5206</v>
      </c>
      <c r="KO51" s="398">
        <f t="shared" si="10"/>
        <v>-8.853392000000003</v>
      </c>
      <c r="KR51" s="365">
        <v>1.1794000000000011</v>
      </c>
      <c r="KS51" s="398">
        <f t="shared" si="67"/>
        <v>-10.190136000000001</v>
      </c>
      <c r="KU51" s="36">
        <v>42293</v>
      </c>
    </row>
    <row r="52" spans="1:325" x14ac:dyDescent="0.35">
      <c r="A52" s="95">
        <v>41198</v>
      </c>
      <c r="B52" s="36">
        <v>41198</v>
      </c>
      <c r="C52" s="301">
        <v>13.65</v>
      </c>
      <c r="D52" s="301">
        <v>7.8999999999999995</v>
      </c>
      <c r="E52" s="301">
        <v>10.5</v>
      </c>
      <c r="F52" s="301">
        <v>9.4</v>
      </c>
      <c r="G52" s="301">
        <v>11.8</v>
      </c>
      <c r="H52" s="301">
        <v>12.350000000000001</v>
      </c>
      <c r="I52" s="301">
        <v>6.1</v>
      </c>
      <c r="J52" s="301">
        <v>9.8000000000000007</v>
      </c>
      <c r="K52" s="105"/>
      <c r="L52" s="36">
        <v>42293</v>
      </c>
      <c r="M52" s="108">
        <v>8.5217999999999989</v>
      </c>
      <c r="N52" s="98">
        <f t="shared" si="2"/>
        <v>8.6205999999999996</v>
      </c>
      <c r="O52" s="108">
        <f t="shared" si="3"/>
        <v>8.7197333333333322</v>
      </c>
      <c r="P52" s="262"/>
      <c r="Q52" s="181">
        <v>42293</v>
      </c>
      <c r="R52" s="301">
        <v>13.65</v>
      </c>
      <c r="S52" s="224">
        <v>5.0294000000000008</v>
      </c>
      <c r="T52"/>
      <c r="U52" s="301">
        <v>7.8999999999999995</v>
      </c>
      <c r="V52" s="224">
        <v>-0.72060000000000013</v>
      </c>
      <c r="W52"/>
      <c r="X52" s="301">
        <v>10.5</v>
      </c>
      <c r="Y52" s="224">
        <v>1.8794000000000004</v>
      </c>
      <c r="Z52"/>
      <c r="AA52" s="301">
        <v>9.4</v>
      </c>
      <c r="AB52" s="224">
        <v>0.77940000000000076</v>
      </c>
      <c r="AD52" s="301">
        <v>11.8</v>
      </c>
      <c r="AE52" s="223">
        <v>3.1794000000000011</v>
      </c>
      <c r="AG52" s="301">
        <v>12.350000000000001</v>
      </c>
      <c r="AH52" s="223">
        <v>3.7294000000000018</v>
      </c>
      <c r="AJ52" s="301">
        <v>6.1</v>
      </c>
      <c r="AK52" s="223">
        <v>-2.5206</v>
      </c>
      <c r="AM52" s="301">
        <v>9.8000000000000007</v>
      </c>
      <c r="AN52" s="223">
        <f t="shared" si="1"/>
        <v>1.1794000000000011</v>
      </c>
      <c r="AZ52" s="36">
        <v>42294</v>
      </c>
      <c r="BA52" s="301">
        <v>9.75</v>
      </c>
      <c r="BC52" s="301">
        <v>8.6499999999999986</v>
      </c>
      <c r="BE52" s="301">
        <v>9.9499999999999993</v>
      </c>
      <c r="BG52" s="301">
        <v>10.25</v>
      </c>
      <c r="BI52" s="301">
        <v>10.75</v>
      </c>
      <c r="BK52" s="301">
        <v>11.75</v>
      </c>
      <c r="BM52" s="301">
        <v>6.1</v>
      </c>
      <c r="BN52" s="186"/>
      <c r="BO52" s="301">
        <v>11</v>
      </c>
      <c r="BP52" s="186"/>
      <c r="BQ52" s="186"/>
      <c r="CD52" s="36">
        <v>42294</v>
      </c>
      <c r="CE52" s="108">
        <v>8.3251999999999988</v>
      </c>
      <c r="CF52" s="108">
        <v>8.4234999999999989</v>
      </c>
      <c r="CH52" s="177">
        <f t="shared" si="118"/>
        <v>-8.7355325197500022</v>
      </c>
      <c r="CI52" s="202">
        <v>-0.45</v>
      </c>
      <c r="CJ52" s="224">
        <v>1.3265000000000011</v>
      </c>
      <c r="CK52" s="513">
        <f t="shared" si="119"/>
        <v>0</v>
      </c>
      <c r="CL52" s="506">
        <f t="shared" si="108"/>
        <v>0.97</v>
      </c>
      <c r="CM52" s="514">
        <f>IF((CS51&lt;-23.5),(((CK52+CL52)*CI52*0.1)+CM51),(((CK52+CL52)*CI52)+CM51))</f>
        <v>-7.8111820000000005</v>
      </c>
      <c r="CN52" s="276">
        <f t="shared" si="68"/>
        <v>-0.43649999999999967</v>
      </c>
      <c r="CO52" s="537">
        <f t="shared" si="133"/>
        <v>0</v>
      </c>
      <c r="CP52" s="537">
        <f t="shared" si="16"/>
        <v>0</v>
      </c>
      <c r="CQ52" s="537">
        <f t="shared" si="69"/>
        <v>0</v>
      </c>
      <c r="CR52" s="537">
        <f t="shared" si="70"/>
        <v>0</v>
      </c>
      <c r="CS52" s="518">
        <f t="shared" si="17"/>
        <v>-7.8111820000000005</v>
      </c>
      <c r="CT52" s="519">
        <f t="shared" si="71"/>
        <v>-0.43649999999999967</v>
      </c>
      <c r="CU52" s="522"/>
      <c r="CW52" s="165"/>
      <c r="CY52" s="104">
        <f t="shared" si="72"/>
        <v>-7.8111820000000005</v>
      </c>
      <c r="DB52" s="36">
        <v>42294</v>
      </c>
      <c r="DC52" s="108">
        <v>8.3251999999999988</v>
      </c>
      <c r="DD52" s="108">
        <v>8.4234999999999989</v>
      </c>
      <c r="DF52" s="177">
        <f t="shared" si="120"/>
        <v>-8.7355325197500022</v>
      </c>
      <c r="DG52" s="202">
        <v>-0.45</v>
      </c>
      <c r="DH52" s="224">
        <v>0.2264999999999997</v>
      </c>
      <c r="DI52" s="513">
        <f t="shared" si="121"/>
        <v>0</v>
      </c>
      <c r="DJ52" s="506">
        <f t="shared" si="134"/>
        <v>1</v>
      </c>
      <c r="DK52" s="514">
        <f t="shared" si="111"/>
        <v>-9.2644359999999981</v>
      </c>
      <c r="DL52" s="276">
        <f t="shared" si="73"/>
        <v>-0.44999999999999929</v>
      </c>
      <c r="DM52" s="537">
        <f t="shared" si="135"/>
        <v>0</v>
      </c>
      <c r="DN52" s="537">
        <f t="shared" si="23"/>
        <v>0</v>
      </c>
      <c r="DO52" s="537">
        <f t="shared" si="74"/>
        <v>0</v>
      </c>
      <c r="DP52" s="537">
        <f t="shared" si="75"/>
        <v>0</v>
      </c>
      <c r="DQ52" s="518">
        <f t="shared" si="24"/>
        <v>-9.2644359999999981</v>
      </c>
      <c r="DR52" s="519">
        <f t="shared" si="76"/>
        <v>-0.44999999999999929</v>
      </c>
      <c r="DS52" s="522"/>
      <c r="DU52" s="165"/>
      <c r="DW52" s="104">
        <f t="shared" si="77"/>
        <v>-9.2644359999999981</v>
      </c>
      <c r="DX52" s="182"/>
      <c r="DY52" s="183"/>
      <c r="DZ52" s="36">
        <v>42294</v>
      </c>
      <c r="EA52" s="108">
        <v>8.3251999999999988</v>
      </c>
      <c r="EB52" s="108">
        <v>8.4234999999999989</v>
      </c>
      <c r="ED52" s="177">
        <f t="shared" si="122"/>
        <v>-8.7355325197500022</v>
      </c>
      <c r="EE52" s="202">
        <v>-0.45</v>
      </c>
      <c r="EF52" s="224">
        <v>1.5265000000000004</v>
      </c>
      <c r="EG52" s="513">
        <f t="shared" si="123"/>
        <v>0</v>
      </c>
      <c r="EH52" s="506">
        <f t="shared" si="136"/>
        <v>0.98</v>
      </c>
      <c r="EI52" s="514">
        <f t="shared" si="112"/>
        <v>-7.7642539999999993</v>
      </c>
      <c r="EJ52" s="276">
        <f t="shared" si="78"/>
        <v>-0.44099999999999984</v>
      </c>
      <c r="EK52" s="537">
        <f t="shared" si="137"/>
        <v>0</v>
      </c>
      <c r="EL52" s="537">
        <f t="shared" si="30"/>
        <v>0</v>
      </c>
      <c r="EM52" s="537">
        <f t="shared" si="79"/>
        <v>0</v>
      </c>
      <c r="EN52" s="537">
        <f t="shared" si="80"/>
        <v>0</v>
      </c>
      <c r="EO52" s="518">
        <f t="shared" si="31"/>
        <v>-7.7642539999999993</v>
      </c>
      <c r="EP52" s="519">
        <f t="shared" si="81"/>
        <v>-0.44099999999999984</v>
      </c>
      <c r="EQ52" s="522"/>
      <c r="ES52" s="165"/>
      <c r="EU52" s="104">
        <f t="shared" si="82"/>
        <v>-7.7642539999999993</v>
      </c>
      <c r="EV52" s="182"/>
      <c r="EW52" s="183"/>
      <c r="EX52" s="36">
        <v>42294</v>
      </c>
      <c r="EY52" s="108">
        <v>8.3251999999999988</v>
      </c>
      <c r="EZ52" s="108">
        <v>8.4234999999999989</v>
      </c>
      <c r="FB52" s="177">
        <f t="shared" si="124"/>
        <v>-8.7355325197500022</v>
      </c>
      <c r="FC52" s="202">
        <v>-0.45</v>
      </c>
      <c r="FD52" s="224">
        <v>1.8265000000000011</v>
      </c>
      <c r="FE52" s="513">
        <f t="shared" si="125"/>
        <v>0</v>
      </c>
      <c r="FF52" s="506">
        <f t="shared" si="138"/>
        <v>0.98</v>
      </c>
      <c r="FG52" s="514">
        <f t="shared" si="113"/>
        <v>-9.2748480000000004</v>
      </c>
      <c r="FH52" s="276">
        <f t="shared" si="83"/>
        <v>-0.44100000000000072</v>
      </c>
      <c r="FI52" s="537">
        <f t="shared" si="139"/>
        <v>0</v>
      </c>
      <c r="FJ52" s="537">
        <f t="shared" si="37"/>
        <v>0</v>
      </c>
      <c r="FK52" s="537">
        <f t="shared" si="84"/>
        <v>0</v>
      </c>
      <c r="FL52" s="537">
        <f t="shared" si="85"/>
        <v>0</v>
      </c>
      <c r="FM52" s="518">
        <f t="shared" si="38"/>
        <v>-9.2748480000000004</v>
      </c>
      <c r="FN52" s="519">
        <f t="shared" si="86"/>
        <v>-0.44100000000000072</v>
      </c>
      <c r="FO52" s="522"/>
      <c r="FQ52" s="165"/>
      <c r="FS52" s="104">
        <f t="shared" si="87"/>
        <v>-9.2748480000000004</v>
      </c>
      <c r="FT52" s="182"/>
      <c r="FU52" s="183"/>
      <c r="FV52" s="36">
        <v>42294</v>
      </c>
      <c r="FW52" s="108">
        <v>8.3251999999999988</v>
      </c>
      <c r="FX52" s="108">
        <v>8.4234999999999989</v>
      </c>
      <c r="FZ52" s="177">
        <f t="shared" si="126"/>
        <v>-8.7355325197500022</v>
      </c>
      <c r="GA52" s="202">
        <v>-0.45</v>
      </c>
      <c r="GB52" s="223">
        <v>2.3265000000000011</v>
      </c>
      <c r="GC52" s="513">
        <f t="shared" si="127"/>
        <v>0</v>
      </c>
      <c r="GD52" s="506">
        <f t="shared" si="140"/>
        <v>0.96</v>
      </c>
      <c r="GE52" s="514">
        <f t="shared" si="114"/>
        <v>-8.3832419999999992</v>
      </c>
      <c r="GF52" s="276">
        <f t="shared" si="88"/>
        <v>-0.4319999999999995</v>
      </c>
      <c r="GG52" s="537">
        <f t="shared" si="141"/>
        <v>0</v>
      </c>
      <c r="GH52" s="537">
        <f t="shared" si="44"/>
        <v>0</v>
      </c>
      <c r="GI52" s="537">
        <f t="shared" si="89"/>
        <v>0</v>
      </c>
      <c r="GJ52" s="537">
        <f t="shared" si="90"/>
        <v>0</v>
      </c>
      <c r="GK52" s="518">
        <f t="shared" si="45"/>
        <v>-8.3832419999999992</v>
      </c>
      <c r="GL52" s="519">
        <f t="shared" si="91"/>
        <v>-0.4319999999999995</v>
      </c>
      <c r="GM52" s="522"/>
      <c r="GO52" s="165"/>
      <c r="GQ52" s="104">
        <f t="shared" si="92"/>
        <v>-8.3832419999999992</v>
      </c>
      <c r="GR52" s="182"/>
      <c r="GS52" s="183"/>
      <c r="GT52" s="36">
        <v>42294</v>
      </c>
      <c r="GU52" s="108">
        <v>8.3251999999999988</v>
      </c>
      <c r="GV52" s="108">
        <v>8.4234999999999989</v>
      </c>
      <c r="GX52" s="177">
        <f t="shared" si="128"/>
        <v>-8.7355325197500022</v>
      </c>
      <c r="GY52" s="202">
        <v>-0.45</v>
      </c>
      <c r="GZ52" s="223">
        <v>3.3265000000000011</v>
      </c>
      <c r="HA52" s="513">
        <f t="shared" si="129"/>
        <v>0</v>
      </c>
      <c r="HB52" s="506">
        <f t="shared" si="142"/>
        <v>0.94</v>
      </c>
      <c r="HC52" s="514">
        <f t="shared" si="115"/>
        <v>-9.426400000000001</v>
      </c>
      <c r="HD52" s="276">
        <f t="shared" si="93"/>
        <v>-0.42300000000000004</v>
      </c>
      <c r="HE52" s="537">
        <f t="shared" si="143"/>
        <v>0</v>
      </c>
      <c r="HF52" s="537">
        <f t="shared" si="51"/>
        <v>0</v>
      </c>
      <c r="HG52" s="537">
        <f t="shared" si="94"/>
        <v>0</v>
      </c>
      <c r="HH52" s="537">
        <f t="shared" si="95"/>
        <v>0</v>
      </c>
      <c r="HI52" s="518">
        <f t="shared" si="52"/>
        <v>-9.426400000000001</v>
      </c>
      <c r="HJ52" s="519">
        <f t="shared" si="96"/>
        <v>-0.42300000000000004</v>
      </c>
      <c r="HK52" s="522"/>
      <c r="HM52" s="165"/>
      <c r="HO52" s="104">
        <f t="shared" si="97"/>
        <v>-9.426400000000001</v>
      </c>
      <c r="HQ52" s="183"/>
      <c r="HR52" s="36">
        <v>42294</v>
      </c>
      <c r="HS52" s="108">
        <v>8.3251999999999988</v>
      </c>
      <c r="HT52" s="108">
        <v>8.4234999999999989</v>
      </c>
      <c r="HV52" s="177">
        <f t="shared" si="130"/>
        <v>-8.7355325197500022</v>
      </c>
      <c r="HW52" s="202">
        <v>-0.45</v>
      </c>
      <c r="HX52" s="223">
        <v>-2.3234999999999992</v>
      </c>
      <c r="HY52" s="513">
        <f t="shared" si="131"/>
        <v>1.2</v>
      </c>
      <c r="HZ52" s="506">
        <f t="shared" si="144"/>
        <v>0</v>
      </c>
      <c r="IA52" s="514">
        <f t="shared" si="116"/>
        <v>-9.3933920000000022</v>
      </c>
      <c r="IB52" s="276">
        <f t="shared" si="98"/>
        <v>-0.53999999999999915</v>
      </c>
      <c r="IC52" s="537">
        <f t="shared" si="145"/>
        <v>0</v>
      </c>
      <c r="ID52" s="537">
        <f t="shared" si="58"/>
        <v>0</v>
      </c>
      <c r="IE52" s="537">
        <f t="shared" si="99"/>
        <v>0</v>
      </c>
      <c r="IF52" s="537">
        <f t="shared" si="100"/>
        <v>0</v>
      </c>
      <c r="IG52" s="518">
        <f t="shared" si="59"/>
        <v>-9.3933920000000022</v>
      </c>
      <c r="IH52" s="519">
        <f t="shared" si="101"/>
        <v>-0.53999999999999915</v>
      </c>
      <c r="II52" s="522"/>
      <c r="IJ52" s="163"/>
      <c r="IK52" s="165"/>
      <c r="IL52" s="163"/>
      <c r="IM52" s="104">
        <f t="shared" si="102"/>
        <v>-9.3933920000000022</v>
      </c>
      <c r="IN52" s="182"/>
      <c r="IO52" s="183"/>
      <c r="IP52" s="36">
        <v>42294</v>
      </c>
      <c r="IQ52" s="108">
        <v>8.3251999999999988</v>
      </c>
      <c r="IR52" s="108">
        <v>8.4234999999999989</v>
      </c>
      <c r="IT52" s="177">
        <f t="shared" si="132"/>
        <v>-8.7355325197500022</v>
      </c>
      <c r="IU52" s="202">
        <v>-0.45</v>
      </c>
      <c r="IV52" s="365">
        <v>2.5765000000000011</v>
      </c>
      <c r="IW52" s="513">
        <f t="shared" si="109"/>
        <v>0</v>
      </c>
      <c r="IX52" s="506">
        <f t="shared" si="146"/>
        <v>0.96</v>
      </c>
      <c r="IY52" s="514">
        <f t="shared" si="117"/>
        <v>-10.622136000000001</v>
      </c>
      <c r="IZ52" s="276">
        <f t="shared" si="103"/>
        <v>-0.43200000000000038</v>
      </c>
      <c r="JA52" s="537">
        <f t="shared" si="147"/>
        <v>0</v>
      </c>
      <c r="JB52" s="537">
        <f t="shared" si="65"/>
        <v>0</v>
      </c>
      <c r="JC52" s="537">
        <f t="shared" si="104"/>
        <v>0</v>
      </c>
      <c r="JD52" s="537">
        <f t="shared" si="105"/>
        <v>0</v>
      </c>
      <c r="JE52" s="518">
        <f t="shared" si="66"/>
        <v>-10.622136000000001</v>
      </c>
      <c r="JF52" s="519">
        <f t="shared" si="106"/>
        <v>-0.43200000000000038</v>
      </c>
      <c r="JG52" s="500"/>
      <c r="JH52" s="163"/>
      <c r="JI52" s="165"/>
      <c r="JJ52" s="163"/>
      <c r="JK52" s="104">
        <f t="shared" si="107"/>
        <v>-10.622136000000001</v>
      </c>
      <c r="JO52" s="163">
        <v>-8.7355325197500022</v>
      </c>
      <c r="JP52" s="163">
        <v>1.3265000000000011</v>
      </c>
      <c r="JQ52" s="398">
        <f t="shared" si="4"/>
        <v>-7.8111820000000005</v>
      </c>
      <c r="JT52" s="163">
        <v>0.2264999999999997</v>
      </c>
      <c r="JU52" s="398">
        <f t="shared" si="5"/>
        <v>-9.2644359999999981</v>
      </c>
      <c r="JX52" s="163">
        <v>1.5265000000000004</v>
      </c>
      <c r="JY52" s="425">
        <f t="shared" si="6"/>
        <v>-7.7642539999999993</v>
      </c>
      <c r="KB52" s="163">
        <v>1.8265000000000011</v>
      </c>
      <c r="KC52" s="398">
        <f t="shared" si="7"/>
        <v>-9.2748480000000004</v>
      </c>
      <c r="KF52" s="163">
        <v>2.3265000000000011</v>
      </c>
      <c r="KG52" s="398">
        <f t="shared" si="8"/>
        <v>-8.3832419999999992</v>
      </c>
      <c r="KJ52" s="163">
        <v>3.3265000000000011</v>
      </c>
      <c r="KK52" s="398">
        <f t="shared" si="9"/>
        <v>-9.426400000000001</v>
      </c>
      <c r="KN52" s="365">
        <v>-2.3234999999999992</v>
      </c>
      <c r="KO52" s="398">
        <f t="shared" si="10"/>
        <v>-9.3933920000000022</v>
      </c>
      <c r="KR52" s="365">
        <v>2.5765000000000011</v>
      </c>
      <c r="KS52" s="398">
        <f t="shared" si="67"/>
        <v>-10.622136000000001</v>
      </c>
      <c r="KU52" s="36">
        <v>42294</v>
      </c>
    </row>
    <row r="53" spans="1:325" x14ac:dyDescent="0.35">
      <c r="A53" s="95">
        <v>41199</v>
      </c>
      <c r="B53" s="36">
        <v>41199</v>
      </c>
      <c r="C53" s="301">
        <v>9.75</v>
      </c>
      <c r="D53" s="301">
        <v>8.6499999999999986</v>
      </c>
      <c r="E53" s="301">
        <v>9.9499999999999993</v>
      </c>
      <c r="F53" s="301">
        <v>10.25</v>
      </c>
      <c r="G53" s="301">
        <v>10.75</v>
      </c>
      <c r="H53" s="301">
        <v>11.75</v>
      </c>
      <c r="I53" s="301">
        <v>6.1</v>
      </c>
      <c r="J53" s="301">
        <v>11</v>
      </c>
      <c r="K53" s="105"/>
      <c r="L53" s="36">
        <v>42294</v>
      </c>
      <c r="M53" s="108">
        <v>8.3251999999999988</v>
      </c>
      <c r="N53" s="98">
        <f t="shared" si="2"/>
        <v>8.4234999999999989</v>
      </c>
      <c r="O53" s="108">
        <f t="shared" si="3"/>
        <v>8.5221333333333327</v>
      </c>
      <c r="P53" s="262"/>
      <c r="Q53" s="181">
        <v>42294</v>
      </c>
      <c r="R53" s="301">
        <v>9.75</v>
      </c>
      <c r="S53" s="224">
        <v>1.3265000000000011</v>
      </c>
      <c r="T53"/>
      <c r="U53" s="301">
        <v>8.6499999999999986</v>
      </c>
      <c r="V53" s="224">
        <v>0.2264999999999997</v>
      </c>
      <c r="W53"/>
      <c r="X53" s="301">
        <v>9.9499999999999993</v>
      </c>
      <c r="Y53" s="224">
        <v>1.5265000000000004</v>
      </c>
      <c r="Z53"/>
      <c r="AA53" s="301">
        <v>10.25</v>
      </c>
      <c r="AB53" s="224">
        <v>1.8265000000000011</v>
      </c>
      <c r="AD53" s="301">
        <v>10.75</v>
      </c>
      <c r="AE53" s="223">
        <v>2.3265000000000011</v>
      </c>
      <c r="AG53" s="301">
        <v>11.75</v>
      </c>
      <c r="AH53" s="223">
        <v>3.3265000000000011</v>
      </c>
      <c r="AJ53" s="301">
        <v>6.1</v>
      </c>
      <c r="AK53" s="223">
        <v>-2.3234999999999992</v>
      </c>
      <c r="AM53" s="301">
        <v>11</v>
      </c>
      <c r="AN53" s="223">
        <f t="shared" si="1"/>
        <v>2.5765000000000011</v>
      </c>
      <c r="AZ53" s="36">
        <v>42295</v>
      </c>
      <c r="BA53" s="301">
        <v>9.6999999999999993</v>
      </c>
      <c r="BC53" s="301">
        <v>6.5</v>
      </c>
      <c r="BE53" s="301">
        <v>12.100000000000001</v>
      </c>
      <c r="BG53" s="301">
        <v>11.6</v>
      </c>
      <c r="BI53" s="301">
        <v>9.1</v>
      </c>
      <c r="BK53" s="301">
        <v>8.35</v>
      </c>
      <c r="BM53" s="301">
        <v>6.4499999999999993</v>
      </c>
      <c r="BN53" s="186"/>
      <c r="BO53" s="301">
        <v>9.5500000000000007</v>
      </c>
      <c r="BP53" s="186"/>
      <c r="BQ53" s="186"/>
      <c r="CD53" s="36">
        <v>42295</v>
      </c>
      <c r="CE53" s="108">
        <v>8.1295999999999999</v>
      </c>
      <c r="CF53" s="108">
        <v>8.2273999999999994</v>
      </c>
      <c r="CH53" s="177">
        <f t="shared" si="118"/>
        <v>-9.1855325197500015</v>
      </c>
      <c r="CI53" s="202">
        <v>-0.45</v>
      </c>
      <c r="CJ53" s="224">
        <v>1.4725999999999999</v>
      </c>
      <c r="CK53" s="513">
        <f t="shared" si="119"/>
        <v>0</v>
      </c>
      <c r="CL53" s="506">
        <f t="shared" si="108"/>
        <v>0.97</v>
      </c>
      <c r="CM53" s="514">
        <f>IF((CS52&lt;-23.5),(((CK53+CL53)*CI53*0.1)+CM52),(((CK53+CL53)*CI53)+CM52))</f>
        <v>-8.2476820000000011</v>
      </c>
      <c r="CN53" s="276">
        <f t="shared" si="68"/>
        <v>-0.43650000000000055</v>
      </c>
      <c r="CO53" s="537">
        <f t="shared" si="133"/>
        <v>0</v>
      </c>
      <c r="CP53" s="537">
        <f t="shared" si="16"/>
        <v>0</v>
      </c>
      <c r="CQ53" s="537">
        <f t="shared" si="69"/>
        <v>0</v>
      </c>
      <c r="CR53" s="537">
        <f t="shared" si="70"/>
        <v>0</v>
      </c>
      <c r="CS53" s="518">
        <f t="shared" si="17"/>
        <v>-8.2476820000000011</v>
      </c>
      <c r="CT53" s="519">
        <f t="shared" si="71"/>
        <v>-0.43650000000000055</v>
      </c>
      <c r="CU53" s="522"/>
      <c r="CW53" s="165"/>
      <c r="CY53" s="104">
        <f t="shared" si="72"/>
        <v>-8.2476820000000011</v>
      </c>
      <c r="DB53" s="36">
        <v>42295</v>
      </c>
      <c r="DC53" s="108">
        <v>8.1295999999999999</v>
      </c>
      <c r="DD53" s="108">
        <v>8.2273999999999994</v>
      </c>
      <c r="DF53" s="177">
        <f t="shared" si="120"/>
        <v>-9.1855325197500015</v>
      </c>
      <c r="DG53" s="202">
        <v>-0.45</v>
      </c>
      <c r="DH53" s="224">
        <v>-1.7273999999999994</v>
      </c>
      <c r="DI53" s="513">
        <f t="shared" si="121"/>
        <v>1.1200000000000001</v>
      </c>
      <c r="DJ53" s="506">
        <f t="shared" si="134"/>
        <v>0</v>
      </c>
      <c r="DK53" s="514">
        <f t="shared" si="111"/>
        <v>-9.7684359999999977</v>
      </c>
      <c r="DL53" s="276">
        <f t="shared" si="73"/>
        <v>-0.50399999999999956</v>
      </c>
      <c r="DM53" s="537">
        <f t="shared" si="135"/>
        <v>0</v>
      </c>
      <c r="DN53" s="537">
        <f t="shared" si="23"/>
        <v>0</v>
      </c>
      <c r="DO53" s="537">
        <f t="shared" si="74"/>
        <v>0</v>
      </c>
      <c r="DP53" s="537">
        <f t="shared" si="75"/>
        <v>0</v>
      </c>
      <c r="DQ53" s="518">
        <f t="shared" si="24"/>
        <v>-9.7684359999999977</v>
      </c>
      <c r="DR53" s="519">
        <f t="shared" si="76"/>
        <v>-0.50399999999999956</v>
      </c>
      <c r="DS53" s="522"/>
      <c r="DU53" s="165"/>
      <c r="DW53" s="104">
        <f t="shared" si="77"/>
        <v>-9.7684359999999977</v>
      </c>
      <c r="DX53" s="182"/>
      <c r="DY53" s="183"/>
      <c r="DZ53" s="36">
        <v>42295</v>
      </c>
      <c r="EA53" s="108">
        <v>8.1295999999999999</v>
      </c>
      <c r="EB53" s="108">
        <v>8.2273999999999994</v>
      </c>
      <c r="ED53" s="177">
        <f t="shared" si="122"/>
        <v>-9.1855325197500015</v>
      </c>
      <c r="EE53" s="202">
        <v>-0.45</v>
      </c>
      <c r="EF53" s="224">
        <v>3.872600000000002</v>
      </c>
      <c r="EG53" s="513">
        <f t="shared" si="123"/>
        <v>0</v>
      </c>
      <c r="EH53" s="506">
        <f t="shared" si="136"/>
        <v>0.94</v>
      </c>
      <c r="EI53" s="514">
        <f t="shared" si="112"/>
        <v>-8.1872539999999994</v>
      </c>
      <c r="EJ53" s="276">
        <f t="shared" si="78"/>
        <v>-0.42300000000000004</v>
      </c>
      <c r="EK53" s="537">
        <f t="shared" si="137"/>
        <v>0</v>
      </c>
      <c r="EL53" s="537">
        <f t="shared" si="30"/>
        <v>0</v>
      </c>
      <c r="EM53" s="537">
        <f t="shared" si="79"/>
        <v>0</v>
      </c>
      <c r="EN53" s="537">
        <f t="shared" si="80"/>
        <v>0</v>
      </c>
      <c r="EO53" s="518">
        <f t="shared" si="31"/>
        <v>-8.1872539999999994</v>
      </c>
      <c r="EP53" s="519">
        <f t="shared" si="81"/>
        <v>-0.42300000000000004</v>
      </c>
      <c r="EQ53" s="522"/>
      <c r="ES53" s="165"/>
      <c r="EU53" s="104">
        <f t="shared" si="82"/>
        <v>-8.1872539999999994</v>
      </c>
      <c r="EV53" s="182"/>
      <c r="EW53" s="183"/>
      <c r="EX53" s="36">
        <v>42295</v>
      </c>
      <c r="EY53" s="108">
        <v>8.1295999999999999</v>
      </c>
      <c r="EZ53" s="108">
        <v>8.2273999999999994</v>
      </c>
      <c r="FB53" s="177">
        <f t="shared" si="124"/>
        <v>-9.1855325197500015</v>
      </c>
      <c r="FC53" s="202">
        <v>-0.45</v>
      </c>
      <c r="FD53" s="224">
        <v>3.3726000000000003</v>
      </c>
      <c r="FE53" s="513">
        <f t="shared" si="125"/>
        <v>0</v>
      </c>
      <c r="FF53" s="506">
        <f t="shared" si="138"/>
        <v>0.94</v>
      </c>
      <c r="FG53" s="514">
        <f t="shared" si="113"/>
        <v>-9.6978480000000005</v>
      </c>
      <c r="FH53" s="276">
        <f t="shared" si="83"/>
        <v>-0.42300000000000004</v>
      </c>
      <c r="FI53" s="537">
        <f t="shared" si="139"/>
        <v>0</v>
      </c>
      <c r="FJ53" s="537">
        <f t="shared" si="37"/>
        <v>0</v>
      </c>
      <c r="FK53" s="537">
        <f t="shared" si="84"/>
        <v>0</v>
      </c>
      <c r="FL53" s="537">
        <f t="shared" si="85"/>
        <v>0</v>
      </c>
      <c r="FM53" s="518">
        <f t="shared" si="38"/>
        <v>-9.6978480000000005</v>
      </c>
      <c r="FN53" s="519">
        <f t="shared" si="86"/>
        <v>-0.42300000000000004</v>
      </c>
      <c r="FO53" s="522"/>
      <c r="FQ53" s="165"/>
      <c r="FS53" s="104">
        <f t="shared" si="87"/>
        <v>-9.6978480000000005</v>
      </c>
      <c r="FT53" s="182"/>
      <c r="FU53" s="183"/>
      <c r="FV53" s="36">
        <v>42295</v>
      </c>
      <c r="FW53" s="108">
        <v>8.1295999999999999</v>
      </c>
      <c r="FX53" s="108">
        <v>8.2273999999999994</v>
      </c>
      <c r="FZ53" s="177">
        <f t="shared" si="126"/>
        <v>-9.1855325197500015</v>
      </c>
      <c r="GA53" s="202">
        <v>-0.45</v>
      </c>
      <c r="GB53" s="223">
        <v>0.87260000000000026</v>
      </c>
      <c r="GC53" s="513">
        <f t="shared" si="127"/>
        <v>0</v>
      </c>
      <c r="GD53" s="506">
        <f t="shared" si="140"/>
        <v>1</v>
      </c>
      <c r="GE53" s="514">
        <f t="shared" si="114"/>
        <v>-8.8332419999999985</v>
      </c>
      <c r="GF53" s="276">
        <f t="shared" si="88"/>
        <v>-0.44999999999999929</v>
      </c>
      <c r="GG53" s="537">
        <f t="shared" si="141"/>
        <v>0</v>
      </c>
      <c r="GH53" s="537">
        <f t="shared" si="44"/>
        <v>0</v>
      </c>
      <c r="GI53" s="537">
        <f t="shared" si="89"/>
        <v>0</v>
      </c>
      <c r="GJ53" s="537">
        <f t="shared" si="90"/>
        <v>0</v>
      </c>
      <c r="GK53" s="518">
        <f t="shared" si="45"/>
        <v>-8.8332419999999985</v>
      </c>
      <c r="GL53" s="519">
        <f t="shared" si="91"/>
        <v>-0.44999999999999929</v>
      </c>
      <c r="GM53" s="522"/>
      <c r="GO53" s="165"/>
      <c r="GQ53" s="104">
        <f t="shared" si="92"/>
        <v>-8.8332419999999985</v>
      </c>
      <c r="GR53" s="182"/>
      <c r="GS53" s="183"/>
      <c r="GT53" s="36">
        <v>42295</v>
      </c>
      <c r="GU53" s="108">
        <v>8.1295999999999999</v>
      </c>
      <c r="GV53" s="108">
        <v>8.2273999999999994</v>
      </c>
      <c r="GX53" s="177">
        <f t="shared" si="128"/>
        <v>-9.1855325197500015</v>
      </c>
      <c r="GY53" s="202">
        <v>-0.45</v>
      </c>
      <c r="GZ53" s="223">
        <v>0.12260000000000026</v>
      </c>
      <c r="HA53" s="513">
        <f t="shared" si="129"/>
        <v>0</v>
      </c>
      <c r="HB53" s="506">
        <f t="shared" si="142"/>
        <v>1</v>
      </c>
      <c r="HC53" s="514">
        <f t="shared" si="115"/>
        <v>-9.8764000000000003</v>
      </c>
      <c r="HD53" s="276">
        <f t="shared" si="93"/>
        <v>-0.44999999999999929</v>
      </c>
      <c r="HE53" s="537">
        <f t="shared" si="143"/>
        <v>0</v>
      </c>
      <c r="HF53" s="537">
        <f t="shared" si="51"/>
        <v>0</v>
      </c>
      <c r="HG53" s="537">
        <f t="shared" si="94"/>
        <v>0</v>
      </c>
      <c r="HH53" s="537">
        <f t="shared" si="95"/>
        <v>0</v>
      </c>
      <c r="HI53" s="518">
        <f t="shared" si="52"/>
        <v>-9.8764000000000003</v>
      </c>
      <c r="HJ53" s="519">
        <f t="shared" si="96"/>
        <v>-0.44999999999999929</v>
      </c>
      <c r="HK53" s="522"/>
      <c r="HM53" s="165"/>
      <c r="HO53" s="104">
        <f t="shared" si="97"/>
        <v>-9.8764000000000003</v>
      </c>
      <c r="HQ53" s="183"/>
      <c r="HR53" s="36">
        <v>42295</v>
      </c>
      <c r="HS53" s="108">
        <v>8.1295999999999999</v>
      </c>
      <c r="HT53" s="108">
        <v>8.2273999999999994</v>
      </c>
      <c r="HV53" s="177">
        <f t="shared" si="130"/>
        <v>-9.1855325197500015</v>
      </c>
      <c r="HW53" s="202">
        <v>-0.45</v>
      </c>
      <c r="HX53" s="223">
        <v>-1.7774000000000001</v>
      </c>
      <c r="HY53" s="513">
        <f t="shared" si="131"/>
        <v>1.1200000000000001</v>
      </c>
      <c r="HZ53" s="506">
        <f t="shared" si="144"/>
        <v>0</v>
      </c>
      <c r="IA53" s="514">
        <f t="shared" si="116"/>
        <v>-9.8973920000000017</v>
      </c>
      <c r="IB53" s="276">
        <f t="shared" si="98"/>
        <v>-0.50399999999999956</v>
      </c>
      <c r="IC53" s="537">
        <f t="shared" si="145"/>
        <v>0</v>
      </c>
      <c r="ID53" s="537">
        <f t="shared" si="58"/>
        <v>0</v>
      </c>
      <c r="IE53" s="537">
        <f t="shared" si="99"/>
        <v>0</v>
      </c>
      <c r="IF53" s="537">
        <f t="shared" si="100"/>
        <v>0</v>
      </c>
      <c r="IG53" s="518">
        <f t="shared" si="59"/>
        <v>-9.8973920000000017</v>
      </c>
      <c r="IH53" s="519">
        <f t="shared" si="101"/>
        <v>-0.50399999999999956</v>
      </c>
      <c r="II53" s="522"/>
      <c r="IJ53" s="163"/>
      <c r="IK53" s="165"/>
      <c r="IL53" s="163"/>
      <c r="IM53" s="104">
        <f t="shared" si="102"/>
        <v>-9.8973920000000017</v>
      </c>
      <c r="IN53" s="182"/>
      <c r="IO53" s="183"/>
      <c r="IP53" s="36">
        <v>42295</v>
      </c>
      <c r="IQ53" s="108">
        <v>8.1295999999999999</v>
      </c>
      <c r="IR53" s="108">
        <v>8.2273999999999994</v>
      </c>
      <c r="IT53" s="177">
        <f t="shared" si="132"/>
        <v>-9.1855325197500015</v>
      </c>
      <c r="IU53" s="202">
        <v>-0.45</v>
      </c>
      <c r="IV53" s="365">
        <v>1.3226000000000013</v>
      </c>
      <c r="IW53" s="513">
        <f t="shared" si="109"/>
        <v>0</v>
      </c>
      <c r="IX53" s="506">
        <f t="shared" si="146"/>
        <v>0.98</v>
      </c>
      <c r="IY53" s="514">
        <f t="shared" si="117"/>
        <v>-11.063136000000002</v>
      </c>
      <c r="IZ53" s="276">
        <f t="shared" si="103"/>
        <v>-0.44100000000000072</v>
      </c>
      <c r="JA53" s="537">
        <f t="shared" si="147"/>
        <v>0</v>
      </c>
      <c r="JB53" s="537">
        <f t="shared" si="65"/>
        <v>0</v>
      </c>
      <c r="JC53" s="537">
        <f t="shared" si="104"/>
        <v>0</v>
      </c>
      <c r="JD53" s="537">
        <f t="shared" si="105"/>
        <v>0</v>
      </c>
      <c r="JE53" s="518">
        <f t="shared" si="66"/>
        <v>-11.063136000000002</v>
      </c>
      <c r="JF53" s="519">
        <f t="shared" si="106"/>
        <v>-0.44100000000000072</v>
      </c>
      <c r="JG53" s="500"/>
      <c r="JH53" s="163"/>
      <c r="JI53" s="165"/>
      <c r="JJ53" s="163"/>
      <c r="JK53" s="104">
        <f t="shared" si="107"/>
        <v>-11.063136000000002</v>
      </c>
      <c r="JO53" s="163">
        <v>-9.1855325197500015</v>
      </c>
      <c r="JP53" s="163">
        <v>1.4725999999999999</v>
      </c>
      <c r="JQ53" s="398">
        <f t="shared" si="4"/>
        <v>-8.2476820000000011</v>
      </c>
      <c r="JT53" s="163">
        <v>-1.7273999999999994</v>
      </c>
      <c r="JU53" s="398">
        <f t="shared" si="5"/>
        <v>-9.7684359999999977</v>
      </c>
      <c r="JX53" s="163">
        <v>3.872600000000002</v>
      </c>
      <c r="JY53" s="425">
        <f t="shared" si="6"/>
        <v>-8.1872539999999994</v>
      </c>
      <c r="KB53" s="163">
        <v>3.3726000000000003</v>
      </c>
      <c r="KC53" s="398">
        <f t="shared" si="7"/>
        <v>-9.6978480000000005</v>
      </c>
      <c r="KF53" s="163">
        <v>0.87260000000000026</v>
      </c>
      <c r="KG53" s="398">
        <f t="shared" si="8"/>
        <v>-8.8332419999999985</v>
      </c>
      <c r="KJ53" s="163">
        <v>0.12260000000000026</v>
      </c>
      <c r="KK53" s="398">
        <f t="shared" si="9"/>
        <v>-9.8764000000000003</v>
      </c>
      <c r="KN53" s="365">
        <v>-1.7774000000000001</v>
      </c>
      <c r="KO53" s="398">
        <f t="shared" si="10"/>
        <v>-9.8973920000000017</v>
      </c>
      <c r="KR53" s="365">
        <v>1.3226000000000013</v>
      </c>
      <c r="KS53" s="398">
        <f t="shared" si="67"/>
        <v>-11.063136000000002</v>
      </c>
      <c r="KU53" s="36">
        <v>42295</v>
      </c>
    </row>
    <row r="54" spans="1:325" x14ac:dyDescent="0.35">
      <c r="A54" s="95">
        <v>41200</v>
      </c>
      <c r="B54" s="36">
        <v>41200</v>
      </c>
      <c r="C54" s="301">
        <v>9.6999999999999993</v>
      </c>
      <c r="D54" s="301">
        <v>6.5</v>
      </c>
      <c r="E54" s="301">
        <v>12.100000000000001</v>
      </c>
      <c r="F54" s="301">
        <v>11.6</v>
      </c>
      <c r="G54" s="301">
        <v>9.1</v>
      </c>
      <c r="H54" s="301">
        <v>8.35</v>
      </c>
      <c r="I54" s="301">
        <v>6.4499999999999993</v>
      </c>
      <c r="J54" s="301">
        <v>9.5500000000000007</v>
      </c>
      <c r="K54" s="105"/>
      <c r="L54" s="36">
        <v>42295</v>
      </c>
      <c r="M54" s="108">
        <v>8.1295999999999999</v>
      </c>
      <c r="N54" s="98">
        <f t="shared" si="2"/>
        <v>8.2273999999999994</v>
      </c>
      <c r="O54" s="108">
        <f t="shared" si="3"/>
        <v>8.3255333333333326</v>
      </c>
      <c r="P54" s="262"/>
      <c r="Q54" s="181">
        <v>42295</v>
      </c>
      <c r="R54" s="301">
        <v>9.6999999999999993</v>
      </c>
      <c r="S54" s="224">
        <v>1.4725999999999999</v>
      </c>
      <c r="T54"/>
      <c r="U54" s="301">
        <v>6.5</v>
      </c>
      <c r="V54" s="224">
        <v>-1.7273999999999994</v>
      </c>
      <c r="W54"/>
      <c r="X54" s="301">
        <v>12.100000000000001</v>
      </c>
      <c r="Y54" s="224">
        <v>3.872600000000002</v>
      </c>
      <c r="Z54"/>
      <c r="AA54" s="301">
        <v>11.6</v>
      </c>
      <c r="AB54" s="224">
        <v>3.3726000000000003</v>
      </c>
      <c r="AD54" s="301">
        <v>9.1</v>
      </c>
      <c r="AE54" s="223">
        <v>0.87260000000000026</v>
      </c>
      <c r="AG54" s="301">
        <v>8.35</v>
      </c>
      <c r="AH54" s="223">
        <v>0.12260000000000026</v>
      </c>
      <c r="AJ54" s="301">
        <v>6.4499999999999993</v>
      </c>
      <c r="AK54" s="223">
        <v>-1.7774000000000001</v>
      </c>
      <c r="AM54" s="301">
        <v>9.5500000000000007</v>
      </c>
      <c r="AN54" s="223">
        <f t="shared" si="1"/>
        <v>1.3226000000000013</v>
      </c>
      <c r="AZ54" s="36">
        <v>42296</v>
      </c>
      <c r="BA54" s="301">
        <v>12.649999999999999</v>
      </c>
      <c r="BC54" s="301">
        <v>5.5500000000000007</v>
      </c>
      <c r="BE54" s="301">
        <v>14.95</v>
      </c>
      <c r="BG54" s="301">
        <v>13.65</v>
      </c>
      <c r="BI54" s="301">
        <v>8.1</v>
      </c>
      <c r="BK54" s="301">
        <v>8.8000000000000007</v>
      </c>
      <c r="BM54" s="301">
        <v>7.6499999999999995</v>
      </c>
      <c r="BN54" s="186"/>
      <c r="BO54" s="301">
        <v>8.6</v>
      </c>
      <c r="BP54" s="186"/>
      <c r="BQ54" s="186"/>
      <c r="CD54" s="36">
        <v>42296</v>
      </c>
      <c r="CE54" s="108">
        <v>7.9349999999999996</v>
      </c>
      <c r="CF54" s="108">
        <v>8.0322999999999993</v>
      </c>
      <c r="CH54" s="177">
        <f>(CH55+0.45)</f>
        <v>-9.6355325197500008</v>
      </c>
      <c r="CI54" s="202">
        <v>-0.45</v>
      </c>
      <c r="CJ54" s="224">
        <v>4.6176999999999992</v>
      </c>
      <c r="CK54" s="513">
        <f t="shared" si="119"/>
        <v>0</v>
      </c>
      <c r="CL54" s="506">
        <f t="shared" si="108"/>
        <v>0.87</v>
      </c>
      <c r="CM54" s="514">
        <f>IF((CS53&lt;-23.5),(((CK54+CL54)*CI54*0.1)+CM53),(((CK54+CL54)*CI54)+CM53))</f>
        <v>-8.6391820000000017</v>
      </c>
      <c r="CN54" s="276">
        <f t="shared" si="68"/>
        <v>-0.39150000000000063</v>
      </c>
      <c r="CO54" s="537">
        <f t="shared" si="133"/>
        <v>0</v>
      </c>
      <c r="CP54" s="537">
        <f t="shared" si="16"/>
        <v>0</v>
      </c>
      <c r="CQ54" s="537">
        <f t="shared" si="69"/>
        <v>0</v>
      </c>
      <c r="CR54" s="537">
        <f t="shared" si="70"/>
        <v>0</v>
      </c>
      <c r="CS54" s="518">
        <f t="shared" si="17"/>
        <v>-8.6391820000000017</v>
      </c>
      <c r="CT54" s="519">
        <f t="shared" si="71"/>
        <v>-0.39150000000000063</v>
      </c>
      <c r="CU54" s="522"/>
      <c r="CW54" s="165"/>
      <c r="CY54" s="104">
        <f t="shared" si="72"/>
        <v>-8.6391820000000017</v>
      </c>
      <c r="DB54" s="36">
        <v>42296</v>
      </c>
      <c r="DC54" s="108">
        <v>7.9349999999999996</v>
      </c>
      <c r="DD54" s="108">
        <v>8.0322999999999993</v>
      </c>
      <c r="DF54" s="177">
        <f>(DF55+0.45)</f>
        <v>-9.6355325197500008</v>
      </c>
      <c r="DG54" s="202">
        <v>-0.45</v>
      </c>
      <c r="DH54" s="224">
        <v>-2.4822999999999986</v>
      </c>
      <c r="DI54" s="513">
        <f t="shared" si="121"/>
        <v>1.2</v>
      </c>
      <c r="DJ54" s="506">
        <f t="shared" si="134"/>
        <v>0</v>
      </c>
      <c r="DK54" s="514">
        <f t="shared" si="111"/>
        <v>-10.308435999999997</v>
      </c>
      <c r="DL54" s="276">
        <f t="shared" si="73"/>
        <v>-0.53999999999999915</v>
      </c>
      <c r="DM54" s="537">
        <f t="shared" si="135"/>
        <v>0</v>
      </c>
      <c r="DN54" s="537">
        <f t="shared" si="23"/>
        <v>0</v>
      </c>
      <c r="DO54" s="537">
        <f t="shared" si="74"/>
        <v>0</v>
      </c>
      <c r="DP54" s="537">
        <f t="shared" si="75"/>
        <v>0</v>
      </c>
      <c r="DQ54" s="518">
        <f t="shared" si="24"/>
        <v>-10.308435999999997</v>
      </c>
      <c r="DR54" s="519">
        <f t="shared" si="76"/>
        <v>-0.53999999999999915</v>
      </c>
      <c r="DS54" s="522"/>
      <c r="DU54" s="165"/>
      <c r="DW54" s="104">
        <f t="shared" si="77"/>
        <v>-10.308435999999997</v>
      </c>
      <c r="DX54" s="182"/>
      <c r="DY54" s="183"/>
      <c r="DZ54" s="36">
        <v>42296</v>
      </c>
      <c r="EA54" s="108">
        <v>7.9349999999999996</v>
      </c>
      <c r="EB54" s="108">
        <v>8.0322999999999993</v>
      </c>
      <c r="ED54" s="177">
        <f>(ED55+0.45)</f>
        <v>-9.6355325197500008</v>
      </c>
      <c r="EE54" s="202">
        <v>-0.45</v>
      </c>
      <c r="EF54" s="224">
        <v>6.9177</v>
      </c>
      <c r="EG54" s="513">
        <f t="shared" si="123"/>
        <v>0</v>
      </c>
      <c r="EH54" s="506">
        <f t="shared" si="136"/>
        <v>0.85</v>
      </c>
      <c r="EI54" s="514">
        <f t="shared" si="112"/>
        <v>-8.5697539999999996</v>
      </c>
      <c r="EJ54" s="276">
        <f t="shared" si="78"/>
        <v>-0.38250000000000028</v>
      </c>
      <c r="EK54" s="537">
        <f t="shared" si="137"/>
        <v>0</v>
      </c>
      <c r="EL54" s="537">
        <f t="shared" si="30"/>
        <v>0</v>
      </c>
      <c r="EM54" s="537">
        <f t="shared" si="79"/>
        <v>0</v>
      </c>
      <c r="EN54" s="537">
        <f t="shared" si="80"/>
        <v>0</v>
      </c>
      <c r="EO54" s="518">
        <f t="shared" si="31"/>
        <v>-8.5697539999999996</v>
      </c>
      <c r="EP54" s="519">
        <f t="shared" si="81"/>
        <v>-0.38250000000000028</v>
      </c>
      <c r="EQ54" s="522"/>
      <c r="ES54" s="165"/>
      <c r="EU54" s="104">
        <f t="shared" si="82"/>
        <v>-8.5697539999999996</v>
      </c>
      <c r="EV54" s="182"/>
      <c r="EW54" s="183"/>
      <c r="EX54" s="36">
        <v>42296</v>
      </c>
      <c r="EY54" s="108">
        <v>7.9349999999999996</v>
      </c>
      <c r="EZ54" s="108">
        <v>8.0322999999999993</v>
      </c>
      <c r="FB54" s="177">
        <f>(FB55+0.45)</f>
        <v>-9.6355325197500008</v>
      </c>
      <c r="FC54" s="202">
        <v>-0.45</v>
      </c>
      <c r="FD54" s="224">
        <v>5.617700000000001</v>
      </c>
      <c r="FE54" s="513">
        <f t="shared" si="125"/>
        <v>0</v>
      </c>
      <c r="FF54" s="506">
        <f t="shared" si="138"/>
        <v>0.88</v>
      </c>
      <c r="FG54" s="514">
        <f t="shared" si="113"/>
        <v>-10.093848000000001</v>
      </c>
      <c r="FH54" s="276">
        <f t="shared" si="83"/>
        <v>-0.3960000000000008</v>
      </c>
      <c r="FI54" s="537">
        <f t="shared" si="139"/>
        <v>0</v>
      </c>
      <c r="FJ54" s="537">
        <f t="shared" si="37"/>
        <v>0</v>
      </c>
      <c r="FK54" s="537">
        <f t="shared" si="84"/>
        <v>0</v>
      </c>
      <c r="FL54" s="537">
        <f t="shared" si="85"/>
        <v>0</v>
      </c>
      <c r="FM54" s="518">
        <f t="shared" si="38"/>
        <v>-10.093848000000001</v>
      </c>
      <c r="FN54" s="519">
        <f t="shared" si="86"/>
        <v>-0.3960000000000008</v>
      </c>
      <c r="FO54" s="522"/>
      <c r="FQ54" s="165"/>
      <c r="FS54" s="104">
        <f t="shared" si="87"/>
        <v>-10.093848000000001</v>
      </c>
      <c r="FT54" s="182"/>
      <c r="FU54" s="183"/>
      <c r="FV54" s="36">
        <v>42296</v>
      </c>
      <c r="FW54" s="108">
        <v>7.9349999999999996</v>
      </c>
      <c r="FX54" s="108">
        <v>8.0322999999999993</v>
      </c>
      <c r="FZ54" s="177">
        <f>(FZ55+0.45)</f>
        <v>-9.6355325197500008</v>
      </c>
      <c r="GA54" s="202">
        <v>-0.45</v>
      </c>
      <c r="GB54" s="223">
        <v>6.7700000000000315E-2</v>
      </c>
      <c r="GC54" s="513">
        <f t="shared" si="127"/>
        <v>0</v>
      </c>
      <c r="GD54" s="506">
        <f t="shared" si="140"/>
        <v>1</v>
      </c>
      <c r="GE54" s="514">
        <f t="shared" si="114"/>
        <v>-9.2832419999999978</v>
      </c>
      <c r="GF54" s="276">
        <f t="shared" si="88"/>
        <v>-0.44999999999999929</v>
      </c>
      <c r="GG54" s="537">
        <f t="shared" si="141"/>
        <v>0</v>
      </c>
      <c r="GH54" s="537">
        <f t="shared" si="44"/>
        <v>0</v>
      </c>
      <c r="GI54" s="537">
        <f t="shared" si="89"/>
        <v>0</v>
      </c>
      <c r="GJ54" s="537">
        <f t="shared" si="90"/>
        <v>0</v>
      </c>
      <c r="GK54" s="518">
        <f t="shared" si="45"/>
        <v>-9.2832419999999978</v>
      </c>
      <c r="GL54" s="519">
        <f t="shared" si="91"/>
        <v>-0.44999999999999929</v>
      </c>
      <c r="GM54" s="522"/>
      <c r="GO54" s="165"/>
      <c r="GQ54" s="104">
        <f t="shared" si="92"/>
        <v>-9.2832419999999978</v>
      </c>
      <c r="GR54" s="182"/>
      <c r="GS54" s="183"/>
      <c r="GT54" s="36">
        <v>42296</v>
      </c>
      <c r="GU54" s="108">
        <v>7.9349999999999996</v>
      </c>
      <c r="GV54" s="108">
        <v>8.0322999999999993</v>
      </c>
      <c r="GX54" s="177">
        <f>(GX55+0.45)</f>
        <v>-9.6355325197500008</v>
      </c>
      <c r="GY54" s="202">
        <v>-0.45</v>
      </c>
      <c r="GZ54" s="223">
        <v>0.76770000000000138</v>
      </c>
      <c r="HA54" s="513">
        <f t="shared" si="129"/>
        <v>0</v>
      </c>
      <c r="HB54" s="506">
        <f t="shared" si="142"/>
        <v>1</v>
      </c>
      <c r="HC54" s="514">
        <f t="shared" si="115"/>
        <v>-10.3264</v>
      </c>
      <c r="HD54" s="276">
        <f t="shared" si="93"/>
        <v>-0.44999999999999929</v>
      </c>
      <c r="HE54" s="537">
        <f t="shared" si="143"/>
        <v>0</v>
      </c>
      <c r="HF54" s="537">
        <f t="shared" si="51"/>
        <v>0</v>
      </c>
      <c r="HG54" s="537">
        <f t="shared" si="94"/>
        <v>0</v>
      </c>
      <c r="HH54" s="537">
        <f t="shared" si="95"/>
        <v>0</v>
      </c>
      <c r="HI54" s="518">
        <f t="shared" si="52"/>
        <v>-10.3264</v>
      </c>
      <c r="HJ54" s="519">
        <f t="shared" si="96"/>
        <v>-0.44999999999999929</v>
      </c>
      <c r="HK54" s="522"/>
      <c r="HM54" s="165"/>
      <c r="HO54" s="104">
        <f t="shared" si="97"/>
        <v>-10.3264</v>
      </c>
      <c r="HQ54" s="183"/>
      <c r="HR54" s="36">
        <v>42296</v>
      </c>
      <c r="HS54" s="108">
        <v>7.9349999999999996</v>
      </c>
      <c r="HT54" s="108">
        <v>8.0322999999999993</v>
      </c>
      <c r="HV54" s="177">
        <f>(HV55+0.45)</f>
        <v>-9.6355325197500008</v>
      </c>
      <c r="HW54" s="202">
        <v>-0.45</v>
      </c>
      <c r="HX54" s="223">
        <v>-0.38229999999999986</v>
      </c>
      <c r="HY54" s="513">
        <f t="shared" si="131"/>
        <v>1.1000000000000001</v>
      </c>
      <c r="HZ54" s="506">
        <f t="shared" si="144"/>
        <v>0</v>
      </c>
      <c r="IA54" s="514">
        <f t="shared" si="116"/>
        <v>-10.392392000000001</v>
      </c>
      <c r="IB54" s="276">
        <f t="shared" si="98"/>
        <v>-0.49499999999999922</v>
      </c>
      <c r="IC54" s="537">
        <f t="shared" si="145"/>
        <v>0</v>
      </c>
      <c r="ID54" s="537">
        <f t="shared" si="58"/>
        <v>0</v>
      </c>
      <c r="IE54" s="537">
        <f t="shared" si="99"/>
        <v>0</v>
      </c>
      <c r="IF54" s="537">
        <f t="shared" si="100"/>
        <v>0</v>
      </c>
      <c r="IG54" s="518">
        <f t="shared" si="59"/>
        <v>-10.392392000000001</v>
      </c>
      <c r="IH54" s="519">
        <f t="shared" si="101"/>
        <v>-0.49499999999999922</v>
      </c>
      <c r="II54" s="522"/>
      <c r="IJ54" s="163"/>
      <c r="IK54" s="165"/>
      <c r="IL54" s="163"/>
      <c r="IM54" s="104">
        <f t="shared" si="102"/>
        <v>-10.392392000000001</v>
      </c>
      <c r="IN54" s="182"/>
      <c r="IO54" s="183"/>
      <c r="IP54" s="36">
        <v>42296</v>
      </c>
      <c r="IQ54" s="108">
        <v>7.9349999999999996</v>
      </c>
      <c r="IR54" s="108">
        <v>8.0322999999999993</v>
      </c>
      <c r="IT54" s="177">
        <f>(IT55+0.45)</f>
        <v>-9.6355325197500008</v>
      </c>
      <c r="IU54" s="202">
        <v>-0.45</v>
      </c>
      <c r="IV54" s="365">
        <v>0.56770000000000032</v>
      </c>
      <c r="IW54" s="513">
        <f t="shared" si="109"/>
        <v>0</v>
      </c>
      <c r="IX54" s="506">
        <f t="shared" si="146"/>
        <v>1</v>
      </c>
      <c r="IY54" s="514">
        <f t="shared" si="117"/>
        <v>-11.513136000000001</v>
      </c>
      <c r="IZ54" s="276">
        <f t="shared" si="103"/>
        <v>-0.44999999999999929</v>
      </c>
      <c r="JA54" s="537">
        <f t="shared" si="147"/>
        <v>0</v>
      </c>
      <c r="JB54" s="537">
        <f t="shared" si="65"/>
        <v>0</v>
      </c>
      <c r="JC54" s="537">
        <f t="shared" si="104"/>
        <v>0</v>
      </c>
      <c r="JD54" s="537">
        <f t="shared" si="105"/>
        <v>0</v>
      </c>
      <c r="JE54" s="518">
        <f t="shared" si="66"/>
        <v>-11.513136000000001</v>
      </c>
      <c r="JF54" s="519">
        <f t="shared" si="106"/>
        <v>-0.44999999999999929</v>
      </c>
      <c r="JG54" s="500"/>
      <c r="JH54" s="163"/>
      <c r="JI54" s="165"/>
      <c r="JJ54" s="163"/>
      <c r="JK54" s="104">
        <f t="shared" si="107"/>
        <v>-11.513136000000001</v>
      </c>
      <c r="JO54" s="163">
        <v>-9.6355325197500008</v>
      </c>
      <c r="JP54" s="163">
        <v>4.6176999999999992</v>
      </c>
      <c r="JQ54" s="398">
        <f t="shared" si="4"/>
        <v>-8.6391820000000017</v>
      </c>
      <c r="JT54" s="163">
        <v>-2.4822999999999986</v>
      </c>
      <c r="JU54" s="398">
        <f t="shared" si="5"/>
        <v>-10.308435999999997</v>
      </c>
      <c r="JX54" s="163">
        <v>6.9177</v>
      </c>
      <c r="JY54" s="425">
        <f t="shared" si="6"/>
        <v>-8.5697539999999996</v>
      </c>
      <c r="KB54" s="163">
        <v>5.617700000000001</v>
      </c>
      <c r="KC54" s="398">
        <f t="shared" si="7"/>
        <v>-10.093848000000001</v>
      </c>
      <c r="KF54" s="163">
        <v>6.7700000000000315E-2</v>
      </c>
      <c r="KG54" s="398">
        <f t="shared" si="8"/>
        <v>-9.2832419999999978</v>
      </c>
      <c r="KJ54" s="163">
        <v>0.76770000000000138</v>
      </c>
      <c r="KK54" s="398">
        <f t="shared" si="9"/>
        <v>-10.3264</v>
      </c>
      <c r="KN54" s="365">
        <v>-0.38229999999999986</v>
      </c>
      <c r="KO54" s="398">
        <f t="shared" si="10"/>
        <v>-10.392392000000001</v>
      </c>
      <c r="KR54" s="365">
        <v>0.56770000000000032</v>
      </c>
      <c r="KS54" s="398">
        <f t="shared" si="67"/>
        <v>-11.513136000000001</v>
      </c>
      <c r="KU54" s="36">
        <v>42296</v>
      </c>
    </row>
    <row r="55" spans="1:325" ht="15" thickBot="1" x14ac:dyDescent="0.4">
      <c r="A55" s="95">
        <v>41201</v>
      </c>
      <c r="B55" s="36">
        <v>41201</v>
      </c>
      <c r="C55" s="301">
        <v>12.649999999999999</v>
      </c>
      <c r="D55" s="301">
        <v>5.5500000000000007</v>
      </c>
      <c r="E55" s="301">
        <v>14.95</v>
      </c>
      <c r="F55" s="301">
        <v>13.65</v>
      </c>
      <c r="G55" s="301">
        <v>8.1</v>
      </c>
      <c r="H55" s="301">
        <v>8.8000000000000007</v>
      </c>
      <c r="I55" s="301">
        <v>7.6499999999999995</v>
      </c>
      <c r="J55" s="301">
        <v>8.6</v>
      </c>
      <c r="K55" s="105"/>
      <c r="L55" s="36">
        <v>42296</v>
      </c>
      <c r="M55" s="108">
        <v>7.9349999999999996</v>
      </c>
      <c r="N55" s="98">
        <f t="shared" si="2"/>
        <v>8.0322999999999993</v>
      </c>
      <c r="O55" s="108">
        <f t="shared" si="3"/>
        <v>8.1299333333333319</v>
      </c>
      <c r="P55" s="262"/>
      <c r="Q55" s="181">
        <v>42296</v>
      </c>
      <c r="R55" s="301">
        <v>12.649999999999999</v>
      </c>
      <c r="S55" s="224">
        <v>4.6176999999999992</v>
      </c>
      <c r="T55"/>
      <c r="U55" s="301">
        <v>5.5500000000000007</v>
      </c>
      <c r="V55" s="224">
        <v>-2.4822999999999986</v>
      </c>
      <c r="W55"/>
      <c r="X55" s="301">
        <v>14.95</v>
      </c>
      <c r="Y55" s="224">
        <v>6.9177</v>
      </c>
      <c r="Z55"/>
      <c r="AA55" s="301">
        <v>13.65</v>
      </c>
      <c r="AB55" s="224">
        <v>5.617700000000001</v>
      </c>
      <c r="AD55" s="301">
        <v>8.1</v>
      </c>
      <c r="AE55" s="223">
        <v>6.7700000000000315E-2</v>
      </c>
      <c r="AG55" s="301">
        <v>8.8000000000000007</v>
      </c>
      <c r="AH55" s="223">
        <v>0.76770000000000138</v>
      </c>
      <c r="AJ55" s="301">
        <v>7.6499999999999995</v>
      </c>
      <c r="AK55" s="223">
        <v>-0.38229999999999986</v>
      </c>
      <c r="AM55" s="301">
        <v>8.6</v>
      </c>
      <c r="AN55" s="223">
        <f t="shared" si="1"/>
        <v>0.56770000000000032</v>
      </c>
      <c r="AZ55" s="36">
        <v>42297</v>
      </c>
      <c r="BA55" s="301">
        <v>10.050000000000001</v>
      </c>
      <c r="BC55" s="301">
        <v>6.65</v>
      </c>
      <c r="BE55" s="301">
        <v>14.1</v>
      </c>
      <c r="BG55" s="301">
        <v>12.4</v>
      </c>
      <c r="BI55" s="301">
        <v>9.35</v>
      </c>
      <c r="BK55" s="301">
        <v>11.45</v>
      </c>
      <c r="BM55" s="301">
        <v>7.85</v>
      </c>
      <c r="BN55" s="186"/>
      <c r="BO55" s="301">
        <v>6.8</v>
      </c>
      <c r="BP55" s="186"/>
      <c r="BQ55" s="186"/>
      <c r="BS55" s="36">
        <v>42297</v>
      </c>
      <c r="BT55">
        <v>1</v>
      </c>
      <c r="BU55">
        <f>(BT55/100)</f>
        <v>0.01</v>
      </c>
      <c r="BV55">
        <f>((13.925*BU55*BU55*BU55*BU55)-(49.259*BU55*BU55*BU55)+(72.166*BU55*BU55)-(50.09*BU55)-9.5918)</f>
        <v>-10.08553251975</v>
      </c>
      <c r="BW55">
        <v>1</v>
      </c>
      <c r="BX55">
        <f>(BW55/100)</f>
        <v>0.01</v>
      </c>
      <c r="CD55" s="302">
        <v>42297</v>
      </c>
      <c r="CE55" s="303">
        <v>7.7413999999999987</v>
      </c>
      <c r="CF55" s="303">
        <v>7.8381999999999987</v>
      </c>
      <c r="CG55" s="207"/>
      <c r="CH55" s="209">
        <v>-10.08553251975</v>
      </c>
      <c r="CI55" s="208">
        <v>-0.45</v>
      </c>
      <c r="CJ55" s="304">
        <v>2.211800000000002</v>
      </c>
      <c r="CK55" s="513">
        <f t="shared" si="119"/>
        <v>0</v>
      </c>
      <c r="CL55" s="506">
        <f t="shared" si="108"/>
        <v>0.93</v>
      </c>
      <c r="CM55" s="517">
        <f>IF((CS54&lt;-23.5),(((CK55+CL55)*CI55*0.1)+CM54),(((CK55+CL55)*CI55)+CM54))</f>
        <v>-9.0576820000000016</v>
      </c>
      <c r="CN55" s="205">
        <f t="shared" si="68"/>
        <v>-0.41849999999999987</v>
      </c>
      <c r="CO55" s="537">
        <f t="shared" si="133"/>
        <v>0</v>
      </c>
      <c r="CP55" s="537">
        <f t="shared" si="16"/>
        <v>0</v>
      </c>
      <c r="CQ55" s="537">
        <f t="shared" si="69"/>
        <v>0</v>
      </c>
      <c r="CR55" s="537">
        <f t="shared" si="70"/>
        <v>0</v>
      </c>
      <c r="CS55" s="518">
        <f t="shared" si="17"/>
        <v>-9.0576820000000016</v>
      </c>
      <c r="CT55" s="519">
        <f t="shared" si="71"/>
        <v>-0.41849999999999987</v>
      </c>
      <c r="CU55" s="189"/>
      <c r="CV55" s="210"/>
      <c r="CW55" s="482"/>
      <c r="CX55" s="210"/>
      <c r="CY55" s="209">
        <f t="shared" si="72"/>
        <v>-9.0576820000000016</v>
      </c>
      <c r="CZ55" s="210"/>
      <c r="DA55" s="211"/>
      <c r="DB55" s="302">
        <v>42297</v>
      </c>
      <c r="DC55" s="303">
        <v>7.7413999999999987</v>
      </c>
      <c r="DD55" s="303">
        <v>7.8381999999999987</v>
      </c>
      <c r="DE55" s="207"/>
      <c r="DF55" s="209">
        <v>-10.08553251975</v>
      </c>
      <c r="DG55" s="208">
        <v>-0.45</v>
      </c>
      <c r="DH55" s="304">
        <v>-1.1881999999999984</v>
      </c>
      <c r="DI55" s="513">
        <f t="shared" si="121"/>
        <v>1.1200000000000001</v>
      </c>
      <c r="DJ55" s="506">
        <f t="shared" si="134"/>
        <v>0</v>
      </c>
      <c r="DK55" s="517">
        <f t="shared" si="111"/>
        <v>-10.812435999999996</v>
      </c>
      <c r="DL55" s="205">
        <f t="shared" si="73"/>
        <v>-0.50399999999999956</v>
      </c>
      <c r="DM55" s="537">
        <f t="shared" si="135"/>
        <v>0</v>
      </c>
      <c r="DN55" s="537">
        <f t="shared" si="23"/>
        <v>0</v>
      </c>
      <c r="DO55" s="537">
        <f t="shared" si="74"/>
        <v>0</v>
      </c>
      <c r="DP55" s="537">
        <f t="shared" si="75"/>
        <v>0</v>
      </c>
      <c r="DQ55" s="518">
        <f t="shared" si="24"/>
        <v>-10.812435999999996</v>
      </c>
      <c r="DR55" s="519">
        <f t="shared" si="76"/>
        <v>-0.50399999999999956</v>
      </c>
      <c r="DS55" s="189"/>
      <c r="DT55" s="210"/>
      <c r="DU55" s="482"/>
      <c r="DV55" s="210"/>
      <c r="DW55" s="209">
        <f t="shared" si="77"/>
        <v>-10.812435999999996</v>
      </c>
      <c r="DX55" s="504"/>
      <c r="DY55" s="212"/>
      <c r="DZ55" s="302">
        <v>42297</v>
      </c>
      <c r="EA55" s="303">
        <v>7.7413999999999987</v>
      </c>
      <c r="EB55" s="303">
        <v>7.8381999999999987</v>
      </c>
      <c r="EC55" s="207"/>
      <c r="ED55" s="209">
        <v>-10.08553251975</v>
      </c>
      <c r="EE55" s="208">
        <v>-0.45</v>
      </c>
      <c r="EF55" s="304">
        <v>6.2618000000000009</v>
      </c>
      <c r="EG55" s="513">
        <f t="shared" si="123"/>
        <v>0</v>
      </c>
      <c r="EH55" s="506">
        <f t="shared" si="136"/>
        <v>0.85</v>
      </c>
      <c r="EI55" s="517">
        <f t="shared" si="112"/>
        <v>-8.9522539999999999</v>
      </c>
      <c r="EJ55" s="205">
        <f t="shared" si="78"/>
        <v>-0.38250000000000028</v>
      </c>
      <c r="EK55" s="537">
        <f t="shared" si="137"/>
        <v>0</v>
      </c>
      <c r="EL55" s="537">
        <f t="shared" si="30"/>
        <v>0</v>
      </c>
      <c r="EM55" s="537">
        <f t="shared" si="79"/>
        <v>0</v>
      </c>
      <c r="EN55" s="537">
        <f t="shared" si="80"/>
        <v>0</v>
      </c>
      <c r="EO55" s="518">
        <f t="shared" si="31"/>
        <v>-8.9522539999999999</v>
      </c>
      <c r="EP55" s="519">
        <f t="shared" si="81"/>
        <v>-0.38250000000000028</v>
      </c>
      <c r="EQ55" s="189"/>
      <c r="ER55" s="210"/>
      <c r="ES55" s="482"/>
      <c r="ET55" s="210"/>
      <c r="EU55" s="209">
        <f t="shared" si="82"/>
        <v>-8.9522539999999999</v>
      </c>
      <c r="EV55" s="504"/>
      <c r="EW55" s="212"/>
      <c r="EX55" s="302">
        <v>42297</v>
      </c>
      <c r="EY55" s="303">
        <v>7.7413999999999987</v>
      </c>
      <c r="EZ55" s="303">
        <v>7.8381999999999987</v>
      </c>
      <c r="FA55" s="207"/>
      <c r="FB55" s="209">
        <v>-10.08553251975</v>
      </c>
      <c r="FC55" s="208">
        <v>-0.45</v>
      </c>
      <c r="FD55" s="304">
        <v>4.5618000000000016</v>
      </c>
      <c r="FE55" s="513">
        <f t="shared" si="125"/>
        <v>0</v>
      </c>
      <c r="FF55" s="506">
        <f t="shared" si="138"/>
        <v>0.91</v>
      </c>
      <c r="FG55" s="517">
        <f t="shared" si="113"/>
        <v>-10.503348000000001</v>
      </c>
      <c r="FH55" s="205">
        <f t="shared" si="83"/>
        <v>-0.40949999999999953</v>
      </c>
      <c r="FI55" s="537">
        <f t="shared" si="139"/>
        <v>0</v>
      </c>
      <c r="FJ55" s="537">
        <f t="shared" si="37"/>
        <v>0</v>
      </c>
      <c r="FK55" s="537">
        <f t="shared" si="84"/>
        <v>0</v>
      </c>
      <c r="FL55" s="537">
        <f t="shared" si="85"/>
        <v>0</v>
      </c>
      <c r="FM55" s="518">
        <f t="shared" si="38"/>
        <v>-10.503348000000001</v>
      </c>
      <c r="FN55" s="519">
        <f t="shared" si="86"/>
        <v>-0.40949999999999953</v>
      </c>
      <c r="FO55" s="189"/>
      <c r="FP55" s="210"/>
      <c r="FQ55" s="482"/>
      <c r="FR55" s="210"/>
      <c r="FS55" s="209">
        <f t="shared" si="87"/>
        <v>-10.503348000000001</v>
      </c>
      <c r="FT55" s="504"/>
      <c r="FU55" s="212"/>
      <c r="FV55" s="302">
        <v>42297</v>
      </c>
      <c r="FW55" s="303">
        <v>7.7413999999999987</v>
      </c>
      <c r="FX55" s="303">
        <v>7.8381999999999987</v>
      </c>
      <c r="FY55" s="207"/>
      <c r="FZ55" s="209">
        <v>-10.08553251975</v>
      </c>
      <c r="GA55" s="208">
        <v>-0.45</v>
      </c>
      <c r="GB55" s="305">
        <v>1.5118000000000009</v>
      </c>
      <c r="GC55" s="513">
        <f t="shared" si="127"/>
        <v>0</v>
      </c>
      <c r="GD55" s="506">
        <f t="shared" si="140"/>
        <v>0.98</v>
      </c>
      <c r="GE55" s="517">
        <f t="shared" si="114"/>
        <v>-9.7242419999999985</v>
      </c>
      <c r="GF55" s="205">
        <f t="shared" si="88"/>
        <v>-0.44100000000000072</v>
      </c>
      <c r="GG55" s="537">
        <f t="shared" si="141"/>
        <v>0</v>
      </c>
      <c r="GH55" s="537">
        <f t="shared" si="44"/>
        <v>0</v>
      </c>
      <c r="GI55" s="537">
        <f t="shared" si="89"/>
        <v>0</v>
      </c>
      <c r="GJ55" s="537">
        <f t="shared" si="90"/>
        <v>0</v>
      </c>
      <c r="GK55" s="518">
        <f t="shared" si="45"/>
        <v>-9.7242419999999985</v>
      </c>
      <c r="GL55" s="519">
        <f t="shared" si="91"/>
        <v>-0.44100000000000072</v>
      </c>
      <c r="GM55" s="189"/>
      <c r="GN55" s="210"/>
      <c r="GO55" s="482"/>
      <c r="GP55" s="210"/>
      <c r="GQ55" s="209">
        <f t="shared" si="92"/>
        <v>-9.7242419999999985</v>
      </c>
      <c r="GR55" s="504"/>
      <c r="GS55" s="212"/>
      <c r="GT55" s="302">
        <v>42297</v>
      </c>
      <c r="GU55" s="303">
        <v>7.7413999999999987</v>
      </c>
      <c r="GV55" s="303">
        <v>7.8381999999999987</v>
      </c>
      <c r="GW55" s="207"/>
      <c r="GX55" s="209">
        <v>-10.08553251975</v>
      </c>
      <c r="GY55" s="208">
        <v>-0.45</v>
      </c>
      <c r="GZ55" s="305">
        <v>3.6118000000000006</v>
      </c>
      <c r="HA55" s="513">
        <f t="shared" si="129"/>
        <v>0</v>
      </c>
      <c r="HB55" s="506">
        <f t="shared" si="142"/>
        <v>0.94</v>
      </c>
      <c r="HC55" s="517">
        <f t="shared" si="115"/>
        <v>-10.7494</v>
      </c>
      <c r="HD55" s="205">
        <f t="shared" si="93"/>
        <v>-0.42300000000000004</v>
      </c>
      <c r="HE55" s="537">
        <f t="shared" si="143"/>
        <v>0</v>
      </c>
      <c r="HF55" s="537">
        <f t="shared" si="51"/>
        <v>0</v>
      </c>
      <c r="HG55" s="537">
        <f t="shared" si="94"/>
        <v>0</v>
      </c>
      <c r="HH55" s="537">
        <f t="shared" si="95"/>
        <v>0</v>
      </c>
      <c r="HI55" s="518">
        <f t="shared" si="52"/>
        <v>-10.7494</v>
      </c>
      <c r="HJ55" s="519">
        <f t="shared" si="96"/>
        <v>-0.42300000000000004</v>
      </c>
      <c r="HK55" s="189"/>
      <c r="HL55" s="210"/>
      <c r="HM55" s="482"/>
      <c r="HN55" s="210"/>
      <c r="HO55" s="209">
        <f t="shared" si="97"/>
        <v>-10.7494</v>
      </c>
      <c r="HP55" s="210"/>
      <c r="HQ55" s="212"/>
      <c r="HR55" s="302">
        <v>42297</v>
      </c>
      <c r="HS55" s="303">
        <v>7.7413999999999987</v>
      </c>
      <c r="HT55" s="303">
        <v>7.8381999999999987</v>
      </c>
      <c r="HU55" s="207"/>
      <c r="HV55" s="209">
        <v>-10.08553251975</v>
      </c>
      <c r="HW55" s="208">
        <v>-0.45</v>
      </c>
      <c r="HX55" s="305">
        <v>1.1800000000000921E-2</v>
      </c>
      <c r="HY55" s="513">
        <f t="shared" si="131"/>
        <v>0</v>
      </c>
      <c r="HZ55" s="506">
        <f t="shared" si="144"/>
        <v>1</v>
      </c>
      <c r="IA55" s="517">
        <f t="shared" si="116"/>
        <v>-10.842392</v>
      </c>
      <c r="IB55" s="205">
        <f t="shared" si="98"/>
        <v>-0.44999999999999929</v>
      </c>
      <c r="IC55" s="537">
        <f t="shared" si="145"/>
        <v>0</v>
      </c>
      <c r="ID55" s="537">
        <f t="shared" si="58"/>
        <v>0</v>
      </c>
      <c r="IE55" s="537">
        <f t="shared" si="99"/>
        <v>0</v>
      </c>
      <c r="IF55" s="537">
        <f t="shared" si="100"/>
        <v>0</v>
      </c>
      <c r="IG55" s="518">
        <f t="shared" si="59"/>
        <v>-10.842392</v>
      </c>
      <c r="IH55" s="519">
        <f t="shared" si="101"/>
        <v>-0.44999999999999929</v>
      </c>
      <c r="II55" s="189"/>
      <c r="IJ55" s="210"/>
      <c r="IK55" s="482"/>
      <c r="IL55" s="210"/>
      <c r="IM55" s="209">
        <f t="shared" si="102"/>
        <v>-10.842392</v>
      </c>
      <c r="IN55" s="504"/>
      <c r="IO55" s="212"/>
      <c r="IP55" s="302">
        <v>42297</v>
      </c>
      <c r="IQ55" s="303">
        <v>7.7413999999999987</v>
      </c>
      <c r="IR55" s="303">
        <v>7.8381999999999987</v>
      </c>
      <c r="IS55" s="207"/>
      <c r="IT55" s="209">
        <v>-10.08553251975</v>
      </c>
      <c r="IU55" s="208">
        <v>-0.45</v>
      </c>
      <c r="IV55" s="367">
        <v>-1.0381999999999989</v>
      </c>
      <c r="IW55" s="513">
        <f t="shared" si="109"/>
        <v>1.1200000000000001</v>
      </c>
      <c r="IX55" s="506">
        <f t="shared" si="146"/>
        <v>0</v>
      </c>
      <c r="IY55" s="517">
        <f t="shared" si="117"/>
        <v>-12.017136000000001</v>
      </c>
      <c r="IZ55" s="205">
        <f t="shared" si="103"/>
        <v>-0.50399999999999956</v>
      </c>
      <c r="JA55" s="537">
        <f t="shared" si="147"/>
        <v>0</v>
      </c>
      <c r="JB55" s="537">
        <f t="shared" si="65"/>
        <v>0</v>
      </c>
      <c r="JC55" s="537">
        <f t="shared" si="104"/>
        <v>0</v>
      </c>
      <c r="JD55" s="537">
        <f t="shared" si="105"/>
        <v>0</v>
      </c>
      <c r="JE55" s="518">
        <f t="shared" si="66"/>
        <v>-12.017136000000001</v>
      </c>
      <c r="JF55" s="519">
        <f t="shared" si="106"/>
        <v>-0.50399999999999956</v>
      </c>
      <c r="JG55" s="189"/>
      <c r="JH55" s="210"/>
      <c r="JI55" s="482"/>
      <c r="JJ55" s="210"/>
      <c r="JK55" s="209">
        <f t="shared" si="107"/>
        <v>-12.017136000000001</v>
      </c>
      <c r="JL55" s="504"/>
      <c r="JM55" s="504"/>
      <c r="JN55" s="526"/>
      <c r="JO55" s="210">
        <v>-10.08553251975</v>
      </c>
      <c r="JP55" s="210">
        <v>2.211800000000002</v>
      </c>
      <c r="JQ55" s="423">
        <f t="shared" si="4"/>
        <v>-9.0576820000000016</v>
      </c>
      <c r="JR55" s="423"/>
      <c r="JS55" s="207"/>
      <c r="JT55" s="210">
        <v>-1.1881999999999984</v>
      </c>
      <c r="JU55" s="423">
        <f t="shared" si="5"/>
        <v>-10.812435999999996</v>
      </c>
      <c r="JV55" s="433"/>
      <c r="JW55" s="207"/>
      <c r="JX55" s="210">
        <v>6.2618000000000009</v>
      </c>
      <c r="JY55" s="433">
        <f t="shared" si="6"/>
        <v>-8.9522539999999999</v>
      </c>
      <c r="JZ55" s="423"/>
      <c r="KA55" s="207"/>
      <c r="KB55" s="210">
        <v>4.5618000000000016</v>
      </c>
      <c r="KC55" s="423">
        <f t="shared" si="7"/>
        <v>-10.503348000000001</v>
      </c>
      <c r="KD55" s="423"/>
      <c r="KE55" s="207"/>
      <c r="KF55" s="210">
        <v>1.5118000000000009</v>
      </c>
      <c r="KG55" s="423">
        <f t="shared" si="8"/>
        <v>-9.7242419999999985</v>
      </c>
      <c r="KH55" s="423"/>
      <c r="KI55" s="207"/>
      <c r="KJ55" s="210">
        <v>3.6118000000000006</v>
      </c>
      <c r="KK55" s="423">
        <f t="shared" si="9"/>
        <v>-10.7494</v>
      </c>
      <c r="KL55" s="423"/>
      <c r="KM55" s="207"/>
      <c r="KN55" s="367">
        <v>1.1800000000000921E-2</v>
      </c>
      <c r="KO55" s="423">
        <f t="shared" si="10"/>
        <v>-10.842392</v>
      </c>
      <c r="KP55" s="423"/>
      <c r="KQ55" s="207"/>
      <c r="KR55" s="367">
        <v>-1.0381999999999989</v>
      </c>
      <c r="KS55" s="423">
        <f t="shared" si="67"/>
        <v>-12.017136000000001</v>
      </c>
      <c r="KT55" s="423"/>
      <c r="KU55" s="302">
        <v>42297</v>
      </c>
    </row>
    <row r="56" spans="1:325" x14ac:dyDescent="0.35">
      <c r="A56" s="95">
        <v>41202</v>
      </c>
      <c r="B56" s="36">
        <v>41202</v>
      </c>
      <c r="C56" s="301">
        <v>10.050000000000001</v>
      </c>
      <c r="D56" s="301">
        <v>6.65</v>
      </c>
      <c r="E56" s="301">
        <v>14.1</v>
      </c>
      <c r="F56" s="301">
        <v>12.4</v>
      </c>
      <c r="G56" s="301">
        <v>9.35</v>
      </c>
      <c r="H56" s="301">
        <v>11.45</v>
      </c>
      <c r="I56" s="301">
        <v>7.85</v>
      </c>
      <c r="J56" s="301">
        <v>6.8</v>
      </c>
      <c r="K56" s="105"/>
      <c r="L56" s="36">
        <v>42297</v>
      </c>
      <c r="M56" s="108">
        <v>7.7413999999999987</v>
      </c>
      <c r="N56" s="98">
        <f t="shared" si="2"/>
        <v>7.8381999999999987</v>
      </c>
      <c r="O56" s="108">
        <f t="shared" si="3"/>
        <v>7.9353333333333325</v>
      </c>
      <c r="P56" s="262"/>
      <c r="Q56" s="181">
        <v>42297</v>
      </c>
      <c r="R56" s="301">
        <v>10.050000000000001</v>
      </c>
      <c r="S56" s="224">
        <v>2.211800000000002</v>
      </c>
      <c r="T56"/>
      <c r="U56" s="301">
        <v>6.65</v>
      </c>
      <c r="V56" s="224">
        <v>-1.1881999999999984</v>
      </c>
      <c r="W56"/>
      <c r="X56" s="301">
        <v>14.1</v>
      </c>
      <c r="Y56" s="224">
        <v>6.2618000000000009</v>
      </c>
      <c r="Z56"/>
      <c r="AA56" s="301">
        <v>12.4</v>
      </c>
      <c r="AB56" s="224">
        <v>4.5618000000000016</v>
      </c>
      <c r="AD56" s="301">
        <v>9.35</v>
      </c>
      <c r="AE56" s="223">
        <v>1.5118000000000009</v>
      </c>
      <c r="AG56" s="301">
        <v>11.45</v>
      </c>
      <c r="AH56" s="223">
        <v>3.6118000000000006</v>
      </c>
      <c r="AJ56" s="301">
        <v>7.85</v>
      </c>
      <c r="AK56" s="223">
        <v>1.1800000000000921E-2</v>
      </c>
      <c r="AM56" s="301">
        <v>6.8</v>
      </c>
      <c r="AN56" s="223">
        <f t="shared" si="1"/>
        <v>-1.0381999999999989</v>
      </c>
      <c r="AZ56" s="36">
        <v>42298</v>
      </c>
      <c r="BA56" s="301">
        <v>5.0999999999999996</v>
      </c>
      <c r="BC56" s="301">
        <v>7.8</v>
      </c>
      <c r="BE56" s="301">
        <v>13.35</v>
      </c>
      <c r="BG56" s="301">
        <v>9.0500000000000007</v>
      </c>
      <c r="BI56" s="301">
        <v>9.4499999999999993</v>
      </c>
      <c r="BK56" s="301">
        <v>9.1999999999999993</v>
      </c>
      <c r="BM56" s="301">
        <v>7.55</v>
      </c>
      <c r="BN56" s="186"/>
      <c r="BO56" s="301">
        <v>5.3</v>
      </c>
      <c r="BP56" s="186"/>
      <c r="BQ56" s="186"/>
      <c r="BS56" s="36">
        <v>42298</v>
      </c>
      <c r="BT56">
        <v>2</v>
      </c>
      <c r="BU56">
        <f t="shared" ref="BU56:BU119" si="148">(BT56/100)</f>
        <v>0.02</v>
      </c>
      <c r="BV56">
        <f t="shared" ref="BV56:BV119" si="149">((13.925*BU56*BU56*BU56*BU56)-(49.259*BU56*BU56*BU56)+(72.166*BU56*BU56)-(50.09*BU56)-9.5918)</f>
        <v>-10.565125444</v>
      </c>
      <c r="BW56">
        <v>2</v>
      </c>
      <c r="BX56">
        <f t="shared" ref="BX56:BX119" si="150">(BW56/100)</f>
        <v>0.02</v>
      </c>
      <c r="CD56" s="36">
        <v>42298</v>
      </c>
      <c r="CE56" s="108">
        <v>7.5488</v>
      </c>
      <c r="CF56" s="108">
        <v>7.6450999999999993</v>
      </c>
      <c r="CH56" s="104">
        <v>-10.565125444</v>
      </c>
      <c r="CI56" s="202">
        <v>-0.45</v>
      </c>
      <c r="CJ56" s="224">
        <v>-2.5450999999999997</v>
      </c>
      <c r="CK56" s="513">
        <f t="shared" ref="CK56:CK91" si="151">IF(CJ56&lt;-8,2.5,IF(CJ56&lt;-5,1.9,IF(CJ56&lt;-4,1.6,IF(CJ56&lt;-3,1.3,IF(CJ56&lt;-2,1.15,IF(CJ56&lt;-1,1.12,IF(CJ56&lt;0,1.1,0)))))))</f>
        <v>1.1499999999999999</v>
      </c>
      <c r="CL56" s="506">
        <f t="shared" ref="CL56:CL85" si="152">IF(CJ56&gt;5,0.8,IF(CJ56&gt;4,0.85,IF(CJ56&gt;3,0.9,IF(CJ56&gt;2,0.95,IF(CJ56&gt;1,0.98,IF(CJ56&gt;0,1,0))))))</f>
        <v>0</v>
      </c>
      <c r="CM56" s="510">
        <f t="shared" si="110"/>
        <v>-9.5751820000000016</v>
      </c>
      <c r="CN56" s="204">
        <f t="shared" si="68"/>
        <v>-0.51750000000000007</v>
      </c>
      <c r="CO56" s="537">
        <f t="shared" si="133"/>
        <v>0</v>
      </c>
      <c r="CP56" s="537">
        <f t="shared" si="16"/>
        <v>0</v>
      </c>
      <c r="CQ56" s="537">
        <f t="shared" si="69"/>
        <v>0</v>
      </c>
      <c r="CR56" s="537">
        <f t="shared" si="70"/>
        <v>0</v>
      </c>
      <c r="CS56" s="518">
        <f t="shared" si="17"/>
        <v>-9.5751820000000016</v>
      </c>
      <c r="CT56" s="519">
        <f t="shared" si="71"/>
        <v>-0.51750000000000007</v>
      </c>
      <c r="CU56" s="519">
        <f t="shared" ref="CU56:CU91" si="153">IF(AND(CS55&lt;-22.5,CJ56&lt;0),((CS56-CS55)*0.4),(CT56))</f>
        <v>-0.51750000000000007</v>
      </c>
      <c r="CV56" s="538">
        <f t="shared" ref="CV56:CV79" si="154">IF(AND(CY55&gt;(CH56+1),(CI56&gt;-0.15)),(CU56-0.1),(CU56))</f>
        <v>-0.51750000000000007</v>
      </c>
      <c r="CW56" s="165"/>
      <c r="CY56" s="104">
        <f>(CY55+CV56)</f>
        <v>-9.5751820000000016</v>
      </c>
      <c r="DB56" s="36">
        <v>42298</v>
      </c>
      <c r="DC56" s="108">
        <v>7.5488</v>
      </c>
      <c r="DD56" s="108">
        <v>7.6450999999999993</v>
      </c>
      <c r="DF56" s="104">
        <v>-10.565125444</v>
      </c>
      <c r="DG56" s="202">
        <v>-0.45</v>
      </c>
      <c r="DH56" s="224">
        <v>0.15490000000000048</v>
      </c>
      <c r="DI56" s="513">
        <f t="shared" ref="DI56:DI91" si="155">IF(DH56&lt;-8,2.5,IF(DH56&lt;-5,1.9,IF(DH56&lt;-4,1.6,IF(DH56&lt;-3,1.3,IF(DH56&lt;-2,1.15,IF(DH56&lt;-1,1.12,IF(DH56&lt;0,1.1,0)))))))</f>
        <v>0</v>
      </c>
      <c r="DJ56" s="506">
        <f t="shared" ref="DJ56:DJ85" si="156">IF(DH56&gt;5,0.8,IF(DH56&gt;4,0.85,IF(DH56&gt;3,0.9,IF(DH56&gt;2,0.95,IF(DH56&gt;1,0.98,IF(DH56&gt;0,1,0))))))</f>
        <v>1</v>
      </c>
      <c r="DK56" s="510">
        <f t="shared" si="111"/>
        <v>-11.262435999999996</v>
      </c>
      <c r="DL56" s="204">
        <f t="shared" si="73"/>
        <v>-0.44999999999999929</v>
      </c>
      <c r="DM56" s="537">
        <f>IF(AND(DK56&lt;(DF56-2),DH56&lt;-5),DL56+(DG56*-0.1),IF(AND(DK56&lt;(DF56-2),DH56&lt;-3),DL56+(DG56*-0.3),IF(AND(DK56&lt;(DF56-2),DH56&lt;0),DL56+(DG56*-0.5),0)))</f>
        <v>0</v>
      </c>
      <c r="DN56" s="537">
        <f t="shared" si="23"/>
        <v>0</v>
      </c>
      <c r="DO56" s="537">
        <f>IF(AND(DK56&gt;(DF56+2),DH56&gt;5),DL56+(DG56*0.1),IF(AND(DK56&gt;(DF56+2),DH56&gt;3),DL56+(DG56*0.2),IF(AND(DK56&gt;(DF56+2),DH56&gt;0),DL56+(DG56*0.3),0)))</f>
        <v>0</v>
      </c>
      <c r="DP56" s="537">
        <f>IF(AND(DK56&gt;(DF56+2),DH56&lt;-5),DL56+(DG56*0.5),IF(AND(DK56&gt;(DF56+2),DH56&lt;-3),DL56+(DG56*0.3),IF(AND(DK56&gt;(DF56+2),DH56&lt;0),DL56+(DG56*0.1),0)))</f>
        <v>0</v>
      </c>
      <c r="DQ56" s="518">
        <f t="shared" si="24"/>
        <v>-11.262435999999996</v>
      </c>
      <c r="DR56" s="519">
        <f t="shared" si="76"/>
        <v>-0.44999999999999929</v>
      </c>
      <c r="DS56" s="519">
        <f t="shared" ref="DS56:DS91" si="157">IF(AND(DQ55&lt;-22.5,DH56&lt;0),((DQ56-DQ55)*0.4),(DR56))</f>
        <v>-0.44999999999999929</v>
      </c>
      <c r="DT56" s="538">
        <f t="shared" ref="DT56:DT79" si="158">IF(AND(DW55&gt;(DF56+1),(DG56&gt;-0.15)),(DS56-0.1),(DS56))</f>
        <v>-0.44999999999999929</v>
      </c>
      <c r="DU56" s="165"/>
      <c r="DW56" s="104">
        <f>(DW55+DT56)</f>
        <v>-11.262435999999996</v>
      </c>
      <c r="DX56" s="182"/>
      <c r="DY56" s="183"/>
      <c r="DZ56" s="36">
        <v>42298</v>
      </c>
      <c r="EA56" s="108">
        <v>7.5488</v>
      </c>
      <c r="EB56" s="108">
        <v>7.6450999999999993</v>
      </c>
      <c r="ED56" s="104">
        <v>-10.565125444</v>
      </c>
      <c r="EE56" s="202">
        <v>-0.45</v>
      </c>
      <c r="EF56" s="224">
        <v>5.7049000000000003</v>
      </c>
      <c r="EG56" s="513">
        <f t="shared" ref="EG56:EG91" si="159">IF(EF56&lt;-8,2.5,IF(EF56&lt;-5,1.9,IF(EF56&lt;-4,1.6,IF(EF56&lt;-3,1.3,IF(EF56&lt;-2,1.15,IF(EF56&lt;-1,1.12,IF(EF56&lt;0,1.1,0)))))))</f>
        <v>0</v>
      </c>
      <c r="EH56" s="506">
        <f t="shared" ref="EH56:EH85" si="160">IF(EF56&gt;5,0.8,IF(EF56&gt;4,0.85,IF(EF56&gt;3,0.9,IF(EF56&gt;2,0.95,IF(EF56&gt;1,0.98,IF(EF56&gt;0,1,0))))))</f>
        <v>0.8</v>
      </c>
      <c r="EI56" s="510">
        <f t="shared" si="112"/>
        <v>-9.3122539999999994</v>
      </c>
      <c r="EJ56" s="204">
        <f t="shared" si="78"/>
        <v>-0.35999999999999943</v>
      </c>
      <c r="EK56" s="537">
        <f t="shared" si="137"/>
        <v>0</v>
      </c>
      <c r="EL56" s="537">
        <f t="shared" si="30"/>
        <v>0</v>
      </c>
      <c r="EM56" s="537">
        <f t="shared" si="79"/>
        <v>0</v>
      </c>
      <c r="EN56" s="537">
        <f t="shared" si="80"/>
        <v>0</v>
      </c>
      <c r="EO56" s="518">
        <f t="shared" si="31"/>
        <v>-9.3122539999999994</v>
      </c>
      <c r="EP56" s="519">
        <f t="shared" si="81"/>
        <v>-0.35999999999999943</v>
      </c>
      <c r="EQ56" s="519">
        <f t="shared" ref="EQ56:EQ91" si="161">IF(AND(EO55&lt;-22.5,EF56&lt;0),((EO56-EO55)*0.4),(EP56))</f>
        <v>-0.35999999999999943</v>
      </c>
      <c r="ER56" s="538">
        <f t="shared" ref="ER56:ER79" si="162">IF(AND(EU55&gt;(ED56+1),(EE56&gt;-0.15)),(EQ56-0.1),(EQ56))</f>
        <v>-0.35999999999999943</v>
      </c>
      <c r="ES56" s="165"/>
      <c r="EU56" s="104">
        <f>(EU55+ER56)</f>
        <v>-9.3122539999999994</v>
      </c>
      <c r="EV56" s="182"/>
      <c r="EW56" s="183"/>
      <c r="EX56" s="36">
        <v>42298</v>
      </c>
      <c r="EY56" s="108">
        <v>7.5488</v>
      </c>
      <c r="EZ56" s="108">
        <v>7.6450999999999993</v>
      </c>
      <c r="FB56" s="104">
        <v>-10.565125444</v>
      </c>
      <c r="FC56" s="202">
        <v>-0.45</v>
      </c>
      <c r="FD56" s="224">
        <v>1.4049000000000014</v>
      </c>
      <c r="FE56" s="513">
        <f t="shared" ref="FE56:FE91" si="163">IF(FD56&lt;-8,2.5,IF(FD56&lt;-5,1.9,IF(FD56&lt;-4,1.6,IF(FD56&lt;-3,1.3,IF(FD56&lt;-2,1.15,IF(FD56&lt;-1,1.12,IF(FD56&lt;0,1.1,0)))))))</f>
        <v>0</v>
      </c>
      <c r="FF56" s="506">
        <f t="shared" ref="FF56:FF85" si="164">IF(FD56&gt;5,0.8,IF(FD56&gt;4,0.85,IF(FD56&gt;3,0.9,IF(FD56&gt;2,0.95,IF(FD56&gt;1,0.98,IF(FD56&gt;0,1,0))))))</f>
        <v>0.98</v>
      </c>
      <c r="FG56" s="510">
        <f t="shared" si="113"/>
        <v>-10.944348000000002</v>
      </c>
      <c r="FH56" s="204">
        <f t="shared" si="83"/>
        <v>-0.44100000000000072</v>
      </c>
      <c r="FI56" s="537">
        <f t="shared" si="139"/>
        <v>0</v>
      </c>
      <c r="FJ56" s="537">
        <f t="shared" si="37"/>
        <v>0</v>
      </c>
      <c r="FK56" s="537">
        <f t="shared" si="84"/>
        <v>0</v>
      </c>
      <c r="FL56" s="537">
        <f t="shared" si="85"/>
        <v>0</v>
      </c>
      <c r="FM56" s="518">
        <f t="shared" si="38"/>
        <v>-10.944348000000002</v>
      </c>
      <c r="FN56" s="519">
        <f t="shared" si="86"/>
        <v>-0.44100000000000072</v>
      </c>
      <c r="FO56" s="519">
        <f t="shared" ref="FO56:FO91" si="165">IF(AND(FM55&lt;-22.5,FD56&lt;0),((FM56-FM55)*0.4),(FN56))</f>
        <v>-0.44100000000000072</v>
      </c>
      <c r="FP56" s="538">
        <f t="shared" ref="FP56:FP79" si="166">IF(AND(FS55&gt;(FB56+1),(FC56&gt;-0.15)),(FO56-0.1),(FO56))</f>
        <v>-0.44100000000000072</v>
      </c>
      <c r="FQ56" s="165"/>
      <c r="FS56" s="104">
        <f>(FS55+FP56)</f>
        <v>-10.944348000000002</v>
      </c>
      <c r="FT56" s="182"/>
      <c r="FU56" s="183"/>
      <c r="FV56" s="36">
        <v>42298</v>
      </c>
      <c r="FW56" s="108">
        <v>7.5488</v>
      </c>
      <c r="FX56" s="108">
        <v>7.6450999999999993</v>
      </c>
      <c r="FZ56" s="104">
        <v>-10.565125444</v>
      </c>
      <c r="GA56" s="202">
        <v>-0.45</v>
      </c>
      <c r="GB56" s="223">
        <v>1.8048999999999999</v>
      </c>
      <c r="GC56" s="513">
        <f t="shared" ref="GC56:GC91" si="167">IF(GB56&lt;-8,2.5,IF(GB56&lt;-5,1.9,IF(GB56&lt;-4,1.6,IF(GB56&lt;-3,1.3,IF(GB56&lt;-2,1.15,IF(GB56&lt;-1,1.12,IF(GB56&lt;0,1.1,0)))))))</f>
        <v>0</v>
      </c>
      <c r="GD56" s="506">
        <f t="shared" ref="GD56:GD85" si="168">IF(GB56&gt;5,0.8,IF(GB56&gt;4,0.85,IF(GB56&gt;3,0.9,IF(GB56&gt;2,0.95,IF(GB56&gt;1,0.98,IF(GB56&gt;0,1,0))))))</f>
        <v>0.98</v>
      </c>
      <c r="GE56" s="510">
        <f t="shared" si="114"/>
        <v>-10.165241999999999</v>
      </c>
      <c r="GF56" s="204">
        <f t="shared" si="88"/>
        <v>-0.44100000000000072</v>
      </c>
      <c r="GG56" s="537">
        <f t="shared" si="141"/>
        <v>0</v>
      </c>
      <c r="GH56" s="537">
        <f t="shared" si="44"/>
        <v>0</v>
      </c>
      <c r="GI56" s="537">
        <f t="shared" si="89"/>
        <v>0</v>
      </c>
      <c r="GJ56" s="537">
        <f t="shared" si="90"/>
        <v>0</v>
      </c>
      <c r="GK56" s="518">
        <f t="shared" si="45"/>
        <v>-10.165241999999999</v>
      </c>
      <c r="GL56" s="519">
        <f t="shared" si="91"/>
        <v>-0.44100000000000072</v>
      </c>
      <c r="GM56" s="519">
        <f t="shared" ref="GM56:GM91" si="169">IF(AND(GK55&lt;-22.5,GB56&lt;0),((GK56-GK55)*0.4),(GL56))</f>
        <v>-0.44100000000000072</v>
      </c>
      <c r="GN56" s="538">
        <f t="shared" ref="GN56:GN79" si="170">IF(AND(GQ55&gt;(FZ56+1),(GA56&gt;-0.15)),(GM56-0.1),(GM56))</f>
        <v>-0.44100000000000072</v>
      </c>
      <c r="GO56" s="165"/>
      <c r="GQ56" s="104">
        <f>(GQ55+GN56)</f>
        <v>-10.165241999999999</v>
      </c>
      <c r="GR56" s="182"/>
      <c r="GS56" s="183"/>
      <c r="GT56" s="36">
        <v>42298</v>
      </c>
      <c r="GU56" s="108">
        <v>7.5488</v>
      </c>
      <c r="GV56" s="108">
        <v>7.6450999999999993</v>
      </c>
      <c r="GX56" s="104">
        <v>-10.565125444</v>
      </c>
      <c r="GY56" s="202">
        <v>-0.45</v>
      </c>
      <c r="GZ56" s="223">
        <v>1.5548999999999999</v>
      </c>
      <c r="HA56" s="513">
        <f t="shared" ref="HA56:HA91" si="171">IF(GZ56&lt;-8,2.5,IF(GZ56&lt;-5,1.9,IF(GZ56&lt;-4,1.6,IF(GZ56&lt;-3,1.3,IF(GZ56&lt;-2,1.15,IF(GZ56&lt;-1,1.12,IF(GZ56&lt;0,1.1,0)))))))</f>
        <v>0</v>
      </c>
      <c r="HB56" s="506">
        <f t="shared" ref="HB56:HB85" si="172">IF(GZ56&gt;5,0.8,IF(GZ56&gt;4,0.85,IF(GZ56&gt;3,0.9,IF(GZ56&gt;2,0.95,IF(GZ56&gt;1,0.98,IF(GZ56&gt;0,1,0))))))</f>
        <v>0.98</v>
      </c>
      <c r="HC56" s="510">
        <f t="shared" si="115"/>
        <v>-11.1904</v>
      </c>
      <c r="HD56" s="204">
        <f t="shared" si="93"/>
        <v>-0.44100000000000072</v>
      </c>
      <c r="HE56" s="537">
        <f t="shared" si="143"/>
        <v>0</v>
      </c>
      <c r="HF56" s="537">
        <f t="shared" si="51"/>
        <v>0</v>
      </c>
      <c r="HG56" s="537">
        <f t="shared" si="94"/>
        <v>0</v>
      </c>
      <c r="HH56" s="537">
        <f t="shared" si="95"/>
        <v>0</v>
      </c>
      <c r="HI56" s="518">
        <f t="shared" si="52"/>
        <v>-11.1904</v>
      </c>
      <c r="HJ56" s="519">
        <f t="shared" si="96"/>
        <v>-0.44100000000000072</v>
      </c>
      <c r="HK56" s="519">
        <f t="shared" ref="HK56:HK91" si="173">IF(AND(HI55&lt;-22.5,GZ56&lt;0),((HI56-HI55)*0.4),(HJ56))</f>
        <v>-0.44100000000000072</v>
      </c>
      <c r="HL56" s="538">
        <f t="shared" ref="HL56:HL79" si="174">IF(AND(HO55&gt;(GX56+1),(GY56&gt;-0.15)),(HK56-0.1),(HK56))</f>
        <v>-0.44100000000000072</v>
      </c>
      <c r="HM56" s="165"/>
      <c r="HO56" s="104">
        <f>(HO55+HL56)</f>
        <v>-11.1904</v>
      </c>
      <c r="HQ56" s="183"/>
      <c r="HR56" s="36">
        <v>42298</v>
      </c>
      <c r="HS56" s="108">
        <v>7.5488</v>
      </c>
      <c r="HT56" s="108">
        <v>7.6450999999999993</v>
      </c>
      <c r="HV56" s="104">
        <v>-10.565125444</v>
      </c>
      <c r="HW56" s="202">
        <v>-0.45</v>
      </c>
      <c r="HX56" s="223">
        <v>-9.5099999999999518E-2</v>
      </c>
      <c r="HY56" s="513">
        <f t="shared" ref="HY56:HY91" si="175">IF(HX56&lt;-8,2.5,IF(HX56&lt;-5,1.9,IF(HX56&lt;-4,1.6,IF(HX56&lt;-3,1.3,IF(HX56&lt;-2,1.15,IF(HX56&lt;-1,1.12,IF(HX56&lt;0,1.1,0)))))))</f>
        <v>1.1000000000000001</v>
      </c>
      <c r="HZ56" s="506">
        <f t="shared" ref="HZ56:HZ85" si="176">IF(HX56&gt;5,0.8,IF(HX56&gt;4,0.85,IF(HX56&gt;3,0.9,IF(HX56&gt;2,0.95,IF(HX56&gt;1,0.98,IF(HX56&gt;0,1,0))))))</f>
        <v>0</v>
      </c>
      <c r="IA56" s="510">
        <f t="shared" si="116"/>
        <v>-11.337391999999999</v>
      </c>
      <c r="IB56" s="204">
        <f t="shared" si="98"/>
        <v>-0.49499999999999922</v>
      </c>
      <c r="IC56" s="537">
        <f t="shared" si="145"/>
        <v>0</v>
      </c>
      <c r="ID56" s="537">
        <f t="shared" si="58"/>
        <v>0</v>
      </c>
      <c r="IE56" s="537">
        <f t="shared" si="99"/>
        <v>0</v>
      </c>
      <c r="IF56" s="537">
        <f t="shared" si="100"/>
        <v>0</v>
      </c>
      <c r="IG56" s="518">
        <f t="shared" si="59"/>
        <v>-11.337391999999999</v>
      </c>
      <c r="IH56" s="519">
        <f t="shared" si="101"/>
        <v>-0.49499999999999922</v>
      </c>
      <c r="II56" s="519">
        <f t="shared" ref="II56:II91" si="177">IF(AND(IG55&lt;-22.5,HX56&lt;0),((IG56-IG55)*0.4),(IH56))</f>
        <v>-0.49499999999999922</v>
      </c>
      <c r="IJ56" s="538">
        <f t="shared" ref="IJ56:IJ79" si="178">IF(AND(IM55&gt;(HV56+1),(HW56&gt;-0.15)),(II56-0.1),(II56))</f>
        <v>-0.49499999999999922</v>
      </c>
      <c r="IK56" s="165"/>
      <c r="IL56" s="163"/>
      <c r="IM56" s="104">
        <f>(IM55+IJ56)</f>
        <v>-11.337391999999999</v>
      </c>
      <c r="IN56" s="182"/>
      <c r="IO56" s="183"/>
      <c r="IP56" s="36">
        <v>42298</v>
      </c>
      <c r="IQ56" s="108">
        <v>7.5488</v>
      </c>
      <c r="IR56" s="108">
        <v>7.6450999999999993</v>
      </c>
      <c r="IT56" s="104">
        <v>-10.565125444</v>
      </c>
      <c r="IU56" s="202">
        <v>-0.45</v>
      </c>
      <c r="IV56" s="365">
        <v>-2.3450999999999995</v>
      </c>
      <c r="IW56" s="513">
        <f t="shared" ref="IW56:IW91" si="179">IF(IV56&lt;-8,2.5,IF(IV56&lt;-5,1.9,IF(IV56&lt;-4,1.6,IF(IV56&lt;-3,1.3,IF(IV56&lt;-2,1.15,IF(IV56&lt;-1,1.12,IF(IV56&lt;0,1.1,0)))))))</f>
        <v>1.1499999999999999</v>
      </c>
      <c r="IX56" s="506">
        <f t="shared" ref="IX56:IX85" si="180">IF(IV56&gt;5,0.8,IF(IV56&gt;4,0.85,IF(IV56&gt;3,0.9,IF(IV56&gt;2,0.95,IF(IV56&gt;1,0.98,IF(IV56&gt;0,1,0))))))</f>
        <v>0</v>
      </c>
      <c r="IY56" s="510">
        <f t="shared" si="117"/>
        <v>-12.534636000000001</v>
      </c>
      <c r="IZ56" s="204">
        <f t="shared" si="103"/>
        <v>-0.51750000000000007</v>
      </c>
      <c r="JA56" s="537">
        <f t="shared" si="147"/>
        <v>0</v>
      </c>
      <c r="JB56" s="537">
        <f t="shared" si="65"/>
        <v>0</v>
      </c>
      <c r="JC56" s="537">
        <f t="shared" si="104"/>
        <v>0</v>
      </c>
      <c r="JD56" s="537">
        <f t="shared" si="105"/>
        <v>0</v>
      </c>
      <c r="JE56" s="518">
        <f t="shared" si="66"/>
        <v>-12.534636000000001</v>
      </c>
      <c r="JF56" s="519">
        <f t="shared" si="106"/>
        <v>-0.51750000000000007</v>
      </c>
      <c r="JG56" s="519">
        <f t="shared" ref="JG56:JG91" si="181">IF(AND(JE55&lt;-22.5,IV56&lt;0),((JE56-JE55)*0.4),(JF56))</f>
        <v>-0.51750000000000007</v>
      </c>
      <c r="JH56" s="538">
        <f t="shared" ref="JH56:JH79" si="182">IF(AND(JK55&gt;(IT56+1),(IU56&gt;-0.15)),(JG56-0.1),(JG56))</f>
        <v>-0.51750000000000007</v>
      </c>
      <c r="JI56" s="165"/>
      <c r="JJ56" s="163"/>
      <c r="JK56" s="104">
        <f>(JK55+JH56)</f>
        <v>-12.534636000000001</v>
      </c>
      <c r="JO56" s="163">
        <v>-10.565125444</v>
      </c>
      <c r="JP56" s="163">
        <v>-2.5450999999999997</v>
      </c>
      <c r="JQ56" s="398">
        <f t="shared" si="4"/>
        <v>-9.5751820000000016</v>
      </c>
      <c r="JT56" s="163">
        <v>0.15490000000000048</v>
      </c>
      <c r="JU56" s="398">
        <f t="shared" si="5"/>
        <v>-11.262435999999996</v>
      </c>
      <c r="JX56" s="163">
        <v>5.7049000000000003</v>
      </c>
      <c r="JY56" s="425">
        <f t="shared" si="6"/>
        <v>-9.3122539999999994</v>
      </c>
      <c r="KB56" s="163">
        <v>1.4049000000000014</v>
      </c>
      <c r="KC56" s="398">
        <f t="shared" si="7"/>
        <v>-10.944348000000002</v>
      </c>
      <c r="KF56" s="163">
        <v>1.8048999999999999</v>
      </c>
      <c r="KG56" s="398">
        <f t="shared" si="8"/>
        <v>-10.165241999999999</v>
      </c>
      <c r="KJ56" s="163">
        <v>1.5548999999999999</v>
      </c>
      <c r="KK56" s="398">
        <f t="shared" si="9"/>
        <v>-11.1904</v>
      </c>
      <c r="KN56" s="365">
        <v>-9.5099999999999518E-2</v>
      </c>
      <c r="KO56" s="398">
        <f t="shared" si="10"/>
        <v>-11.337391999999999</v>
      </c>
      <c r="KR56" s="365">
        <v>-2.3450999999999995</v>
      </c>
      <c r="KS56" s="398">
        <f t="shared" si="67"/>
        <v>-12.534636000000001</v>
      </c>
      <c r="KU56" s="36">
        <v>42298</v>
      </c>
    </row>
    <row r="57" spans="1:325" x14ac:dyDescent="0.35">
      <c r="A57" s="95">
        <v>41203</v>
      </c>
      <c r="B57" s="36">
        <v>41203</v>
      </c>
      <c r="C57" s="301">
        <v>5.0999999999999996</v>
      </c>
      <c r="D57" s="301">
        <v>7.8</v>
      </c>
      <c r="E57" s="301">
        <v>13.35</v>
      </c>
      <c r="F57" s="301">
        <v>9.0500000000000007</v>
      </c>
      <c r="G57" s="301">
        <v>9.4499999999999993</v>
      </c>
      <c r="H57" s="301">
        <v>9.1999999999999993</v>
      </c>
      <c r="I57" s="301">
        <v>7.55</v>
      </c>
      <c r="J57" s="301">
        <v>5.3</v>
      </c>
      <c r="K57" s="105"/>
      <c r="L57" s="36">
        <v>42298</v>
      </c>
      <c r="M57" s="108">
        <v>7.5488</v>
      </c>
      <c r="N57" s="98">
        <f t="shared" si="2"/>
        <v>7.6450999999999993</v>
      </c>
      <c r="O57" s="108">
        <f t="shared" si="3"/>
        <v>7.7417333333333325</v>
      </c>
      <c r="P57" s="262"/>
      <c r="Q57" s="181">
        <v>42298</v>
      </c>
      <c r="R57" s="301">
        <v>5.0999999999999996</v>
      </c>
      <c r="S57" s="224">
        <v>-2.5450999999999997</v>
      </c>
      <c r="T57"/>
      <c r="U57" s="301">
        <v>7.8</v>
      </c>
      <c r="V57" s="224">
        <v>0.15490000000000048</v>
      </c>
      <c r="W57"/>
      <c r="X57" s="301">
        <v>13.35</v>
      </c>
      <c r="Y57" s="224">
        <v>5.7049000000000003</v>
      </c>
      <c r="Z57"/>
      <c r="AA57" s="301">
        <v>9.0500000000000007</v>
      </c>
      <c r="AB57" s="224">
        <v>1.4049000000000014</v>
      </c>
      <c r="AD57" s="301">
        <v>9.4499999999999993</v>
      </c>
      <c r="AE57" s="223">
        <v>1.8048999999999999</v>
      </c>
      <c r="AG57" s="301">
        <v>9.1999999999999993</v>
      </c>
      <c r="AH57" s="223">
        <v>1.5548999999999999</v>
      </c>
      <c r="AJ57" s="301">
        <v>7.55</v>
      </c>
      <c r="AK57" s="223">
        <v>-9.5099999999999518E-2</v>
      </c>
      <c r="AM57" s="301">
        <v>5.3</v>
      </c>
      <c r="AN57" s="223">
        <f t="shared" si="1"/>
        <v>-2.3450999999999995</v>
      </c>
      <c r="AZ57" s="36">
        <v>42299</v>
      </c>
      <c r="BA57" s="301">
        <v>3.5</v>
      </c>
      <c r="BC57" s="301">
        <v>7.05</v>
      </c>
      <c r="BE57" s="301">
        <v>13.25</v>
      </c>
      <c r="BG57" s="301">
        <v>8.6999999999999993</v>
      </c>
      <c r="BI57" s="301">
        <v>8.15</v>
      </c>
      <c r="BK57" s="301">
        <v>8.9499999999999993</v>
      </c>
      <c r="BM57" s="301">
        <v>7.1</v>
      </c>
      <c r="BN57" s="186"/>
      <c r="BO57" s="301">
        <v>8.5500000000000007</v>
      </c>
      <c r="BP57" s="186"/>
      <c r="BQ57" s="186"/>
      <c r="BS57" s="36">
        <v>42299</v>
      </c>
      <c r="BT57">
        <v>3</v>
      </c>
      <c r="BU57">
        <f t="shared" si="148"/>
        <v>0.03</v>
      </c>
      <c r="BV57">
        <f t="shared" si="149"/>
        <v>-11.030869313749999</v>
      </c>
      <c r="BW57">
        <v>3</v>
      </c>
      <c r="BX57">
        <f t="shared" si="150"/>
        <v>0.03</v>
      </c>
      <c r="CD57" s="36">
        <v>42299</v>
      </c>
      <c r="CE57" s="108">
        <v>7.3571999999999989</v>
      </c>
      <c r="CF57" s="108">
        <v>7.4529999999999994</v>
      </c>
      <c r="CH57" s="104">
        <v>-11.030869313749999</v>
      </c>
      <c r="CI57" s="202">
        <v>-0.45</v>
      </c>
      <c r="CJ57" s="224">
        <v>-3.9529999999999994</v>
      </c>
      <c r="CK57" s="513">
        <f t="shared" si="151"/>
        <v>1.3</v>
      </c>
      <c r="CL57" s="506">
        <f t="shared" si="152"/>
        <v>0</v>
      </c>
      <c r="CM57" s="510">
        <f t="shared" si="110"/>
        <v>-10.160182000000002</v>
      </c>
      <c r="CN57" s="204">
        <f t="shared" si="68"/>
        <v>-0.58500000000000085</v>
      </c>
      <c r="CO57" s="537">
        <f t="shared" si="133"/>
        <v>0</v>
      </c>
      <c r="CP57" s="537">
        <f t="shared" si="16"/>
        <v>0</v>
      </c>
      <c r="CQ57" s="537">
        <f t="shared" si="69"/>
        <v>0</v>
      </c>
      <c r="CR57" s="537">
        <f t="shared" si="70"/>
        <v>0</v>
      </c>
      <c r="CS57" s="518">
        <f t="shared" si="17"/>
        <v>-10.160182000000002</v>
      </c>
      <c r="CT57" s="519">
        <f t="shared" si="71"/>
        <v>-0.58500000000000085</v>
      </c>
      <c r="CU57" s="519">
        <f t="shared" si="153"/>
        <v>-0.58500000000000085</v>
      </c>
      <c r="CV57" s="538">
        <f>IF(AND(CY56&gt;(CH57+1),(CI57&gt;-0.15)),(CU57-0.1),(CU57))</f>
        <v>-0.58500000000000085</v>
      </c>
      <c r="CW57" s="165"/>
      <c r="CY57" s="104">
        <f t="shared" ref="CY57:CY103" si="183">(CY56+CV57)</f>
        <v>-10.160182000000002</v>
      </c>
      <c r="DB57" s="36">
        <v>42299</v>
      </c>
      <c r="DC57" s="108">
        <v>7.3571999999999989</v>
      </c>
      <c r="DD57" s="108">
        <v>7.4529999999999994</v>
      </c>
      <c r="DF57" s="104">
        <v>-11.030869313749999</v>
      </c>
      <c r="DG57" s="202">
        <v>-0.45</v>
      </c>
      <c r="DH57" s="224">
        <v>-0.40299999999999958</v>
      </c>
      <c r="DI57" s="513">
        <f t="shared" si="155"/>
        <v>1.1000000000000001</v>
      </c>
      <c r="DJ57" s="506">
        <f t="shared" si="156"/>
        <v>0</v>
      </c>
      <c r="DK57" s="510">
        <f t="shared" si="111"/>
        <v>-11.757435999999995</v>
      </c>
      <c r="DL57" s="204">
        <f t="shared" si="73"/>
        <v>-0.49499999999999922</v>
      </c>
      <c r="DM57" s="537">
        <f t="shared" si="135"/>
        <v>0</v>
      </c>
      <c r="DN57" s="537">
        <f t="shared" si="23"/>
        <v>0</v>
      </c>
      <c r="DO57" s="537">
        <f t="shared" si="74"/>
        <v>0</v>
      </c>
      <c r="DP57" s="537">
        <f t="shared" si="75"/>
        <v>0</v>
      </c>
      <c r="DQ57" s="518">
        <f t="shared" si="24"/>
        <v>-11.757435999999995</v>
      </c>
      <c r="DR57" s="519">
        <f t="shared" si="76"/>
        <v>-0.49499999999999922</v>
      </c>
      <c r="DS57" s="519">
        <f t="shared" si="157"/>
        <v>-0.49499999999999922</v>
      </c>
      <c r="DT57" s="538">
        <f t="shared" si="158"/>
        <v>-0.49499999999999922</v>
      </c>
      <c r="DU57" s="165"/>
      <c r="DW57" s="104">
        <f t="shared" ref="DW57:DW120" si="184">(DW56+DT57)</f>
        <v>-11.757435999999995</v>
      </c>
      <c r="DX57" s="182"/>
      <c r="DY57" s="183"/>
      <c r="DZ57" s="36">
        <v>42299</v>
      </c>
      <c r="EA57" s="108">
        <v>7.3571999999999989</v>
      </c>
      <c r="EB57" s="108">
        <v>7.4529999999999994</v>
      </c>
      <c r="ED57" s="104">
        <v>-11.030869313749999</v>
      </c>
      <c r="EE57" s="202">
        <v>-0.45</v>
      </c>
      <c r="EF57" s="224">
        <v>5.7970000000000006</v>
      </c>
      <c r="EG57" s="513">
        <f t="shared" si="159"/>
        <v>0</v>
      </c>
      <c r="EH57" s="506">
        <f t="shared" si="160"/>
        <v>0.8</v>
      </c>
      <c r="EI57" s="510">
        <f t="shared" si="112"/>
        <v>-9.6722539999999988</v>
      </c>
      <c r="EJ57" s="204">
        <f t="shared" si="78"/>
        <v>-0.35999999999999943</v>
      </c>
      <c r="EK57" s="537">
        <f t="shared" si="137"/>
        <v>0</v>
      </c>
      <c r="EL57" s="537">
        <f t="shared" si="30"/>
        <v>0</v>
      </c>
      <c r="EM57" s="537">
        <f t="shared" si="79"/>
        <v>0</v>
      </c>
      <c r="EN57" s="537">
        <f t="shared" si="80"/>
        <v>0</v>
      </c>
      <c r="EO57" s="518">
        <f t="shared" si="31"/>
        <v>-9.6722539999999988</v>
      </c>
      <c r="EP57" s="519">
        <f t="shared" si="81"/>
        <v>-0.35999999999999943</v>
      </c>
      <c r="EQ57" s="519">
        <f t="shared" si="161"/>
        <v>-0.35999999999999943</v>
      </c>
      <c r="ER57" s="538">
        <f t="shared" si="162"/>
        <v>-0.35999999999999943</v>
      </c>
      <c r="ES57" s="165"/>
      <c r="EU57" s="104">
        <f t="shared" ref="EU57:EU120" si="185">(EU56+ER57)</f>
        <v>-9.6722539999999988</v>
      </c>
      <c r="EV57" s="182"/>
      <c r="EW57" s="183"/>
      <c r="EX57" s="36">
        <v>42299</v>
      </c>
      <c r="EY57" s="108">
        <v>7.3571999999999989</v>
      </c>
      <c r="EZ57" s="108">
        <v>7.4529999999999994</v>
      </c>
      <c r="FB57" s="104">
        <v>-11.030869313749999</v>
      </c>
      <c r="FC57" s="202">
        <v>-0.45</v>
      </c>
      <c r="FD57" s="224">
        <v>1.2469999999999999</v>
      </c>
      <c r="FE57" s="513">
        <f t="shared" si="163"/>
        <v>0</v>
      </c>
      <c r="FF57" s="506">
        <f t="shared" si="164"/>
        <v>0.98</v>
      </c>
      <c r="FG57" s="510">
        <f t="shared" si="113"/>
        <v>-11.385348000000002</v>
      </c>
      <c r="FH57" s="204">
        <f t="shared" si="83"/>
        <v>-0.44100000000000072</v>
      </c>
      <c r="FI57" s="537">
        <f t="shared" si="139"/>
        <v>0</v>
      </c>
      <c r="FJ57" s="537">
        <f t="shared" si="37"/>
        <v>0</v>
      </c>
      <c r="FK57" s="537">
        <f t="shared" si="84"/>
        <v>0</v>
      </c>
      <c r="FL57" s="537">
        <f t="shared" si="85"/>
        <v>0</v>
      </c>
      <c r="FM57" s="518">
        <f t="shared" si="38"/>
        <v>-11.385348000000002</v>
      </c>
      <c r="FN57" s="519">
        <f t="shared" si="86"/>
        <v>-0.44100000000000072</v>
      </c>
      <c r="FO57" s="519">
        <f t="shared" si="165"/>
        <v>-0.44100000000000072</v>
      </c>
      <c r="FP57" s="538">
        <f>IF(AND(FS56&gt;(FB57+1),(FC57&gt;-0.15)),(FO57-0.1),(FO57))</f>
        <v>-0.44100000000000072</v>
      </c>
      <c r="FQ57" s="165"/>
      <c r="FS57" s="104">
        <f t="shared" ref="FS57:FS120" si="186">(FS56+FP57)</f>
        <v>-11.385348000000002</v>
      </c>
      <c r="FT57" s="182"/>
      <c r="FU57" s="183"/>
      <c r="FV57" s="36">
        <v>42299</v>
      </c>
      <c r="FW57" s="108">
        <v>7.3571999999999989</v>
      </c>
      <c r="FX57" s="108">
        <v>7.4529999999999994</v>
      </c>
      <c r="FZ57" s="104">
        <v>-11.030869313749999</v>
      </c>
      <c r="GA57" s="202">
        <v>-0.45</v>
      </c>
      <c r="GB57" s="223">
        <v>0.69700000000000095</v>
      </c>
      <c r="GC57" s="513">
        <f t="shared" si="167"/>
        <v>0</v>
      </c>
      <c r="GD57" s="506">
        <f t="shared" si="168"/>
        <v>1</v>
      </c>
      <c r="GE57" s="510">
        <f t="shared" si="114"/>
        <v>-10.615241999999999</v>
      </c>
      <c r="GF57" s="204">
        <f t="shared" si="88"/>
        <v>-0.44999999999999929</v>
      </c>
      <c r="GG57" s="537">
        <f t="shared" si="141"/>
        <v>0</v>
      </c>
      <c r="GH57" s="537">
        <f t="shared" si="44"/>
        <v>0</v>
      </c>
      <c r="GI57" s="537">
        <f t="shared" si="89"/>
        <v>0</v>
      </c>
      <c r="GJ57" s="537">
        <f t="shared" si="90"/>
        <v>0</v>
      </c>
      <c r="GK57" s="518">
        <f t="shared" si="45"/>
        <v>-10.615241999999999</v>
      </c>
      <c r="GL57" s="519">
        <f t="shared" si="91"/>
        <v>-0.44999999999999929</v>
      </c>
      <c r="GM57" s="519">
        <f t="shared" si="169"/>
        <v>-0.44999999999999929</v>
      </c>
      <c r="GN57" s="538">
        <f t="shared" si="170"/>
        <v>-0.44999999999999929</v>
      </c>
      <c r="GO57" s="165"/>
      <c r="GQ57" s="104">
        <f t="shared" ref="GQ57:GQ120" si="187">(GQ56+GN57)</f>
        <v>-10.615241999999999</v>
      </c>
      <c r="GR57" s="182"/>
      <c r="GS57" s="183"/>
      <c r="GT57" s="36">
        <v>42299</v>
      </c>
      <c r="GU57" s="108">
        <v>7.3571999999999989</v>
      </c>
      <c r="GV57" s="108">
        <v>7.4529999999999994</v>
      </c>
      <c r="GX57" s="104">
        <v>-11.030869313749999</v>
      </c>
      <c r="GY57" s="202">
        <v>-0.45</v>
      </c>
      <c r="GZ57" s="223">
        <v>1.4969999999999999</v>
      </c>
      <c r="HA57" s="513">
        <f t="shared" si="171"/>
        <v>0</v>
      </c>
      <c r="HB57" s="506">
        <f t="shared" si="172"/>
        <v>0.98</v>
      </c>
      <c r="HC57" s="510">
        <f t="shared" si="115"/>
        <v>-11.631400000000001</v>
      </c>
      <c r="HD57" s="204">
        <f t="shared" si="93"/>
        <v>-0.44100000000000072</v>
      </c>
      <c r="HE57" s="537">
        <f t="shared" si="143"/>
        <v>0</v>
      </c>
      <c r="HF57" s="537">
        <f t="shared" si="51"/>
        <v>0</v>
      </c>
      <c r="HG57" s="537">
        <f t="shared" si="94"/>
        <v>0</v>
      </c>
      <c r="HH57" s="537">
        <f t="shared" si="95"/>
        <v>0</v>
      </c>
      <c r="HI57" s="518">
        <f t="shared" si="52"/>
        <v>-11.631400000000001</v>
      </c>
      <c r="HJ57" s="519">
        <f t="shared" si="96"/>
        <v>-0.44100000000000072</v>
      </c>
      <c r="HK57" s="519">
        <f t="shared" si="173"/>
        <v>-0.44100000000000072</v>
      </c>
      <c r="HL57" s="538">
        <f t="shared" si="174"/>
        <v>-0.44100000000000072</v>
      </c>
      <c r="HM57" s="165"/>
      <c r="HO57" s="104">
        <f t="shared" ref="HO57:HO120" si="188">(HO56+HL57)</f>
        <v>-11.631400000000001</v>
      </c>
      <c r="HQ57" s="183"/>
      <c r="HR57" s="36">
        <v>42299</v>
      </c>
      <c r="HS57" s="108">
        <v>7.3571999999999989</v>
      </c>
      <c r="HT57" s="108">
        <v>7.4529999999999994</v>
      </c>
      <c r="HV57" s="104">
        <v>-11.030869313749999</v>
      </c>
      <c r="HW57" s="202">
        <v>-0.45</v>
      </c>
      <c r="HX57" s="223">
        <v>-0.35299999999999976</v>
      </c>
      <c r="HY57" s="513">
        <f t="shared" si="175"/>
        <v>1.1000000000000001</v>
      </c>
      <c r="HZ57" s="506">
        <f t="shared" si="176"/>
        <v>0</v>
      </c>
      <c r="IA57" s="510">
        <f t="shared" si="116"/>
        <v>-11.832391999999999</v>
      </c>
      <c r="IB57" s="204">
        <f t="shared" si="98"/>
        <v>-0.49499999999999922</v>
      </c>
      <c r="IC57" s="537">
        <f t="shared" si="145"/>
        <v>0</v>
      </c>
      <c r="ID57" s="537">
        <f t="shared" si="58"/>
        <v>0</v>
      </c>
      <c r="IE57" s="537">
        <f t="shared" si="99"/>
        <v>0</v>
      </c>
      <c r="IF57" s="537">
        <f t="shared" si="100"/>
        <v>0</v>
      </c>
      <c r="IG57" s="518">
        <f t="shared" si="59"/>
        <v>-11.832391999999999</v>
      </c>
      <c r="IH57" s="519">
        <f t="shared" si="101"/>
        <v>-0.49499999999999922</v>
      </c>
      <c r="II57" s="519">
        <f t="shared" si="177"/>
        <v>-0.49499999999999922</v>
      </c>
      <c r="IJ57" s="538">
        <f t="shared" si="178"/>
        <v>-0.49499999999999922</v>
      </c>
      <c r="IK57" s="165"/>
      <c r="IL57" s="163"/>
      <c r="IM57" s="104">
        <f t="shared" ref="IM57:IM120" si="189">(IM56+IJ57)</f>
        <v>-11.832391999999999</v>
      </c>
      <c r="IN57" s="182"/>
      <c r="IO57" s="183"/>
      <c r="IP57" s="36">
        <v>42299</v>
      </c>
      <c r="IQ57" s="108">
        <v>7.3571999999999989</v>
      </c>
      <c r="IR57" s="108">
        <v>7.4529999999999994</v>
      </c>
      <c r="IT57" s="104">
        <v>-11.030869313749999</v>
      </c>
      <c r="IU57" s="202">
        <v>-0.45</v>
      </c>
      <c r="IV57" s="365">
        <v>1.0970000000000013</v>
      </c>
      <c r="IW57" s="513">
        <f t="shared" si="179"/>
        <v>0</v>
      </c>
      <c r="IX57" s="506">
        <f t="shared" si="180"/>
        <v>0.98</v>
      </c>
      <c r="IY57" s="510">
        <f t="shared" si="117"/>
        <v>-12.975636000000002</v>
      </c>
      <c r="IZ57" s="204">
        <f t="shared" si="103"/>
        <v>-0.44100000000000072</v>
      </c>
      <c r="JA57" s="537">
        <f t="shared" si="147"/>
        <v>0</v>
      </c>
      <c r="JB57" s="537">
        <f t="shared" si="65"/>
        <v>0</v>
      </c>
      <c r="JC57" s="537">
        <f t="shared" si="104"/>
        <v>0</v>
      </c>
      <c r="JD57" s="537">
        <f t="shared" si="105"/>
        <v>0</v>
      </c>
      <c r="JE57" s="518">
        <f t="shared" si="66"/>
        <v>-12.975636000000002</v>
      </c>
      <c r="JF57" s="519">
        <f t="shared" si="106"/>
        <v>-0.44100000000000072</v>
      </c>
      <c r="JG57" s="519">
        <f t="shared" si="181"/>
        <v>-0.44100000000000072</v>
      </c>
      <c r="JH57" s="538">
        <f t="shared" si="182"/>
        <v>-0.44100000000000072</v>
      </c>
      <c r="JI57" s="165"/>
      <c r="JJ57" s="163"/>
      <c r="JK57" s="104">
        <f t="shared" ref="JK57:JK120" si="190">(JK56+JH57)</f>
        <v>-12.975636000000002</v>
      </c>
      <c r="JO57" s="163">
        <v>-11.030869313749999</v>
      </c>
      <c r="JP57" s="163">
        <v>-3.9529999999999994</v>
      </c>
      <c r="JQ57" s="398">
        <f t="shared" ref="JQ57:JQ88" si="191">(CY57)</f>
        <v>-10.160182000000002</v>
      </c>
      <c r="JT57" s="163">
        <v>-0.40299999999999958</v>
      </c>
      <c r="JU57" s="398">
        <f t="shared" ref="JU57:JU88" si="192">(DW57)</f>
        <v>-11.757435999999995</v>
      </c>
      <c r="JX57" s="163">
        <v>5.7970000000000006</v>
      </c>
      <c r="JY57" s="425">
        <f t="shared" ref="JY57:JY88" si="193">(EU57)</f>
        <v>-9.6722539999999988</v>
      </c>
      <c r="KB57" s="163">
        <v>1.2469999999999999</v>
      </c>
      <c r="KC57" s="398">
        <f t="shared" si="7"/>
        <v>-11.385348000000002</v>
      </c>
      <c r="KF57" s="163">
        <v>0.69700000000000095</v>
      </c>
      <c r="KG57" s="398">
        <f t="shared" ref="KG57:KG88" si="194">(GQ57)</f>
        <v>-10.615241999999999</v>
      </c>
      <c r="KJ57" s="163">
        <v>1.4969999999999999</v>
      </c>
      <c r="KK57" s="398">
        <f t="shared" ref="KK57:KK88" si="195">(HO57)</f>
        <v>-11.631400000000001</v>
      </c>
      <c r="KN57" s="365">
        <v>-0.35299999999999976</v>
      </c>
      <c r="KO57" s="398">
        <f t="shared" ref="KO57:KO88" si="196">(IM57)</f>
        <v>-11.832391999999999</v>
      </c>
      <c r="KR57" s="365">
        <v>1.0970000000000013</v>
      </c>
      <c r="KS57" s="398">
        <f t="shared" si="67"/>
        <v>-12.975636000000002</v>
      </c>
      <c r="KU57" s="36">
        <v>42299</v>
      </c>
    </row>
    <row r="58" spans="1:325" x14ac:dyDescent="0.35">
      <c r="A58" s="95">
        <v>41204</v>
      </c>
      <c r="B58" s="36">
        <v>41204</v>
      </c>
      <c r="C58" s="301">
        <v>3.5</v>
      </c>
      <c r="D58" s="301">
        <v>7.05</v>
      </c>
      <c r="E58" s="301">
        <v>13.25</v>
      </c>
      <c r="F58" s="301">
        <v>8.6999999999999993</v>
      </c>
      <c r="G58" s="301">
        <v>8.15</v>
      </c>
      <c r="H58" s="301">
        <v>8.9499999999999993</v>
      </c>
      <c r="I58" s="301">
        <v>7.1</v>
      </c>
      <c r="J58" s="301">
        <v>8.5500000000000007</v>
      </c>
      <c r="K58" s="105"/>
      <c r="L58" s="36">
        <v>42299</v>
      </c>
      <c r="M58" s="108">
        <v>7.3571999999999989</v>
      </c>
      <c r="N58" s="98">
        <f t="shared" si="2"/>
        <v>7.4529999999999994</v>
      </c>
      <c r="O58" s="108">
        <f t="shared" si="3"/>
        <v>7.5491333333333328</v>
      </c>
      <c r="P58" s="262"/>
      <c r="Q58" s="181">
        <v>42299</v>
      </c>
      <c r="R58" s="301">
        <v>3.5</v>
      </c>
      <c r="S58" s="224">
        <v>-3.9529999999999994</v>
      </c>
      <c r="T58"/>
      <c r="U58" s="301">
        <v>7.05</v>
      </c>
      <c r="V58" s="224">
        <v>-0.40299999999999958</v>
      </c>
      <c r="W58" s="98"/>
      <c r="X58" s="301">
        <v>13.25</v>
      </c>
      <c r="Y58" s="224">
        <v>5.7970000000000006</v>
      </c>
      <c r="Z58"/>
      <c r="AA58" s="301">
        <v>8.6999999999999993</v>
      </c>
      <c r="AB58" s="224">
        <v>1.2469999999999999</v>
      </c>
      <c r="AD58" s="301">
        <v>8.15</v>
      </c>
      <c r="AE58" s="223">
        <v>0.69700000000000095</v>
      </c>
      <c r="AG58" s="301">
        <v>8.9499999999999993</v>
      </c>
      <c r="AH58" s="223">
        <v>1.4969999999999999</v>
      </c>
      <c r="AJ58" s="301">
        <v>7.1</v>
      </c>
      <c r="AK58" s="223">
        <v>-0.35299999999999976</v>
      </c>
      <c r="AM58" s="301">
        <v>8.5500000000000007</v>
      </c>
      <c r="AN58" s="223">
        <f t="shared" si="1"/>
        <v>1.0970000000000013</v>
      </c>
      <c r="AZ58" s="36">
        <v>42300</v>
      </c>
      <c r="BA58" s="301">
        <v>4.3</v>
      </c>
      <c r="BC58" s="301">
        <v>7.25</v>
      </c>
      <c r="BD58" s="98"/>
      <c r="BE58" s="301">
        <v>12</v>
      </c>
      <c r="BG58" s="301">
        <v>7.8500000000000005</v>
      </c>
      <c r="BI58" s="301">
        <v>8.9499999999999993</v>
      </c>
      <c r="BK58" s="301">
        <v>9.0500000000000007</v>
      </c>
      <c r="BM58" s="301">
        <v>6.05</v>
      </c>
      <c r="BN58" s="186"/>
      <c r="BO58" s="301">
        <v>10.55</v>
      </c>
      <c r="BP58" s="186"/>
      <c r="BQ58" s="186"/>
      <c r="BS58" s="36">
        <v>42300</v>
      </c>
      <c r="BT58">
        <v>4</v>
      </c>
      <c r="BU58">
        <f t="shared" si="148"/>
        <v>0.04</v>
      </c>
      <c r="BV58">
        <f t="shared" si="149"/>
        <v>-11.483051327999998</v>
      </c>
      <c r="BW58">
        <v>4</v>
      </c>
      <c r="BX58">
        <f t="shared" si="150"/>
        <v>0.04</v>
      </c>
      <c r="BZ58" s="98"/>
      <c r="CD58" s="36">
        <v>42300</v>
      </c>
      <c r="CE58" s="108">
        <v>7.166599999999999</v>
      </c>
      <c r="CF58" s="108">
        <v>7.2618999999999989</v>
      </c>
      <c r="CH58" s="104">
        <v>-11.483051327999998</v>
      </c>
      <c r="CI58" s="202">
        <f t="shared" ref="CI58:CI99" si="197">(CH58-CH57)</f>
        <v>-0.45218201424999904</v>
      </c>
      <c r="CJ58" s="224">
        <v>-2.9618999999999991</v>
      </c>
      <c r="CK58" s="513">
        <f t="shared" si="151"/>
        <v>1.1499999999999999</v>
      </c>
      <c r="CL58" s="506">
        <f t="shared" si="152"/>
        <v>0</v>
      </c>
      <c r="CM58" s="510">
        <f t="shared" si="110"/>
        <v>-10.680191316387502</v>
      </c>
      <c r="CN58" s="204">
        <f t="shared" si="68"/>
        <v>-0.52000931638749925</v>
      </c>
      <c r="CO58" s="537">
        <f t="shared" si="133"/>
        <v>0</v>
      </c>
      <c r="CP58" s="537">
        <f t="shared" si="16"/>
        <v>0</v>
      </c>
      <c r="CQ58" s="537">
        <f t="shared" si="69"/>
        <v>0</v>
      </c>
      <c r="CR58" s="537">
        <f t="shared" si="70"/>
        <v>0</v>
      </c>
      <c r="CS58" s="518">
        <f t="shared" si="17"/>
        <v>-10.680191316387502</v>
      </c>
      <c r="CT58" s="519">
        <f t="shared" si="71"/>
        <v>-0.52000931638749925</v>
      </c>
      <c r="CU58" s="519">
        <f t="shared" si="153"/>
        <v>-0.52000931638749925</v>
      </c>
      <c r="CV58" s="538">
        <f>IF(AND(CY57&gt;(CH58+1),(CI58&gt;-0.15)),(CU58-0.1),(CU58))</f>
        <v>-0.52000931638749925</v>
      </c>
      <c r="CW58" s="165"/>
      <c r="CY58" s="104">
        <f t="shared" si="183"/>
        <v>-10.680191316387502</v>
      </c>
      <c r="DB58" s="36">
        <v>42300</v>
      </c>
      <c r="DC58" s="108">
        <v>7.166599999999999</v>
      </c>
      <c r="DD58" s="108">
        <v>7.2618999999999989</v>
      </c>
      <c r="DF58" s="104">
        <v>-11.483051327999998</v>
      </c>
      <c r="DG58" s="202">
        <f t="shared" ref="DG58:DG99" si="198">(DF58-DF57)</f>
        <v>-0.45218201424999904</v>
      </c>
      <c r="DH58" s="224">
        <v>-1.1899999999998911E-2</v>
      </c>
      <c r="DI58" s="513">
        <f t="shared" si="155"/>
        <v>1.1000000000000001</v>
      </c>
      <c r="DJ58" s="506">
        <f t="shared" si="156"/>
        <v>0</v>
      </c>
      <c r="DK58" s="510">
        <f t="shared" si="111"/>
        <v>-12.254836215674993</v>
      </c>
      <c r="DL58" s="204">
        <f t="shared" si="73"/>
        <v>-0.49740021567499859</v>
      </c>
      <c r="DM58" s="537">
        <f t="shared" ref="DM58:DM103" si="199">IF(AND(DK58&lt;(DF58-2),DH58&lt;-5),DL58+(DG58*-0.1),IF(AND(DK58&lt;(DF58-2),DH58&lt;-3),DL58+(DG58*-0.3),IF(AND(DK58&lt;(DF58-2),DH58&lt;0),DL58+(DG58*-0.5),0)))</f>
        <v>0</v>
      </c>
      <c r="DN58" s="537">
        <f t="shared" si="23"/>
        <v>0</v>
      </c>
      <c r="DO58" s="537">
        <f t="shared" ref="DO58:DO103" si="200">IF(AND(DK58&gt;(DF58+2),DH58&gt;5),DL58+(DG58*0.1),IF(AND(DK58&gt;(DF58+2),DH58&gt;3),DL58+(DG58*0.2),IF(AND(DK58&gt;(DF58+2),DH58&gt;0),DL58+(DG58*0.3),0)))</f>
        <v>0</v>
      </c>
      <c r="DP58" s="537">
        <f t="shared" ref="DP58:DP103" si="201">IF(AND(DK58&gt;(DF58+2),DH58&lt;-5),DL58+(DG58*0.5),IF(AND(DK58&gt;(DF58+2),DH58&lt;-3),DL58+(DG58*0.3),IF(AND(DK58&gt;(DF58+2),DH58&lt;0),DL58+(DG58*0.1),0)))</f>
        <v>0</v>
      </c>
      <c r="DQ58" s="518">
        <f t="shared" si="24"/>
        <v>-12.254836215674993</v>
      </c>
      <c r="DR58" s="519">
        <f t="shared" si="76"/>
        <v>-0.49740021567499859</v>
      </c>
      <c r="DS58" s="519">
        <f t="shared" si="157"/>
        <v>-0.49740021567499859</v>
      </c>
      <c r="DT58" s="538">
        <f t="shared" si="158"/>
        <v>-0.49740021567499859</v>
      </c>
      <c r="DU58" s="165"/>
      <c r="DW58" s="104">
        <f t="shared" si="184"/>
        <v>-12.254836215674993</v>
      </c>
      <c r="DX58" s="182"/>
      <c r="DY58" s="183"/>
      <c r="DZ58" s="36">
        <v>42300</v>
      </c>
      <c r="EA58" s="108">
        <v>7.166599999999999</v>
      </c>
      <c r="EB58" s="108">
        <v>7.2618999999999989</v>
      </c>
      <c r="ED58" s="104">
        <v>-11.483051327999998</v>
      </c>
      <c r="EE58" s="202">
        <f t="shared" ref="EE58:EE99" si="202">(ED58-ED57)</f>
        <v>-0.45218201424999904</v>
      </c>
      <c r="EF58" s="224">
        <v>4.7381000000000011</v>
      </c>
      <c r="EG58" s="513">
        <f t="shared" si="159"/>
        <v>0</v>
      </c>
      <c r="EH58" s="506">
        <f t="shared" si="160"/>
        <v>0.85</v>
      </c>
      <c r="EI58" s="510">
        <f t="shared" si="112"/>
        <v>-10.056608712112498</v>
      </c>
      <c r="EJ58" s="204">
        <f t="shared" si="78"/>
        <v>-0.38435471211249883</v>
      </c>
      <c r="EK58" s="537">
        <f t="shared" si="137"/>
        <v>0</v>
      </c>
      <c r="EL58" s="537">
        <f t="shared" si="30"/>
        <v>0</v>
      </c>
      <c r="EM58" s="537">
        <f t="shared" si="79"/>
        <v>0</v>
      </c>
      <c r="EN58" s="537">
        <f t="shared" si="80"/>
        <v>0</v>
      </c>
      <c r="EO58" s="518">
        <f t="shared" si="31"/>
        <v>-10.056608712112498</v>
      </c>
      <c r="EP58" s="519">
        <f t="shared" si="81"/>
        <v>-0.38435471211249883</v>
      </c>
      <c r="EQ58" s="519">
        <f t="shared" si="161"/>
        <v>-0.38435471211249883</v>
      </c>
      <c r="ER58" s="538">
        <f t="shared" si="162"/>
        <v>-0.38435471211249883</v>
      </c>
      <c r="ES58" s="165"/>
      <c r="EU58" s="104">
        <f t="shared" si="185"/>
        <v>-10.056608712112498</v>
      </c>
      <c r="EV58" s="182"/>
      <c r="EW58" s="183"/>
      <c r="EX58" s="36">
        <v>42300</v>
      </c>
      <c r="EY58" s="108">
        <v>7.166599999999999</v>
      </c>
      <c r="EZ58" s="108">
        <v>7.2618999999999989</v>
      </c>
      <c r="FB58" s="104">
        <v>-11.483051327999998</v>
      </c>
      <c r="FC58" s="202">
        <f t="shared" ref="FC58:FC99" si="203">(FB58-FB57)</f>
        <v>-0.45218201424999904</v>
      </c>
      <c r="FD58" s="224">
        <v>0.58810000000000162</v>
      </c>
      <c r="FE58" s="513">
        <f t="shared" si="163"/>
        <v>0</v>
      </c>
      <c r="FF58" s="506">
        <f t="shared" si="164"/>
        <v>1</v>
      </c>
      <c r="FG58" s="510">
        <f t="shared" si="113"/>
        <v>-11.837530014250001</v>
      </c>
      <c r="FH58" s="204">
        <f t="shared" si="83"/>
        <v>-0.45218201424999904</v>
      </c>
      <c r="FI58" s="537">
        <f t="shared" si="139"/>
        <v>0</v>
      </c>
      <c r="FJ58" s="537">
        <f t="shared" si="37"/>
        <v>0</v>
      </c>
      <c r="FK58" s="537">
        <f t="shared" si="84"/>
        <v>0</v>
      </c>
      <c r="FL58" s="537">
        <f t="shared" si="85"/>
        <v>0</v>
      </c>
      <c r="FM58" s="518">
        <f t="shared" si="38"/>
        <v>-11.837530014250001</v>
      </c>
      <c r="FN58" s="519">
        <f t="shared" si="86"/>
        <v>-0.45218201424999904</v>
      </c>
      <c r="FO58" s="519">
        <f t="shared" si="165"/>
        <v>-0.45218201424999904</v>
      </c>
      <c r="FP58" s="538">
        <f t="shared" si="166"/>
        <v>-0.45218201424999904</v>
      </c>
      <c r="FQ58" s="165"/>
      <c r="FS58" s="104">
        <f t="shared" si="186"/>
        <v>-11.837530014250001</v>
      </c>
      <c r="FT58" s="182"/>
      <c r="FU58" s="183"/>
      <c r="FV58" s="36">
        <v>42300</v>
      </c>
      <c r="FW58" s="108">
        <v>7.166599999999999</v>
      </c>
      <c r="FX58" s="108">
        <v>7.2618999999999989</v>
      </c>
      <c r="FZ58" s="104">
        <v>-11.483051327999998</v>
      </c>
      <c r="GA58" s="202">
        <f t="shared" ref="GA58:GA99" si="204">(FZ58-FZ57)</f>
        <v>-0.45218201424999904</v>
      </c>
      <c r="GB58" s="223">
        <v>1.6881000000000004</v>
      </c>
      <c r="GC58" s="513">
        <f t="shared" si="167"/>
        <v>0</v>
      </c>
      <c r="GD58" s="506">
        <f t="shared" si="168"/>
        <v>0.98</v>
      </c>
      <c r="GE58" s="510">
        <f t="shared" si="114"/>
        <v>-11.058380373964997</v>
      </c>
      <c r="GF58" s="204">
        <f t="shared" si="88"/>
        <v>-0.44313837396499878</v>
      </c>
      <c r="GG58" s="537">
        <f t="shared" si="141"/>
        <v>0</v>
      </c>
      <c r="GH58" s="537">
        <f t="shared" si="44"/>
        <v>0</v>
      </c>
      <c r="GI58" s="537">
        <f t="shared" si="89"/>
        <v>0</v>
      </c>
      <c r="GJ58" s="537">
        <f t="shared" si="90"/>
        <v>0</v>
      </c>
      <c r="GK58" s="518">
        <f t="shared" si="45"/>
        <v>-11.058380373964997</v>
      </c>
      <c r="GL58" s="519">
        <f t="shared" si="91"/>
        <v>-0.44313837396499878</v>
      </c>
      <c r="GM58" s="519">
        <f t="shared" si="169"/>
        <v>-0.44313837396499878</v>
      </c>
      <c r="GN58" s="538">
        <f t="shared" si="170"/>
        <v>-0.44313837396499878</v>
      </c>
      <c r="GO58" s="165"/>
      <c r="GQ58" s="104">
        <f t="shared" si="187"/>
        <v>-11.058380373964997</v>
      </c>
      <c r="GR58" s="182"/>
      <c r="GS58" s="183"/>
      <c r="GT58" s="36">
        <v>42300</v>
      </c>
      <c r="GU58" s="108">
        <v>7.166599999999999</v>
      </c>
      <c r="GV58" s="108">
        <v>7.2618999999999989</v>
      </c>
      <c r="GX58" s="104">
        <v>-11.483051327999998</v>
      </c>
      <c r="GY58" s="202">
        <f t="shared" ref="GY58:GY99" si="205">(GX58-GX57)</f>
        <v>-0.45218201424999904</v>
      </c>
      <c r="GZ58" s="223">
        <v>1.7881000000000018</v>
      </c>
      <c r="HA58" s="513">
        <f t="shared" si="171"/>
        <v>0</v>
      </c>
      <c r="HB58" s="506">
        <f t="shared" si="172"/>
        <v>0.98</v>
      </c>
      <c r="HC58" s="510">
        <f t="shared" si="115"/>
        <v>-12.074538373965</v>
      </c>
      <c r="HD58" s="204">
        <f t="shared" si="93"/>
        <v>-0.44313837396499878</v>
      </c>
      <c r="HE58" s="537">
        <f t="shared" si="143"/>
        <v>0</v>
      </c>
      <c r="HF58" s="537">
        <f t="shared" si="51"/>
        <v>0</v>
      </c>
      <c r="HG58" s="537">
        <f t="shared" si="94"/>
        <v>0</v>
      </c>
      <c r="HH58" s="537">
        <f t="shared" si="95"/>
        <v>0</v>
      </c>
      <c r="HI58" s="518">
        <f t="shared" si="52"/>
        <v>-12.074538373965</v>
      </c>
      <c r="HJ58" s="519">
        <f t="shared" si="96"/>
        <v>-0.44313837396499878</v>
      </c>
      <c r="HK58" s="519">
        <f t="shared" si="173"/>
        <v>-0.44313837396499878</v>
      </c>
      <c r="HL58" s="538">
        <f t="shared" si="174"/>
        <v>-0.44313837396499878</v>
      </c>
      <c r="HM58" s="165"/>
      <c r="HO58" s="104">
        <f t="shared" si="188"/>
        <v>-12.074538373965</v>
      </c>
      <c r="HQ58" s="183"/>
      <c r="HR58" s="36">
        <v>42300</v>
      </c>
      <c r="HS58" s="108">
        <v>7.166599999999999</v>
      </c>
      <c r="HT58" s="108">
        <v>7.2618999999999989</v>
      </c>
      <c r="HV58" s="104">
        <v>-11.483051327999998</v>
      </c>
      <c r="HW58" s="202">
        <f t="shared" ref="HW58:HW99" si="206">(HV58-HV57)</f>
        <v>-0.45218201424999904</v>
      </c>
      <c r="HX58" s="223">
        <v>-1.2118999999999991</v>
      </c>
      <c r="HY58" s="513">
        <f t="shared" si="175"/>
        <v>1.1200000000000001</v>
      </c>
      <c r="HZ58" s="506">
        <f t="shared" si="176"/>
        <v>0</v>
      </c>
      <c r="IA58" s="510">
        <f t="shared" si="116"/>
        <v>-12.338835855959998</v>
      </c>
      <c r="IB58" s="204">
        <f t="shared" si="98"/>
        <v>-0.50644385595999886</v>
      </c>
      <c r="IC58" s="537">
        <f t="shared" si="145"/>
        <v>0</v>
      </c>
      <c r="ID58" s="537">
        <f t="shared" si="58"/>
        <v>0</v>
      </c>
      <c r="IE58" s="537">
        <f t="shared" si="99"/>
        <v>0</v>
      </c>
      <c r="IF58" s="537">
        <f t="shared" si="100"/>
        <v>0</v>
      </c>
      <c r="IG58" s="518">
        <f t="shared" si="59"/>
        <v>-12.338835855959998</v>
      </c>
      <c r="IH58" s="519">
        <f t="shared" si="101"/>
        <v>-0.50644385595999886</v>
      </c>
      <c r="II58" s="519">
        <f t="shared" si="177"/>
        <v>-0.50644385595999886</v>
      </c>
      <c r="IJ58" s="538">
        <f t="shared" si="178"/>
        <v>-0.50644385595999886</v>
      </c>
      <c r="IK58" s="165"/>
      <c r="IL58" s="163"/>
      <c r="IM58" s="104">
        <f t="shared" si="189"/>
        <v>-12.338835855959998</v>
      </c>
      <c r="IN58" s="182"/>
      <c r="IO58" s="183"/>
      <c r="IP58" s="36">
        <v>42300</v>
      </c>
      <c r="IQ58" s="108">
        <v>7.166599999999999</v>
      </c>
      <c r="IR58" s="108">
        <v>7.2618999999999989</v>
      </c>
      <c r="IT58" s="104">
        <v>-11.483051327999998</v>
      </c>
      <c r="IU58" s="202">
        <f t="shared" ref="IU58:IU99" si="207">(IT58-IT57)</f>
        <v>-0.45218201424999904</v>
      </c>
      <c r="IV58" s="365">
        <v>3.2881000000000018</v>
      </c>
      <c r="IW58" s="513">
        <f t="shared" si="179"/>
        <v>0</v>
      </c>
      <c r="IX58" s="506">
        <f t="shared" si="180"/>
        <v>0.9</v>
      </c>
      <c r="IY58" s="510">
        <f t="shared" si="117"/>
        <v>-13.382599812825001</v>
      </c>
      <c r="IZ58" s="204">
        <f t="shared" si="103"/>
        <v>-0.40696381282499949</v>
      </c>
      <c r="JA58" s="537">
        <f t="shared" si="147"/>
        <v>0</v>
      </c>
      <c r="JB58" s="537">
        <f t="shared" si="65"/>
        <v>0</v>
      </c>
      <c r="JC58" s="537">
        <f t="shared" si="104"/>
        <v>0</v>
      </c>
      <c r="JD58" s="537">
        <f t="shared" si="105"/>
        <v>0</v>
      </c>
      <c r="JE58" s="518">
        <f t="shared" si="66"/>
        <v>-13.382599812825001</v>
      </c>
      <c r="JF58" s="519">
        <f t="shared" si="106"/>
        <v>-0.40696381282499949</v>
      </c>
      <c r="JG58" s="519">
        <f t="shared" si="181"/>
        <v>-0.40696381282499949</v>
      </c>
      <c r="JH58" s="538">
        <f t="shared" si="182"/>
        <v>-0.40696381282499949</v>
      </c>
      <c r="JI58" s="165"/>
      <c r="JJ58" s="163"/>
      <c r="JK58" s="104">
        <f t="shared" si="190"/>
        <v>-13.382599812825001</v>
      </c>
      <c r="JO58" s="163">
        <v>-11.483051327999998</v>
      </c>
      <c r="JP58" s="163">
        <v>-2.9618999999999991</v>
      </c>
      <c r="JQ58" s="398">
        <f t="shared" si="191"/>
        <v>-10.680191316387502</v>
      </c>
      <c r="JT58" s="163">
        <v>-1.1899999999998911E-2</v>
      </c>
      <c r="JU58" s="398">
        <f t="shared" si="192"/>
        <v>-12.254836215674993</v>
      </c>
      <c r="JX58" s="163">
        <v>4.7381000000000011</v>
      </c>
      <c r="JY58" s="425">
        <f t="shared" si="193"/>
        <v>-10.056608712112498</v>
      </c>
      <c r="KB58" s="163">
        <v>0.58810000000000162</v>
      </c>
      <c r="KC58" s="398">
        <f t="shared" si="7"/>
        <v>-11.837530014250001</v>
      </c>
      <c r="KF58" s="163">
        <v>1.6881000000000004</v>
      </c>
      <c r="KG58" s="398">
        <f t="shared" si="194"/>
        <v>-11.058380373964997</v>
      </c>
      <c r="KJ58" s="163">
        <v>1.7881000000000018</v>
      </c>
      <c r="KK58" s="398">
        <f t="shared" si="195"/>
        <v>-12.074538373965</v>
      </c>
      <c r="KN58" s="365">
        <v>-1.2118999999999991</v>
      </c>
      <c r="KO58" s="398">
        <f t="shared" si="196"/>
        <v>-12.338835855959998</v>
      </c>
      <c r="KR58" s="365">
        <v>3.2881000000000018</v>
      </c>
      <c r="KS58" s="398">
        <f t="shared" si="67"/>
        <v>-13.382599812825001</v>
      </c>
      <c r="KU58" s="36">
        <v>42300</v>
      </c>
    </row>
    <row r="59" spans="1:325" x14ac:dyDescent="0.35">
      <c r="A59" s="95">
        <v>41205</v>
      </c>
      <c r="B59" s="36">
        <v>41205</v>
      </c>
      <c r="C59" s="301">
        <v>4.3</v>
      </c>
      <c r="D59" s="301">
        <v>7.25</v>
      </c>
      <c r="E59" s="301">
        <v>12</v>
      </c>
      <c r="F59" s="301">
        <v>7.8500000000000005</v>
      </c>
      <c r="G59" s="301">
        <v>8.9499999999999993</v>
      </c>
      <c r="H59" s="301">
        <v>9.0500000000000007</v>
      </c>
      <c r="I59" s="301">
        <v>6.05</v>
      </c>
      <c r="J59" s="301">
        <v>10.55</v>
      </c>
      <c r="K59" s="105"/>
      <c r="L59" s="36">
        <v>42300</v>
      </c>
      <c r="M59" s="108">
        <v>7.166599999999999</v>
      </c>
      <c r="N59" s="98">
        <f t="shared" si="2"/>
        <v>7.2618999999999989</v>
      </c>
      <c r="O59" s="108">
        <f t="shared" si="3"/>
        <v>7.3575333333333326</v>
      </c>
      <c r="P59" s="262"/>
      <c r="Q59" s="181">
        <v>42300</v>
      </c>
      <c r="R59" s="301">
        <v>4.3</v>
      </c>
      <c r="S59" s="224">
        <v>-2.9618999999999991</v>
      </c>
      <c r="T59"/>
      <c r="U59" s="301">
        <v>7.25</v>
      </c>
      <c r="V59" s="224">
        <v>-1.1899999999998911E-2</v>
      </c>
      <c r="W59" s="98"/>
      <c r="X59" s="301">
        <v>12</v>
      </c>
      <c r="Y59" s="224">
        <v>4.7381000000000011</v>
      </c>
      <c r="Z59"/>
      <c r="AA59" s="301">
        <v>7.8500000000000005</v>
      </c>
      <c r="AB59" s="224">
        <v>0.58810000000000162</v>
      </c>
      <c r="AD59" s="301">
        <v>8.9499999999999993</v>
      </c>
      <c r="AE59" s="223">
        <v>1.6881000000000004</v>
      </c>
      <c r="AG59" s="301">
        <v>9.0500000000000007</v>
      </c>
      <c r="AH59" s="223">
        <v>1.7881000000000018</v>
      </c>
      <c r="AJ59" s="301">
        <v>6.05</v>
      </c>
      <c r="AK59" s="223">
        <v>-1.2118999999999991</v>
      </c>
      <c r="AM59" s="301">
        <v>10.55</v>
      </c>
      <c r="AN59" s="223">
        <f t="shared" si="1"/>
        <v>3.2881000000000018</v>
      </c>
      <c r="AZ59" s="36">
        <v>42301</v>
      </c>
      <c r="BA59" s="301">
        <v>4.3</v>
      </c>
      <c r="BC59" s="301">
        <v>8</v>
      </c>
      <c r="BD59" s="98"/>
      <c r="BE59" s="301">
        <v>9.15</v>
      </c>
      <c r="BG59" s="301">
        <v>5.6</v>
      </c>
      <c r="BI59" s="301">
        <v>9.1000000000000014</v>
      </c>
      <c r="BK59" s="301">
        <v>7.8000000000000007</v>
      </c>
      <c r="BM59" s="301">
        <v>7.7</v>
      </c>
      <c r="BN59" s="186"/>
      <c r="BO59" s="301">
        <v>9.0500000000000007</v>
      </c>
      <c r="BP59" s="186">
        <v>-14.898358974358972</v>
      </c>
      <c r="BQ59" s="186"/>
      <c r="BS59" s="36">
        <v>42301</v>
      </c>
      <c r="BT59">
        <v>5</v>
      </c>
      <c r="BU59">
        <f t="shared" si="148"/>
        <v>0.05</v>
      </c>
      <c r="BV59">
        <f t="shared" si="149"/>
        <v>-11.92195534375</v>
      </c>
      <c r="BW59">
        <v>5</v>
      </c>
      <c r="BX59">
        <f t="shared" si="150"/>
        <v>0.05</v>
      </c>
      <c r="BZ59" s="98"/>
      <c r="CD59" s="36">
        <v>42301</v>
      </c>
      <c r="CE59" s="108">
        <v>6.9770000000000003</v>
      </c>
      <c r="CF59" s="108">
        <v>7.0717999999999996</v>
      </c>
      <c r="CH59" s="104">
        <v>-11.92195534375</v>
      </c>
      <c r="CI59" s="202">
        <f t="shared" si="197"/>
        <v>-0.43890401575000126</v>
      </c>
      <c r="CJ59" s="224">
        <v>-2.7717999999999998</v>
      </c>
      <c r="CK59" s="513">
        <f t="shared" si="151"/>
        <v>1.1499999999999999</v>
      </c>
      <c r="CL59" s="506">
        <f t="shared" si="152"/>
        <v>0</v>
      </c>
      <c r="CM59" s="510">
        <f t="shared" si="110"/>
        <v>-11.184930934500002</v>
      </c>
      <c r="CN59" s="204">
        <f t="shared" si="68"/>
        <v>-0.50473961811250057</v>
      </c>
      <c r="CO59" s="537">
        <f t="shared" si="133"/>
        <v>0</v>
      </c>
      <c r="CP59" s="537">
        <f t="shared" si="16"/>
        <v>0</v>
      </c>
      <c r="CQ59" s="537">
        <f t="shared" si="69"/>
        <v>0</v>
      </c>
      <c r="CR59" s="537">
        <f t="shared" si="70"/>
        <v>0</v>
      </c>
      <c r="CS59" s="518">
        <f t="shared" si="17"/>
        <v>-11.184930934500002</v>
      </c>
      <c r="CT59" s="519">
        <f t="shared" si="71"/>
        <v>-0.50473961811250057</v>
      </c>
      <c r="CU59" s="519">
        <f t="shared" si="153"/>
        <v>-0.50473961811250057</v>
      </c>
      <c r="CV59" s="538">
        <f t="shared" si="154"/>
        <v>-0.50473961811250057</v>
      </c>
      <c r="CW59" s="165"/>
      <c r="CY59" s="104">
        <f t="shared" si="183"/>
        <v>-11.184930934500002</v>
      </c>
      <c r="DB59" s="36">
        <v>42301</v>
      </c>
      <c r="DC59" s="108">
        <v>6.9770000000000003</v>
      </c>
      <c r="DD59" s="108">
        <v>7.0717999999999996</v>
      </c>
      <c r="DF59" s="104">
        <v>-11.92195534375</v>
      </c>
      <c r="DG59" s="202">
        <f t="shared" si="198"/>
        <v>-0.43890401575000126</v>
      </c>
      <c r="DH59" s="224">
        <v>0.92820000000000036</v>
      </c>
      <c r="DI59" s="513">
        <f t="shared" si="155"/>
        <v>0</v>
      </c>
      <c r="DJ59" s="506">
        <f t="shared" si="156"/>
        <v>1</v>
      </c>
      <c r="DK59" s="510">
        <f t="shared" si="111"/>
        <v>-12.693740231424995</v>
      </c>
      <c r="DL59" s="204">
        <f t="shared" si="73"/>
        <v>-0.43890401575000126</v>
      </c>
      <c r="DM59" s="537">
        <f t="shared" si="199"/>
        <v>0</v>
      </c>
      <c r="DN59" s="537">
        <f t="shared" si="23"/>
        <v>0</v>
      </c>
      <c r="DO59" s="537">
        <f t="shared" si="200"/>
        <v>0</v>
      </c>
      <c r="DP59" s="537">
        <f t="shared" si="201"/>
        <v>0</v>
      </c>
      <c r="DQ59" s="518">
        <f t="shared" si="24"/>
        <v>-12.693740231424995</v>
      </c>
      <c r="DR59" s="519">
        <f t="shared" si="76"/>
        <v>-0.43890401575000126</v>
      </c>
      <c r="DS59" s="519">
        <f t="shared" si="157"/>
        <v>-0.43890401575000126</v>
      </c>
      <c r="DT59" s="538">
        <f t="shared" si="158"/>
        <v>-0.43890401575000126</v>
      </c>
      <c r="DU59" s="165"/>
      <c r="DW59" s="104">
        <f t="shared" si="184"/>
        <v>-12.693740231424995</v>
      </c>
      <c r="DX59" s="182"/>
      <c r="DY59" s="183"/>
      <c r="DZ59" s="36">
        <v>42301</v>
      </c>
      <c r="EA59" s="108">
        <v>6.9770000000000003</v>
      </c>
      <c r="EB59" s="108">
        <v>7.0717999999999996</v>
      </c>
      <c r="ED59" s="104">
        <v>-11.92195534375</v>
      </c>
      <c r="EE59" s="202">
        <f t="shared" si="202"/>
        <v>-0.43890401575000126</v>
      </c>
      <c r="EF59" s="224">
        <v>2.0782000000000007</v>
      </c>
      <c r="EG59" s="513">
        <f t="shared" si="159"/>
        <v>0</v>
      </c>
      <c r="EH59" s="506">
        <f t="shared" si="160"/>
        <v>0.95</v>
      </c>
      <c r="EI59" s="510">
        <f t="shared" si="112"/>
        <v>-10.473567527074998</v>
      </c>
      <c r="EJ59" s="204">
        <f t="shared" si="78"/>
        <v>-0.41695881496250031</v>
      </c>
      <c r="EK59" s="537">
        <f t="shared" si="137"/>
        <v>0</v>
      </c>
      <c r="EL59" s="537">
        <f t="shared" si="30"/>
        <v>0</v>
      </c>
      <c r="EM59" s="537">
        <f t="shared" si="79"/>
        <v>0</v>
      </c>
      <c r="EN59" s="537">
        <f t="shared" si="80"/>
        <v>0</v>
      </c>
      <c r="EO59" s="518">
        <f t="shared" si="31"/>
        <v>-10.473567527074998</v>
      </c>
      <c r="EP59" s="519">
        <f t="shared" si="81"/>
        <v>-0.41695881496250031</v>
      </c>
      <c r="EQ59" s="519">
        <f t="shared" si="161"/>
        <v>-0.41695881496250031</v>
      </c>
      <c r="ER59" s="538">
        <f t="shared" si="162"/>
        <v>-0.41695881496250031</v>
      </c>
      <c r="ES59" s="165"/>
      <c r="EU59" s="104">
        <f t="shared" si="185"/>
        <v>-10.473567527074998</v>
      </c>
      <c r="EV59" s="182"/>
      <c r="EW59" s="183"/>
      <c r="EX59" s="36">
        <v>42301</v>
      </c>
      <c r="EY59" s="108">
        <v>6.9770000000000003</v>
      </c>
      <c r="EZ59" s="108">
        <v>7.0717999999999996</v>
      </c>
      <c r="FB59" s="104">
        <v>-11.92195534375</v>
      </c>
      <c r="FC59" s="202">
        <f t="shared" si="203"/>
        <v>-0.43890401575000126</v>
      </c>
      <c r="FD59" s="224">
        <v>-1.4718</v>
      </c>
      <c r="FE59" s="513">
        <f t="shared" si="163"/>
        <v>1.1200000000000001</v>
      </c>
      <c r="FF59" s="506">
        <f t="shared" si="164"/>
        <v>0</v>
      </c>
      <c r="FG59" s="510">
        <f t="shared" si="113"/>
        <v>-12.329102511890003</v>
      </c>
      <c r="FH59" s="204">
        <f t="shared" si="83"/>
        <v>-0.49157249764000177</v>
      </c>
      <c r="FI59" s="537">
        <f t="shared" si="139"/>
        <v>0</v>
      </c>
      <c r="FJ59" s="537">
        <f t="shared" si="37"/>
        <v>0</v>
      </c>
      <c r="FK59" s="537">
        <f t="shared" si="84"/>
        <v>0</v>
      </c>
      <c r="FL59" s="537">
        <f t="shared" si="85"/>
        <v>0</v>
      </c>
      <c r="FM59" s="518">
        <f t="shared" si="38"/>
        <v>-12.329102511890003</v>
      </c>
      <c r="FN59" s="519">
        <f t="shared" si="86"/>
        <v>-0.49157249764000177</v>
      </c>
      <c r="FO59" s="519">
        <f t="shared" si="165"/>
        <v>-0.49157249764000177</v>
      </c>
      <c r="FP59" s="538">
        <f t="shared" si="166"/>
        <v>-0.49157249764000177</v>
      </c>
      <c r="FQ59" s="165"/>
      <c r="FS59" s="104">
        <f t="shared" si="186"/>
        <v>-12.329102511890003</v>
      </c>
      <c r="FT59" s="182"/>
      <c r="FU59" s="183"/>
      <c r="FV59" s="36">
        <v>42301</v>
      </c>
      <c r="FW59" s="108">
        <v>6.9770000000000003</v>
      </c>
      <c r="FX59" s="108">
        <v>7.0717999999999996</v>
      </c>
      <c r="FZ59" s="104">
        <v>-11.92195534375</v>
      </c>
      <c r="GA59" s="202">
        <f t="shared" si="204"/>
        <v>-0.43890401575000126</v>
      </c>
      <c r="GB59" s="223">
        <v>2.0282000000000018</v>
      </c>
      <c r="GC59" s="513">
        <f t="shared" si="167"/>
        <v>0</v>
      </c>
      <c r="GD59" s="506">
        <f t="shared" si="168"/>
        <v>0.95</v>
      </c>
      <c r="GE59" s="510">
        <f t="shared" si="114"/>
        <v>-11.475339188927499</v>
      </c>
      <c r="GF59" s="204">
        <f t="shared" si="88"/>
        <v>-0.41695881496250209</v>
      </c>
      <c r="GG59" s="537">
        <f t="shared" si="141"/>
        <v>0</v>
      </c>
      <c r="GH59" s="537">
        <f t="shared" si="44"/>
        <v>0</v>
      </c>
      <c r="GI59" s="537">
        <f t="shared" si="89"/>
        <v>0</v>
      </c>
      <c r="GJ59" s="537">
        <f t="shared" si="90"/>
        <v>0</v>
      </c>
      <c r="GK59" s="518">
        <f t="shared" si="45"/>
        <v>-11.475339188927499</v>
      </c>
      <c r="GL59" s="519">
        <f t="shared" si="91"/>
        <v>-0.41695881496250209</v>
      </c>
      <c r="GM59" s="519">
        <f t="shared" si="169"/>
        <v>-0.41695881496250209</v>
      </c>
      <c r="GN59" s="538">
        <f t="shared" si="170"/>
        <v>-0.41695881496250209</v>
      </c>
      <c r="GO59" s="165"/>
      <c r="GQ59" s="104">
        <f t="shared" si="187"/>
        <v>-11.475339188927499</v>
      </c>
      <c r="GR59" s="182"/>
      <c r="GS59" s="183"/>
      <c r="GT59" s="36">
        <v>42301</v>
      </c>
      <c r="GU59" s="108">
        <v>6.9770000000000003</v>
      </c>
      <c r="GV59" s="108">
        <v>7.0717999999999996</v>
      </c>
      <c r="GX59" s="104">
        <v>-11.92195534375</v>
      </c>
      <c r="GY59" s="202">
        <f t="shared" si="205"/>
        <v>-0.43890401575000126</v>
      </c>
      <c r="GZ59" s="223">
        <v>0.72820000000000107</v>
      </c>
      <c r="HA59" s="513">
        <f t="shared" si="171"/>
        <v>0</v>
      </c>
      <c r="HB59" s="506">
        <f t="shared" si="172"/>
        <v>1</v>
      </c>
      <c r="HC59" s="510">
        <f t="shared" si="115"/>
        <v>-12.513442389715001</v>
      </c>
      <c r="HD59" s="204">
        <f t="shared" si="93"/>
        <v>-0.43890401575000126</v>
      </c>
      <c r="HE59" s="537">
        <f t="shared" si="143"/>
        <v>0</v>
      </c>
      <c r="HF59" s="537">
        <f t="shared" si="51"/>
        <v>0</v>
      </c>
      <c r="HG59" s="537">
        <f t="shared" si="94"/>
        <v>0</v>
      </c>
      <c r="HH59" s="537">
        <f t="shared" si="95"/>
        <v>0</v>
      </c>
      <c r="HI59" s="518">
        <f t="shared" si="52"/>
        <v>-12.513442389715001</v>
      </c>
      <c r="HJ59" s="519">
        <f t="shared" si="96"/>
        <v>-0.43890401575000126</v>
      </c>
      <c r="HK59" s="519">
        <f t="shared" si="173"/>
        <v>-0.43890401575000126</v>
      </c>
      <c r="HL59" s="538">
        <f t="shared" si="174"/>
        <v>-0.43890401575000126</v>
      </c>
      <c r="HM59" s="165"/>
      <c r="HO59" s="104">
        <f t="shared" si="188"/>
        <v>-12.513442389715001</v>
      </c>
      <c r="HQ59" s="183"/>
      <c r="HR59" s="36">
        <v>42301</v>
      </c>
      <c r="HS59" s="108">
        <v>6.9770000000000003</v>
      </c>
      <c r="HT59" s="108">
        <v>7.0717999999999996</v>
      </c>
      <c r="HV59" s="104">
        <v>-11.92195534375</v>
      </c>
      <c r="HW59" s="202">
        <f t="shared" si="206"/>
        <v>-0.43890401575000126</v>
      </c>
      <c r="HX59" s="223">
        <v>0.62820000000000054</v>
      </c>
      <c r="HY59" s="513">
        <f t="shared" si="175"/>
        <v>0</v>
      </c>
      <c r="HZ59" s="506">
        <f t="shared" si="176"/>
        <v>1</v>
      </c>
      <c r="IA59" s="510">
        <f t="shared" si="116"/>
        <v>-12.777739871709999</v>
      </c>
      <c r="IB59" s="204">
        <f t="shared" si="98"/>
        <v>-0.43890401575000126</v>
      </c>
      <c r="IC59" s="537">
        <f t="shared" si="145"/>
        <v>0</v>
      </c>
      <c r="ID59" s="537">
        <f t="shared" si="58"/>
        <v>0</v>
      </c>
      <c r="IE59" s="537">
        <f t="shared" si="99"/>
        <v>0</v>
      </c>
      <c r="IF59" s="537">
        <f t="shared" si="100"/>
        <v>0</v>
      </c>
      <c r="IG59" s="518">
        <f t="shared" si="59"/>
        <v>-12.777739871709999</v>
      </c>
      <c r="IH59" s="519">
        <f t="shared" si="101"/>
        <v>-0.43890401575000126</v>
      </c>
      <c r="II59" s="519">
        <f t="shared" si="177"/>
        <v>-0.43890401575000126</v>
      </c>
      <c r="IJ59" s="538">
        <f t="shared" si="178"/>
        <v>-0.43890401575000126</v>
      </c>
      <c r="IK59" s="165"/>
      <c r="IL59" s="163"/>
      <c r="IM59" s="104">
        <f t="shared" si="189"/>
        <v>-12.777739871709999</v>
      </c>
      <c r="IN59" s="182"/>
      <c r="IO59" s="183"/>
      <c r="IP59" s="36">
        <v>42301</v>
      </c>
      <c r="IQ59" s="108">
        <v>6.9770000000000003</v>
      </c>
      <c r="IR59" s="108">
        <v>7.0717999999999996</v>
      </c>
      <c r="IT59" s="104">
        <v>-11.92195534375</v>
      </c>
      <c r="IU59" s="202">
        <f t="shared" si="207"/>
        <v>-0.43890401575000126</v>
      </c>
      <c r="IV59" s="365">
        <v>1.9782000000000011</v>
      </c>
      <c r="IW59" s="513">
        <f t="shared" si="179"/>
        <v>0</v>
      </c>
      <c r="IX59" s="506">
        <f t="shared" si="180"/>
        <v>0.98</v>
      </c>
      <c r="IY59" s="510">
        <f t="shared" si="117"/>
        <v>-13.812725748260002</v>
      </c>
      <c r="IZ59" s="204">
        <f t="shared" si="103"/>
        <v>-0.43012593543500088</v>
      </c>
      <c r="JA59" s="537">
        <f t="shared" si="147"/>
        <v>0</v>
      </c>
      <c r="JB59" s="537">
        <f t="shared" si="65"/>
        <v>0</v>
      </c>
      <c r="JC59" s="537">
        <f t="shared" si="104"/>
        <v>0</v>
      </c>
      <c r="JD59" s="537">
        <f t="shared" si="105"/>
        <v>0</v>
      </c>
      <c r="JE59" s="518">
        <f t="shared" si="66"/>
        <v>-13.812725748260002</v>
      </c>
      <c r="JF59" s="519">
        <f t="shared" si="106"/>
        <v>-0.43012593543500088</v>
      </c>
      <c r="JG59" s="519">
        <f t="shared" si="181"/>
        <v>-0.43012593543500088</v>
      </c>
      <c r="JH59" s="538">
        <f t="shared" si="182"/>
        <v>-0.43012593543500088</v>
      </c>
      <c r="JI59" s="165"/>
      <c r="JJ59" s="163"/>
      <c r="JK59" s="104">
        <f t="shared" si="190"/>
        <v>-13.812725748260002</v>
      </c>
      <c r="JL59" s="186">
        <v>-14.898358974358972</v>
      </c>
      <c r="JM59" s="186"/>
      <c r="JN59" s="527"/>
      <c r="JO59" s="163">
        <v>-11.92195534375</v>
      </c>
      <c r="JP59" s="163">
        <v>-2.7717999999999998</v>
      </c>
      <c r="JQ59" s="398">
        <f t="shared" si="191"/>
        <v>-11.184930934500002</v>
      </c>
      <c r="JT59" s="163">
        <v>0.92820000000000036</v>
      </c>
      <c r="JU59" s="398">
        <f t="shared" si="192"/>
        <v>-12.693740231424995</v>
      </c>
      <c r="JX59" s="163">
        <v>2.0782000000000007</v>
      </c>
      <c r="JY59" s="425">
        <f t="shared" si="193"/>
        <v>-10.473567527074998</v>
      </c>
      <c r="KB59" s="163">
        <v>-1.4718</v>
      </c>
      <c r="KC59" s="398">
        <f t="shared" si="7"/>
        <v>-12.329102511890003</v>
      </c>
      <c r="KF59" s="163">
        <v>2.0282000000000018</v>
      </c>
      <c r="KG59" s="398">
        <f t="shared" si="194"/>
        <v>-11.475339188927499</v>
      </c>
      <c r="KJ59" s="163">
        <v>0.72820000000000107</v>
      </c>
      <c r="KK59" s="398">
        <f t="shared" si="195"/>
        <v>-12.513442389715001</v>
      </c>
      <c r="KN59" s="365">
        <v>0.62820000000000054</v>
      </c>
      <c r="KO59" s="398">
        <f t="shared" si="196"/>
        <v>-12.777739871709999</v>
      </c>
      <c r="KR59" s="365">
        <v>1.9782000000000011</v>
      </c>
      <c r="KS59" s="398">
        <f t="shared" si="67"/>
        <v>-13.812725748260002</v>
      </c>
      <c r="KT59" s="164">
        <v>-14.898358974358972</v>
      </c>
      <c r="KU59" s="36">
        <v>42301</v>
      </c>
    </row>
    <row r="60" spans="1:325" x14ac:dyDescent="0.35">
      <c r="A60" s="95">
        <v>41206</v>
      </c>
      <c r="B60" s="36">
        <v>41206</v>
      </c>
      <c r="C60" s="301">
        <v>4.3</v>
      </c>
      <c r="D60" s="301">
        <v>8</v>
      </c>
      <c r="E60" s="301">
        <v>9.15</v>
      </c>
      <c r="F60" s="301">
        <v>5.6</v>
      </c>
      <c r="G60" s="301">
        <v>9.1000000000000014</v>
      </c>
      <c r="H60" s="301">
        <v>7.8000000000000007</v>
      </c>
      <c r="I60" s="301">
        <v>7.7</v>
      </c>
      <c r="J60" s="301">
        <v>9.0500000000000007</v>
      </c>
      <c r="K60" s="105"/>
      <c r="L60" s="36">
        <v>42301</v>
      </c>
      <c r="M60" s="108">
        <v>6.9770000000000003</v>
      </c>
      <c r="N60" s="98">
        <f t="shared" si="2"/>
        <v>7.0717999999999996</v>
      </c>
      <c r="O60" s="108">
        <f t="shared" si="3"/>
        <v>7.1669333333333327</v>
      </c>
      <c r="P60" s="262"/>
      <c r="Q60" s="181">
        <v>42301</v>
      </c>
      <c r="R60" s="301">
        <v>4.3</v>
      </c>
      <c r="S60" s="224">
        <v>-2.7717999999999998</v>
      </c>
      <c r="T60"/>
      <c r="U60" s="301">
        <v>8</v>
      </c>
      <c r="V60" s="224">
        <v>0.92820000000000036</v>
      </c>
      <c r="W60">
        <v>-12.073555555555556</v>
      </c>
      <c r="X60" s="301">
        <v>9.15</v>
      </c>
      <c r="Y60" s="224">
        <v>2.0782000000000007</v>
      </c>
      <c r="Z60"/>
      <c r="AA60" s="301">
        <v>5.6</v>
      </c>
      <c r="AB60" s="224">
        <v>-1.4718</v>
      </c>
      <c r="AD60" s="301">
        <v>9.1000000000000014</v>
      </c>
      <c r="AE60" s="223">
        <v>2.0282000000000018</v>
      </c>
      <c r="AG60" s="301">
        <v>7.8000000000000007</v>
      </c>
      <c r="AH60" s="223">
        <v>0.72820000000000107</v>
      </c>
      <c r="AJ60" s="301">
        <v>7.7</v>
      </c>
      <c r="AK60" s="223">
        <v>0.62820000000000054</v>
      </c>
      <c r="AM60" s="301">
        <v>9.0500000000000007</v>
      </c>
      <c r="AN60" s="223">
        <f t="shared" si="1"/>
        <v>1.9782000000000011</v>
      </c>
      <c r="AO60" s="186">
        <v>-14.898358974358972</v>
      </c>
      <c r="AZ60" s="36">
        <v>42302</v>
      </c>
      <c r="BA60" s="301">
        <v>4.75</v>
      </c>
      <c r="BC60" s="301">
        <v>7.6999999999999993</v>
      </c>
      <c r="BD60">
        <v>-12.073555555555556</v>
      </c>
      <c r="BE60" s="301">
        <v>8.3000000000000007</v>
      </c>
      <c r="BG60" s="301">
        <v>5.4499999999999993</v>
      </c>
      <c r="BH60" s="98"/>
      <c r="BI60" s="301">
        <v>10</v>
      </c>
      <c r="BK60" s="301">
        <v>8.1999999999999993</v>
      </c>
      <c r="BM60" s="301">
        <v>11.2</v>
      </c>
      <c r="BN60" s="186"/>
      <c r="BO60" s="301">
        <v>10</v>
      </c>
      <c r="BS60" s="36">
        <v>42302</v>
      </c>
      <c r="BT60">
        <v>6</v>
      </c>
      <c r="BU60">
        <f t="shared" si="148"/>
        <v>0.06</v>
      </c>
      <c r="BV60">
        <f t="shared" si="149"/>
        <v>-12.347861876</v>
      </c>
      <c r="BW60">
        <v>6</v>
      </c>
      <c r="BX60">
        <f t="shared" si="150"/>
        <v>0.06</v>
      </c>
      <c r="BY60">
        <v>-12.073555555555556</v>
      </c>
      <c r="CD60" s="36">
        <v>42302</v>
      </c>
      <c r="CE60" s="108">
        <v>6.7883999999999993</v>
      </c>
      <c r="CF60" s="108">
        <v>6.8826999999999998</v>
      </c>
      <c r="CH60" s="104">
        <v>-12.347861876</v>
      </c>
      <c r="CI60" s="202">
        <f t="shared" si="197"/>
        <v>-0.42590653224999997</v>
      </c>
      <c r="CJ60" s="224">
        <v>-2.1326999999999998</v>
      </c>
      <c r="CK60" s="513">
        <f t="shared" si="151"/>
        <v>1.1499999999999999</v>
      </c>
      <c r="CL60" s="506">
        <f t="shared" si="152"/>
        <v>0</v>
      </c>
      <c r="CM60" s="510">
        <f t="shared" si="110"/>
        <v>-11.674723446587501</v>
      </c>
      <c r="CN60" s="204">
        <f t="shared" si="68"/>
        <v>-0.48979251208749908</v>
      </c>
      <c r="CO60" s="537">
        <f t="shared" si="133"/>
        <v>0</v>
      </c>
      <c r="CP60" s="537">
        <f t="shared" si="16"/>
        <v>0</v>
      </c>
      <c r="CQ60" s="537">
        <f t="shared" si="69"/>
        <v>0</v>
      </c>
      <c r="CR60" s="537">
        <f t="shared" si="70"/>
        <v>0</v>
      </c>
      <c r="CS60" s="518">
        <f t="shared" si="17"/>
        <v>-11.674723446587501</v>
      </c>
      <c r="CT60" s="519">
        <f t="shared" si="71"/>
        <v>-0.48979251208749908</v>
      </c>
      <c r="CU60" s="519">
        <f t="shared" si="153"/>
        <v>-0.48979251208749908</v>
      </c>
      <c r="CV60" s="538">
        <f>IF(AND(CY59&gt;(CH60+1),(CI60&gt;-0.15)),(CU60-0.1),(CU60))</f>
        <v>-0.48979251208749908</v>
      </c>
      <c r="CW60" s="165"/>
      <c r="CY60" s="104">
        <f t="shared" si="183"/>
        <v>-11.674723446587501</v>
      </c>
      <c r="DB60" s="36">
        <v>42302</v>
      </c>
      <c r="DC60" s="108">
        <v>6.7883999999999993</v>
      </c>
      <c r="DD60" s="108">
        <v>6.8826999999999998</v>
      </c>
      <c r="DF60" s="104">
        <v>-12.347861876</v>
      </c>
      <c r="DG60" s="202">
        <f t="shared" si="198"/>
        <v>-0.42590653224999997</v>
      </c>
      <c r="DH60" s="224">
        <v>0.81729999999999947</v>
      </c>
      <c r="DI60" s="513">
        <f t="shared" si="155"/>
        <v>0</v>
      </c>
      <c r="DJ60" s="506">
        <f t="shared" si="156"/>
        <v>1</v>
      </c>
      <c r="DK60" s="510">
        <f t="shared" si="111"/>
        <v>-13.119646763674995</v>
      </c>
      <c r="DL60" s="204">
        <f t="shared" si="73"/>
        <v>-0.42590653224999997</v>
      </c>
      <c r="DM60" s="537">
        <f t="shared" si="199"/>
        <v>0</v>
      </c>
      <c r="DN60" s="537">
        <f t="shared" si="23"/>
        <v>0</v>
      </c>
      <c r="DO60" s="537">
        <f t="shared" si="200"/>
        <v>0</v>
      </c>
      <c r="DP60" s="537">
        <f t="shared" si="201"/>
        <v>0</v>
      </c>
      <c r="DQ60" s="518">
        <f t="shared" si="24"/>
        <v>-13.119646763674995</v>
      </c>
      <c r="DR60" s="519">
        <f t="shared" si="76"/>
        <v>-0.42590653224999997</v>
      </c>
      <c r="DS60" s="519">
        <f t="shared" si="157"/>
        <v>-0.42590653224999997</v>
      </c>
      <c r="DT60" s="538">
        <f t="shared" si="158"/>
        <v>-0.42590653224999997</v>
      </c>
      <c r="DU60" s="165"/>
      <c r="DW60" s="104">
        <f t="shared" si="184"/>
        <v>-13.119646763674995</v>
      </c>
      <c r="DX60" s="163">
        <v>-12.073555555555556</v>
      </c>
      <c r="DY60" s="183"/>
      <c r="DZ60" s="36">
        <v>42302</v>
      </c>
      <c r="EA60" s="108">
        <v>6.7883999999999993</v>
      </c>
      <c r="EB60" s="108">
        <v>6.8826999999999998</v>
      </c>
      <c r="ED60" s="104">
        <v>-12.347861876</v>
      </c>
      <c r="EE60" s="202">
        <f t="shared" si="202"/>
        <v>-0.42590653224999997</v>
      </c>
      <c r="EF60" s="224">
        <v>1.4173000000000009</v>
      </c>
      <c r="EG60" s="513">
        <f t="shared" si="159"/>
        <v>0</v>
      </c>
      <c r="EH60" s="506">
        <f t="shared" si="160"/>
        <v>0.98</v>
      </c>
      <c r="EI60" s="510">
        <f t="shared" si="112"/>
        <v>-10.890955928679999</v>
      </c>
      <c r="EJ60" s="204">
        <f t="shared" si="78"/>
        <v>-0.41738840160500068</v>
      </c>
      <c r="EK60" s="537">
        <f t="shared" si="137"/>
        <v>0</v>
      </c>
      <c r="EL60" s="537">
        <f t="shared" si="30"/>
        <v>0</v>
      </c>
      <c r="EM60" s="537">
        <f t="shared" si="79"/>
        <v>0</v>
      </c>
      <c r="EN60" s="537">
        <f t="shared" si="80"/>
        <v>0</v>
      </c>
      <c r="EO60" s="518">
        <f t="shared" si="31"/>
        <v>-10.890955928679999</v>
      </c>
      <c r="EP60" s="519">
        <f t="shared" si="81"/>
        <v>-0.41738840160500068</v>
      </c>
      <c r="EQ60" s="519">
        <f t="shared" si="161"/>
        <v>-0.41738840160500068</v>
      </c>
      <c r="ER60" s="538">
        <f t="shared" si="162"/>
        <v>-0.41738840160500068</v>
      </c>
      <c r="ES60" s="165"/>
      <c r="EU60" s="104">
        <f t="shared" si="185"/>
        <v>-10.890955928679999</v>
      </c>
      <c r="EV60" s="182"/>
      <c r="EW60" s="183"/>
      <c r="EX60" s="36">
        <v>42302</v>
      </c>
      <c r="EY60" s="108">
        <v>6.7883999999999993</v>
      </c>
      <c r="EZ60" s="108">
        <v>6.8826999999999998</v>
      </c>
      <c r="FB60" s="104">
        <v>-12.347861876</v>
      </c>
      <c r="FC60" s="202">
        <f t="shared" si="203"/>
        <v>-0.42590653224999997</v>
      </c>
      <c r="FD60" s="224">
        <v>-1.4327000000000005</v>
      </c>
      <c r="FE60" s="513">
        <f t="shared" si="163"/>
        <v>1.1200000000000001</v>
      </c>
      <c r="FF60" s="506">
        <f t="shared" si="164"/>
        <v>0</v>
      </c>
      <c r="FG60" s="510">
        <f t="shared" si="113"/>
        <v>-12.806117828010002</v>
      </c>
      <c r="FH60" s="204">
        <f t="shared" si="83"/>
        <v>-0.47701531611999926</v>
      </c>
      <c r="FI60" s="537">
        <f t="shared" si="139"/>
        <v>0</v>
      </c>
      <c r="FJ60" s="537">
        <f t="shared" si="37"/>
        <v>0</v>
      </c>
      <c r="FK60" s="537">
        <f t="shared" si="84"/>
        <v>0</v>
      </c>
      <c r="FL60" s="537">
        <f t="shared" si="85"/>
        <v>0</v>
      </c>
      <c r="FM60" s="518">
        <f t="shared" si="38"/>
        <v>-12.806117828010002</v>
      </c>
      <c r="FN60" s="519">
        <f t="shared" si="86"/>
        <v>-0.47701531611999926</v>
      </c>
      <c r="FO60" s="519">
        <f t="shared" si="165"/>
        <v>-0.47701531611999926</v>
      </c>
      <c r="FP60" s="538">
        <f t="shared" si="166"/>
        <v>-0.47701531611999926</v>
      </c>
      <c r="FQ60" s="165"/>
      <c r="FS60" s="104">
        <f t="shared" si="186"/>
        <v>-12.806117828010002</v>
      </c>
      <c r="FT60" s="182"/>
      <c r="FU60" s="183"/>
      <c r="FV60" s="36">
        <v>42302</v>
      </c>
      <c r="FW60" s="108">
        <v>6.7883999999999993</v>
      </c>
      <c r="FX60" s="108">
        <v>6.8826999999999998</v>
      </c>
      <c r="FZ60" s="104">
        <v>-12.347861876</v>
      </c>
      <c r="GA60" s="202">
        <f t="shared" si="204"/>
        <v>-0.42590653224999997</v>
      </c>
      <c r="GB60" s="223">
        <v>3.1173000000000002</v>
      </c>
      <c r="GC60" s="513">
        <f t="shared" si="167"/>
        <v>0</v>
      </c>
      <c r="GD60" s="506">
        <f t="shared" si="168"/>
        <v>0.9</v>
      </c>
      <c r="GE60" s="510">
        <f t="shared" si="114"/>
        <v>-11.858655067952499</v>
      </c>
      <c r="GF60" s="204">
        <f t="shared" si="88"/>
        <v>-0.38331587902499997</v>
      </c>
      <c r="GG60" s="537">
        <f t="shared" si="141"/>
        <v>0</v>
      </c>
      <c r="GH60" s="537">
        <f t="shared" si="44"/>
        <v>0</v>
      </c>
      <c r="GI60" s="537">
        <f t="shared" si="89"/>
        <v>0</v>
      </c>
      <c r="GJ60" s="537">
        <f t="shared" si="90"/>
        <v>0</v>
      </c>
      <c r="GK60" s="518">
        <f t="shared" si="45"/>
        <v>-11.858655067952499</v>
      </c>
      <c r="GL60" s="519">
        <f t="shared" si="91"/>
        <v>-0.38331587902499997</v>
      </c>
      <c r="GM60" s="519">
        <f t="shared" si="169"/>
        <v>-0.38331587902499997</v>
      </c>
      <c r="GN60" s="538">
        <f t="shared" si="170"/>
        <v>-0.38331587902499997</v>
      </c>
      <c r="GO60" s="165"/>
      <c r="GQ60" s="104">
        <f t="shared" si="187"/>
        <v>-11.858655067952499</v>
      </c>
      <c r="GR60" s="182"/>
      <c r="GS60" s="183"/>
      <c r="GT60" s="36">
        <v>42302</v>
      </c>
      <c r="GU60" s="108">
        <v>6.7883999999999993</v>
      </c>
      <c r="GV60" s="108">
        <v>6.8826999999999998</v>
      </c>
      <c r="GX60" s="104">
        <v>-12.347861876</v>
      </c>
      <c r="GY60" s="202">
        <f t="shared" si="205"/>
        <v>-0.42590653224999997</v>
      </c>
      <c r="GZ60" s="223">
        <v>1.3172999999999995</v>
      </c>
      <c r="HA60" s="513">
        <f t="shared" si="171"/>
        <v>0</v>
      </c>
      <c r="HB60" s="506">
        <f t="shared" si="172"/>
        <v>0.98</v>
      </c>
      <c r="HC60" s="510">
        <f t="shared" si="115"/>
        <v>-12.930830791320002</v>
      </c>
      <c r="HD60" s="204">
        <f t="shared" si="93"/>
        <v>-0.41738840160500068</v>
      </c>
      <c r="HE60" s="537">
        <f t="shared" si="143"/>
        <v>0</v>
      </c>
      <c r="HF60" s="537">
        <f t="shared" si="51"/>
        <v>0</v>
      </c>
      <c r="HG60" s="537">
        <f t="shared" si="94"/>
        <v>0</v>
      </c>
      <c r="HH60" s="537">
        <f t="shared" si="95"/>
        <v>0</v>
      </c>
      <c r="HI60" s="518">
        <f t="shared" si="52"/>
        <v>-12.930830791320002</v>
      </c>
      <c r="HJ60" s="519">
        <f t="shared" si="96"/>
        <v>-0.41738840160500068</v>
      </c>
      <c r="HK60" s="519">
        <f t="shared" si="173"/>
        <v>-0.41738840160500068</v>
      </c>
      <c r="HL60" s="538">
        <f t="shared" si="174"/>
        <v>-0.41738840160500068</v>
      </c>
      <c r="HM60" s="165"/>
      <c r="HO60" s="104">
        <f t="shared" si="188"/>
        <v>-12.930830791320002</v>
      </c>
      <c r="HQ60" s="183"/>
      <c r="HR60" s="36">
        <v>42302</v>
      </c>
      <c r="HS60" s="108">
        <v>6.7883999999999993</v>
      </c>
      <c r="HT60" s="108">
        <v>6.8826999999999998</v>
      </c>
      <c r="HV60" s="104">
        <v>-12.347861876</v>
      </c>
      <c r="HW60" s="202">
        <f t="shared" si="206"/>
        <v>-0.42590653224999997</v>
      </c>
      <c r="HX60" s="223">
        <v>4.3172999999999995</v>
      </c>
      <c r="HY60" s="513">
        <f t="shared" si="175"/>
        <v>0</v>
      </c>
      <c r="HZ60" s="506">
        <f t="shared" si="176"/>
        <v>0.85</v>
      </c>
      <c r="IA60" s="510">
        <f t="shared" si="116"/>
        <v>-13.1397604241225</v>
      </c>
      <c r="IB60" s="204">
        <f t="shared" si="98"/>
        <v>-0.36202055241250086</v>
      </c>
      <c r="IC60" s="537">
        <f t="shared" si="145"/>
        <v>0</v>
      </c>
      <c r="ID60" s="537">
        <f t="shared" si="58"/>
        <v>0</v>
      </c>
      <c r="IE60" s="537">
        <f t="shared" si="99"/>
        <v>0</v>
      </c>
      <c r="IF60" s="537">
        <f t="shared" si="100"/>
        <v>0</v>
      </c>
      <c r="IG60" s="518">
        <f t="shared" si="59"/>
        <v>-13.1397604241225</v>
      </c>
      <c r="IH60" s="519">
        <f t="shared" si="101"/>
        <v>-0.36202055241250086</v>
      </c>
      <c r="II60" s="519">
        <f t="shared" si="177"/>
        <v>-0.36202055241250086</v>
      </c>
      <c r="IJ60" s="538">
        <f t="shared" si="178"/>
        <v>-0.36202055241250086</v>
      </c>
      <c r="IK60" s="165"/>
      <c r="IL60" s="163"/>
      <c r="IM60" s="104">
        <f t="shared" si="189"/>
        <v>-13.1397604241225</v>
      </c>
      <c r="IN60" s="182"/>
      <c r="IO60" s="183"/>
      <c r="IP60" s="36">
        <v>42302</v>
      </c>
      <c r="IQ60" s="108">
        <v>6.7883999999999993</v>
      </c>
      <c r="IR60" s="108">
        <v>6.8826999999999998</v>
      </c>
      <c r="IT60" s="104">
        <v>-12.347861876</v>
      </c>
      <c r="IU60" s="202">
        <f t="shared" si="207"/>
        <v>-0.42590653224999997</v>
      </c>
      <c r="IV60" s="365">
        <v>3.1173000000000002</v>
      </c>
      <c r="IW60" s="513">
        <f t="shared" si="179"/>
        <v>0</v>
      </c>
      <c r="IX60" s="506">
        <f t="shared" si="180"/>
        <v>0.9</v>
      </c>
      <c r="IY60" s="510">
        <f t="shared" si="117"/>
        <v>-14.196041627285002</v>
      </c>
      <c r="IZ60" s="204">
        <f t="shared" si="103"/>
        <v>-0.38331587902499997</v>
      </c>
      <c r="JA60" s="537">
        <f t="shared" si="147"/>
        <v>0</v>
      </c>
      <c r="JB60" s="537">
        <f t="shared" si="65"/>
        <v>0</v>
      </c>
      <c r="JC60" s="537">
        <f t="shared" si="104"/>
        <v>0</v>
      </c>
      <c r="JD60" s="537">
        <f t="shared" si="105"/>
        <v>0</v>
      </c>
      <c r="JE60" s="518">
        <f t="shared" si="66"/>
        <v>-14.196041627285002</v>
      </c>
      <c r="JF60" s="519">
        <f t="shared" si="106"/>
        <v>-0.38331587902499997</v>
      </c>
      <c r="JG60" s="519">
        <f t="shared" si="181"/>
        <v>-0.38331587902499997</v>
      </c>
      <c r="JH60" s="538">
        <f t="shared" si="182"/>
        <v>-0.38331587902499997</v>
      </c>
      <c r="JI60" s="165"/>
      <c r="JJ60" s="163"/>
      <c r="JK60" s="104">
        <f t="shared" si="190"/>
        <v>-14.196041627285002</v>
      </c>
      <c r="JL60" s="131"/>
      <c r="JM60" s="131"/>
      <c r="JN60" s="528"/>
      <c r="JO60" s="163">
        <v>-12.347861876</v>
      </c>
      <c r="JP60" s="163">
        <v>-2.1326999999999998</v>
      </c>
      <c r="JQ60" s="398">
        <f t="shared" si="191"/>
        <v>-11.674723446587501</v>
      </c>
      <c r="JT60" s="163">
        <v>0.81729999999999947</v>
      </c>
      <c r="JU60" s="398">
        <f t="shared" si="192"/>
        <v>-13.119646763674995</v>
      </c>
      <c r="JV60" s="425">
        <v>-12.073555555555556</v>
      </c>
      <c r="JX60" s="163">
        <v>1.4173000000000009</v>
      </c>
      <c r="JY60" s="425">
        <f t="shared" si="193"/>
        <v>-10.890955928679999</v>
      </c>
      <c r="KB60" s="163">
        <v>-1.4327000000000005</v>
      </c>
      <c r="KC60" s="398">
        <f t="shared" si="7"/>
        <v>-12.806117828010002</v>
      </c>
      <c r="KF60" s="163">
        <v>3.1173000000000002</v>
      </c>
      <c r="KG60" s="398">
        <f t="shared" si="194"/>
        <v>-11.858655067952499</v>
      </c>
      <c r="KJ60" s="163">
        <v>1.3172999999999995</v>
      </c>
      <c r="KK60" s="398">
        <f t="shared" si="195"/>
        <v>-12.930830791320002</v>
      </c>
      <c r="KN60" s="365">
        <v>4.3172999999999995</v>
      </c>
      <c r="KO60" s="398">
        <f t="shared" si="196"/>
        <v>-13.1397604241225</v>
      </c>
      <c r="KR60" s="365">
        <v>3.1173000000000002</v>
      </c>
      <c r="KS60" s="398">
        <f t="shared" si="67"/>
        <v>-14.196041627285002</v>
      </c>
      <c r="KT60" s="426"/>
      <c r="KU60" s="36">
        <v>42302</v>
      </c>
    </row>
    <row r="61" spans="1:325" x14ac:dyDescent="0.35">
      <c r="A61" s="95">
        <v>41207</v>
      </c>
      <c r="B61" s="36">
        <v>41207</v>
      </c>
      <c r="C61" s="301">
        <v>4.75</v>
      </c>
      <c r="D61" s="301">
        <v>7.6999999999999993</v>
      </c>
      <c r="E61" s="301">
        <v>8.3000000000000007</v>
      </c>
      <c r="F61" s="301">
        <v>5.4499999999999993</v>
      </c>
      <c r="G61" s="301">
        <v>10</v>
      </c>
      <c r="H61" s="301">
        <v>8.1999999999999993</v>
      </c>
      <c r="I61" s="301">
        <v>11.2</v>
      </c>
      <c r="J61" s="301">
        <v>10</v>
      </c>
      <c r="K61" s="105"/>
      <c r="L61" s="36">
        <v>42302</v>
      </c>
      <c r="M61" s="108">
        <v>6.7883999999999993</v>
      </c>
      <c r="N61" s="98">
        <f t="shared" si="2"/>
        <v>6.8826999999999998</v>
      </c>
      <c r="O61" s="108">
        <f t="shared" si="3"/>
        <v>6.9773333333333332</v>
      </c>
      <c r="P61" s="262"/>
      <c r="Q61" s="181">
        <v>42302</v>
      </c>
      <c r="R61" s="301">
        <v>4.75</v>
      </c>
      <c r="S61" s="224">
        <v>-2.1326999999999998</v>
      </c>
      <c r="T61"/>
      <c r="U61" s="301">
        <v>7.6999999999999993</v>
      </c>
      <c r="V61" s="224">
        <v>0.81729999999999947</v>
      </c>
      <c r="W61"/>
      <c r="X61" s="301">
        <v>8.3000000000000007</v>
      </c>
      <c r="Y61" s="224">
        <v>1.4173000000000009</v>
      </c>
      <c r="Z61"/>
      <c r="AA61" s="301">
        <v>5.4499999999999993</v>
      </c>
      <c r="AB61" s="224">
        <v>-1.4327000000000005</v>
      </c>
      <c r="AD61" s="301">
        <v>10</v>
      </c>
      <c r="AE61" s="223">
        <v>3.1173000000000002</v>
      </c>
      <c r="AG61" s="301">
        <v>8.1999999999999993</v>
      </c>
      <c r="AH61" s="223">
        <v>1.3172999999999995</v>
      </c>
      <c r="AJ61" s="301">
        <v>11.2</v>
      </c>
      <c r="AK61" s="223">
        <v>4.3172999999999995</v>
      </c>
      <c r="AM61" s="301">
        <v>10</v>
      </c>
      <c r="AN61" s="223">
        <f t="shared" si="1"/>
        <v>3.1173000000000002</v>
      </c>
      <c r="AO61"/>
      <c r="AZ61" s="36">
        <v>42303</v>
      </c>
      <c r="BA61" s="301">
        <v>4.6500000000000004</v>
      </c>
      <c r="BC61" s="301">
        <v>7.6999999999999993</v>
      </c>
      <c r="BE61" s="301">
        <v>10.100000000000001</v>
      </c>
      <c r="BF61" s="98"/>
      <c r="BG61" s="301">
        <v>7.8999999999999995</v>
      </c>
      <c r="BH61" s="98"/>
      <c r="BI61" s="301">
        <v>9.1999999999999993</v>
      </c>
      <c r="BK61" s="301">
        <v>6.25</v>
      </c>
      <c r="BM61" s="301">
        <v>10.8</v>
      </c>
      <c r="BN61" s="186"/>
      <c r="BO61" s="301">
        <v>8.1999999999999993</v>
      </c>
      <c r="BS61" s="36">
        <v>42303</v>
      </c>
      <c r="BT61">
        <v>7</v>
      </c>
      <c r="BU61">
        <f t="shared" si="148"/>
        <v>7.0000000000000007E-2</v>
      </c>
      <c r="BV61">
        <f t="shared" si="149"/>
        <v>-12.761048097749999</v>
      </c>
      <c r="BW61">
        <v>7</v>
      </c>
      <c r="BX61">
        <f t="shared" si="150"/>
        <v>7.0000000000000007E-2</v>
      </c>
      <c r="CA61" s="98"/>
      <c r="CD61" s="36">
        <v>42303</v>
      </c>
      <c r="CE61" s="108">
        <v>6.6007999999999996</v>
      </c>
      <c r="CF61" s="108">
        <v>6.6945999999999994</v>
      </c>
      <c r="CH61" s="104">
        <v>-12.761048097749999</v>
      </c>
      <c r="CI61" s="202">
        <f t="shared" si="197"/>
        <v>-0.41318622174999931</v>
      </c>
      <c r="CJ61" s="224">
        <v>-2.0445999999999991</v>
      </c>
      <c r="CK61" s="513">
        <f t="shared" si="151"/>
        <v>1.1499999999999999</v>
      </c>
      <c r="CL61" s="506">
        <f t="shared" si="152"/>
        <v>0</v>
      </c>
      <c r="CM61" s="510">
        <f t="shared" si="110"/>
        <v>-12.1498876016</v>
      </c>
      <c r="CN61" s="204">
        <f t="shared" si="68"/>
        <v>-0.47516415501249831</v>
      </c>
      <c r="CO61" s="537">
        <f t="shared" si="133"/>
        <v>0</v>
      </c>
      <c r="CP61" s="537">
        <f t="shared" si="16"/>
        <v>0</v>
      </c>
      <c r="CQ61" s="537">
        <f t="shared" si="69"/>
        <v>0</v>
      </c>
      <c r="CR61" s="537">
        <f t="shared" si="70"/>
        <v>0</v>
      </c>
      <c r="CS61" s="518">
        <f t="shared" si="17"/>
        <v>-12.1498876016</v>
      </c>
      <c r="CT61" s="519">
        <f t="shared" si="71"/>
        <v>-0.47516415501249831</v>
      </c>
      <c r="CU61" s="519">
        <f t="shared" si="153"/>
        <v>-0.47516415501249831</v>
      </c>
      <c r="CV61" s="538">
        <f>IF(AND(CY60&gt;(CH61+1),(CI61&gt;-0.15)),(CU61-0.1),(CU61))</f>
        <v>-0.47516415501249831</v>
      </c>
      <c r="CW61" s="165"/>
      <c r="CY61" s="104">
        <f t="shared" si="183"/>
        <v>-12.1498876016</v>
      </c>
      <c r="DB61" s="36">
        <v>42303</v>
      </c>
      <c r="DC61" s="108">
        <v>6.6007999999999996</v>
      </c>
      <c r="DD61" s="108">
        <v>6.6945999999999994</v>
      </c>
      <c r="DF61" s="104">
        <v>-12.761048097749999</v>
      </c>
      <c r="DG61" s="202">
        <f t="shared" si="198"/>
        <v>-0.41318622174999931</v>
      </c>
      <c r="DH61" s="224">
        <v>1.0053999999999998</v>
      </c>
      <c r="DI61" s="513">
        <f t="shared" si="155"/>
        <v>0</v>
      </c>
      <c r="DJ61" s="506">
        <f t="shared" si="156"/>
        <v>0.98</v>
      </c>
      <c r="DK61" s="510">
        <f t="shared" si="111"/>
        <v>-13.524569260989994</v>
      </c>
      <c r="DL61" s="204">
        <f t="shared" si="73"/>
        <v>-0.40492249731499896</v>
      </c>
      <c r="DM61" s="537">
        <f t="shared" si="199"/>
        <v>0</v>
      </c>
      <c r="DN61" s="537">
        <f t="shared" si="23"/>
        <v>0</v>
      </c>
      <c r="DO61" s="537">
        <f t="shared" si="200"/>
        <v>0</v>
      </c>
      <c r="DP61" s="537">
        <f t="shared" si="201"/>
        <v>0</v>
      </c>
      <c r="DQ61" s="518">
        <f t="shared" si="24"/>
        <v>-13.524569260989994</v>
      </c>
      <c r="DR61" s="519">
        <f t="shared" si="76"/>
        <v>-0.40492249731499896</v>
      </c>
      <c r="DS61" s="519">
        <f t="shared" si="157"/>
        <v>-0.40492249731499896</v>
      </c>
      <c r="DT61" s="538">
        <f t="shared" si="158"/>
        <v>-0.40492249731499896</v>
      </c>
      <c r="DU61" s="165"/>
      <c r="DW61" s="104">
        <f t="shared" si="184"/>
        <v>-13.524569260989994</v>
      </c>
      <c r="DY61" s="183"/>
      <c r="DZ61" s="36">
        <v>42303</v>
      </c>
      <c r="EA61" s="108">
        <v>6.6007999999999996</v>
      </c>
      <c r="EB61" s="108">
        <v>6.6945999999999994</v>
      </c>
      <c r="ED61" s="104">
        <v>-12.761048097749999</v>
      </c>
      <c r="EE61" s="202">
        <f t="shared" si="202"/>
        <v>-0.41318622174999931</v>
      </c>
      <c r="EF61" s="224">
        <v>3.405400000000002</v>
      </c>
      <c r="EG61" s="513">
        <f t="shared" si="159"/>
        <v>0</v>
      </c>
      <c r="EH61" s="506">
        <f t="shared" si="160"/>
        <v>0.9</v>
      </c>
      <c r="EI61" s="510">
        <f t="shared" si="112"/>
        <v>-11.262823528254998</v>
      </c>
      <c r="EJ61" s="204">
        <f t="shared" si="78"/>
        <v>-0.37186759957499937</v>
      </c>
      <c r="EK61" s="537">
        <f t="shared" si="137"/>
        <v>0</v>
      </c>
      <c r="EL61" s="537">
        <f t="shared" si="30"/>
        <v>0</v>
      </c>
      <c r="EM61" s="537">
        <f t="shared" si="79"/>
        <v>0</v>
      </c>
      <c r="EN61" s="537">
        <f t="shared" si="80"/>
        <v>0</v>
      </c>
      <c r="EO61" s="518">
        <f t="shared" si="31"/>
        <v>-11.262823528254998</v>
      </c>
      <c r="EP61" s="519">
        <f t="shared" si="81"/>
        <v>-0.37186759957499937</v>
      </c>
      <c r="EQ61" s="519">
        <f t="shared" si="161"/>
        <v>-0.37186759957499937</v>
      </c>
      <c r="ER61" s="538">
        <f t="shared" si="162"/>
        <v>-0.37186759957499937</v>
      </c>
      <c r="ES61" s="165"/>
      <c r="EU61" s="104">
        <f t="shared" si="185"/>
        <v>-11.262823528254998</v>
      </c>
      <c r="EV61" s="182"/>
      <c r="EW61" s="183"/>
      <c r="EX61" s="36">
        <v>42303</v>
      </c>
      <c r="EY61" s="108">
        <v>6.6007999999999996</v>
      </c>
      <c r="EZ61" s="108">
        <v>6.6945999999999994</v>
      </c>
      <c r="FB61" s="104">
        <v>-12.761048097749999</v>
      </c>
      <c r="FC61" s="202">
        <f t="shared" si="203"/>
        <v>-0.41318622174999931</v>
      </c>
      <c r="FD61" s="224">
        <v>1.2054</v>
      </c>
      <c r="FE61" s="513">
        <f t="shared" si="163"/>
        <v>0</v>
      </c>
      <c r="FF61" s="506">
        <f t="shared" si="164"/>
        <v>0.98</v>
      </c>
      <c r="FG61" s="510">
        <f t="shared" si="113"/>
        <v>-13.211040325325001</v>
      </c>
      <c r="FH61" s="204">
        <f t="shared" si="83"/>
        <v>-0.40492249731499896</v>
      </c>
      <c r="FI61" s="537">
        <f t="shared" si="139"/>
        <v>0</v>
      </c>
      <c r="FJ61" s="537">
        <f t="shared" si="37"/>
        <v>0</v>
      </c>
      <c r="FK61" s="537">
        <f t="shared" si="84"/>
        <v>0</v>
      </c>
      <c r="FL61" s="537">
        <f t="shared" si="85"/>
        <v>0</v>
      </c>
      <c r="FM61" s="518">
        <f t="shared" si="38"/>
        <v>-13.211040325325001</v>
      </c>
      <c r="FN61" s="519">
        <f t="shared" si="86"/>
        <v>-0.40492249731499896</v>
      </c>
      <c r="FO61" s="519">
        <f t="shared" si="165"/>
        <v>-0.40492249731499896</v>
      </c>
      <c r="FP61" s="538">
        <f t="shared" si="166"/>
        <v>-0.40492249731499896</v>
      </c>
      <c r="FQ61" s="165"/>
      <c r="FS61" s="104">
        <f t="shared" si="186"/>
        <v>-13.211040325325001</v>
      </c>
      <c r="FT61" s="182"/>
      <c r="FU61" s="183"/>
      <c r="FV61" s="36">
        <v>42303</v>
      </c>
      <c r="FW61" s="108">
        <v>6.6007999999999996</v>
      </c>
      <c r="FX61" s="108">
        <v>6.6945999999999994</v>
      </c>
      <c r="FZ61" s="104">
        <v>-12.761048097749999</v>
      </c>
      <c r="GA61" s="202">
        <f t="shared" si="204"/>
        <v>-0.41318622174999931</v>
      </c>
      <c r="GB61" s="223">
        <v>2.5053999999999998</v>
      </c>
      <c r="GC61" s="513">
        <f t="shared" si="167"/>
        <v>0</v>
      </c>
      <c r="GD61" s="506">
        <f t="shared" si="168"/>
        <v>0.95</v>
      </c>
      <c r="GE61" s="510">
        <f t="shared" si="114"/>
        <v>-12.251181978614998</v>
      </c>
      <c r="GF61" s="204">
        <f t="shared" si="88"/>
        <v>-0.39252691066249845</v>
      </c>
      <c r="GG61" s="537">
        <f t="shared" si="141"/>
        <v>0</v>
      </c>
      <c r="GH61" s="537">
        <f t="shared" si="44"/>
        <v>0</v>
      </c>
      <c r="GI61" s="537">
        <f t="shared" si="89"/>
        <v>0</v>
      </c>
      <c r="GJ61" s="537">
        <f t="shared" si="90"/>
        <v>0</v>
      </c>
      <c r="GK61" s="518">
        <f t="shared" si="45"/>
        <v>-12.251181978614998</v>
      </c>
      <c r="GL61" s="519">
        <f t="shared" si="91"/>
        <v>-0.39252691066249845</v>
      </c>
      <c r="GM61" s="519">
        <f t="shared" si="169"/>
        <v>-0.39252691066249845</v>
      </c>
      <c r="GN61" s="538">
        <f t="shared" si="170"/>
        <v>-0.39252691066249845</v>
      </c>
      <c r="GO61" s="165"/>
      <c r="GQ61" s="104">
        <f t="shared" si="187"/>
        <v>-12.251181978614998</v>
      </c>
      <c r="GR61" s="182"/>
      <c r="GS61" s="183"/>
      <c r="GT61" s="36">
        <v>42303</v>
      </c>
      <c r="GU61" s="108">
        <v>6.6007999999999996</v>
      </c>
      <c r="GV61" s="108">
        <v>6.6945999999999994</v>
      </c>
      <c r="GX61" s="104">
        <v>-12.761048097749999</v>
      </c>
      <c r="GY61" s="202">
        <f t="shared" si="205"/>
        <v>-0.41318622174999931</v>
      </c>
      <c r="GZ61" s="223">
        <v>-0.44459999999999944</v>
      </c>
      <c r="HA61" s="513">
        <f t="shared" si="171"/>
        <v>1.1000000000000001</v>
      </c>
      <c r="HB61" s="506">
        <f t="shared" si="172"/>
        <v>0</v>
      </c>
      <c r="HC61" s="510">
        <f t="shared" si="115"/>
        <v>-13.385335635245001</v>
      </c>
      <c r="HD61" s="204">
        <f t="shared" si="93"/>
        <v>-0.45450484392499924</v>
      </c>
      <c r="HE61" s="537">
        <f t="shared" si="143"/>
        <v>0</v>
      </c>
      <c r="HF61" s="537">
        <f t="shared" si="51"/>
        <v>0</v>
      </c>
      <c r="HG61" s="537">
        <f t="shared" si="94"/>
        <v>0</v>
      </c>
      <c r="HH61" s="537">
        <f t="shared" si="95"/>
        <v>0</v>
      </c>
      <c r="HI61" s="518">
        <f t="shared" si="52"/>
        <v>-13.385335635245001</v>
      </c>
      <c r="HJ61" s="519">
        <f t="shared" si="96"/>
        <v>-0.45450484392499924</v>
      </c>
      <c r="HK61" s="519">
        <f t="shared" si="173"/>
        <v>-0.45450484392499924</v>
      </c>
      <c r="HL61" s="538">
        <f t="shared" si="174"/>
        <v>-0.45450484392499924</v>
      </c>
      <c r="HM61" s="165"/>
      <c r="HO61" s="104">
        <f t="shared" si="188"/>
        <v>-13.385335635245001</v>
      </c>
      <c r="HQ61" s="183"/>
      <c r="HR61" s="36">
        <v>42303</v>
      </c>
      <c r="HS61" s="108">
        <v>6.6007999999999996</v>
      </c>
      <c r="HT61" s="108">
        <v>6.6945999999999994</v>
      </c>
      <c r="HV61" s="104">
        <v>-12.761048097749999</v>
      </c>
      <c r="HW61" s="202">
        <f t="shared" si="206"/>
        <v>-0.41318622174999931</v>
      </c>
      <c r="HX61" s="223">
        <v>4.1054000000000013</v>
      </c>
      <c r="HY61" s="513">
        <f t="shared" si="175"/>
        <v>0</v>
      </c>
      <c r="HZ61" s="506">
        <f t="shared" si="176"/>
        <v>0.85</v>
      </c>
      <c r="IA61" s="510">
        <f t="shared" si="116"/>
        <v>-13.490968712609998</v>
      </c>
      <c r="IB61" s="204">
        <f t="shared" si="98"/>
        <v>-0.35120828848749852</v>
      </c>
      <c r="IC61" s="537">
        <f t="shared" si="145"/>
        <v>0</v>
      </c>
      <c r="ID61" s="537">
        <f t="shared" si="58"/>
        <v>0</v>
      </c>
      <c r="IE61" s="537">
        <f t="shared" si="99"/>
        <v>0</v>
      </c>
      <c r="IF61" s="537">
        <f t="shared" si="100"/>
        <v>0</v>
      </c>
      <c r="IG61" s="518">
        <f t="shared" si="59"/>
        <v>-13.490968712609998</v>
      </c>
      <c r="IH61" s="519">
        <f t="shared" si="101"/>
        <v>-0.35120828848749852</v>
      </c>
      <c r="II61" s="519">
        <f t="shared" si="177"/>
        <v>-0.35120828848749852</v>
      </c>
      <c r="IJ61" s="538">
        <f t="shared" si="178"/>
        <v>-0.35120828848749852</v>
      </c>
      <c r="IK61" s="165"/>
      <c r="IL61" s="163"/>
      <c r="IM61" s="104">
        <f t="shared" si="189"/>
        <v>-13.490968712609998</v>
      </c>
      <c r="IN61" s="182"/>
      <c r="IO61" s="183"/>
      <c r="IP61" s="36">
        <v>42303</v>
      </c>
      <c r="IQ61" s="108">
        <v>6.6007999999999996</v>
      </c>
      <c r="IR61" s="108">
        <v>6.6945999999999994</v>
      </c>
      <c r="IT61" s="104">
        <v>-12.761048097749999</v>
      </c>
      <c r="IU61" s="202">
        <f t="shared" si="207"/>
        <v>-0.41318622174999931</v>
      </c>
      <c r="IV61" s="365">
        <v>1.5053999999999998</v>
      </c>
      <c r="IW61" s="513">
        <f t="shared" si="179"/>
        <v>0</v>
      </c>
      <c r="IX61" s="506">
        <f t="shared" si="180"/>
        <v>0.98</v>
      </c>
      <c r="IY61" s="510">
        <f t="shared" si="117"/>
        <v>-14.600964124600001</v>
      </c>
      <c r="IZ61" s="204">
        <f t="shared" si="103"/>
        <v>-0.40492249731499896</v>
      </c>
      <c r="JA61" s="537">
        <f t="shared" si="147"/>
        <v>0</v>
      </c>
      <c r="JB61" s="537">
        <f t="shared" si="65"/>
        <v>0</v>
      </c>
      <c r="JC61" s="537">
        <f t="shared" si="104"/>
        <v>0</v>
      </c>
      <c r="JD61" s="537">
        <f t="shared" si="105"/>
        <v>0</v>
      </c>
      <c r="JE61" s="518">
        <f t="shared" si="66"/>
        <v>-14.600964124600001</v>
      </c>
      <c r="JF61" s="519">
        <f t="shared" si="106"/>
        <v>-0.40492249731499896</v>
      </c>
      <c r="JG61" s="519">
        <f t="shared" si="181"/>
        <v>-0.40492249731499896</v>
      </c>
      <c r="JH61" s="538">
        <f t="shared" si="182"/>
        <v>-0.40492249731499896</v>
      </c>
      <c r="JI61" s="165"/>
      <c r="JJ61" s="163"/>
      <c r="JK61" s="104">
        <f t="shared" si="190"/>
        <v>-14.600964124600001</v>
      </c>
      <c r="JL61" s="131"/>
      <c r="JM61" s="131"/>
      <c r="JN61" s="528"/>
      <c r="JO61" s="163">
        <v>-12.761048097749999</v>
      </c>
      <c r="JP61" s="163">
        <v>-2.0445999999999991</v>
      </c>
      <c r="JQ61" s="398">
        <f t="shared" si="191"/>
        <v>-12.1498876016</v>
      </c>
      <c r="JT61" s="163">
        <v>1.0053999999999998</v>
      </c>
      <c r="JU61" s="398">
        <f t="shared" si="192"/>
        <v>-13.524569260989994</v>
      </c>
      <c r="JX61" s="163">
        <v>3.405400000000002</v>
      </c>
      <c r="JY61" s="425">
        <f t="shared" si="193"/>
        <v>-11.262823528254998</v>
      </c>
      <c r="KB61" s="163">
        <v>1.2054</v>
      </c>
      <c r="KC61" s="398">
        <f t="shared" si="7"/>
        <v>-13.211040325325001</v>
      </c>
      <c r="KF61" s="163">
        <v>2.5053999999999998</v>
      </c>
      <c r="KG61" s="398">
        <f t="shared" si="194"/>
        <v>-12.251181978614998</v>
      </c>
      <c r="KJ61" s="163">
        <v>-0.44459999999999944</v>
      </c>
      <c r="KK61" s="398">
        <f t="shared" si="195"/>
        <v>-13.385335635245001</v>
      </c>
      <c r="KN61" s="365">
        <v>4.1054000000000013</v>
      </c>
      <c r="KO61" s="398">
        <f t="shared" si="196"/>
        <v>-13.490968712609998</v>
      </c>
      <c r="KR61" s="365">
        <v>1.5053999999999998</v>
      </c>
      <c r="KS61" s="398">
        <f t="shared" si="67"/>
        <v>-14.600964124600001</v>
      </c>
      <c r="KT61" s="426"/>
      <c r="KU61" s="36">
        <v>42303</v>
      </c>
      <c r="KW61" s="98">
        <f>(JR67-JQ67)</f>
        <v>0.93958595223499941</v>
      </c>
      <c r="KX61" s="402">
        <f>IF(AND(KW61&gt;-0.5,KW61&lt;0.5)," ",KW61)</f>
        <v>0.93958595223499941</v>
      </c>
      <c r="KY61" s="98">
        <f>(JV60-JU60)</f>
        <v>1.0460912081194387</v>
      </c>
      <c r="KZ61" s="402">
        <f>IF(AND(KY61&gt;-0.5,KY61&lt;0.5)," ",KY61)</f>
        <v>1.0460912081194387</v>
      </c>
      <c r="LA61" s="98">
        <f>(JZ63-JY63)</f>
        <v>-0.5755974117042566</v>
      </c>
      <c r="LB61" s="402">
        <f>IF(AND(LA61&gt;-0.5,LA61&lt;0.5)," ",LA61)</f>
        <v>-0.5755974117042566</v>
      </c>
      <c r="LC61" s="98">
        <f>(KD62-KC62)</f>
        <v>-0.76851250504777546</v>
      </c>
      <c r="LD61" s="402">
        <f>IF(AND(LC61&gt;-0.5,LC61&lt;0.5)," ",LC61)</f>
        <v>-0.76851250504777546</v>
      </c>
      <c r="LF61" s="402"/>
      <c r="LH61" s="402"/>
      <c r="LK61" s="402">
        <f>(KT59-KS59)</f>
        <v>-1.0856332260989703</v>
      </c>
      <c r="LL61" s="402">
        <f>IF(AND(LK61&gt;-0.5,LK61&lt;0.5)," ",LK61)</f>
        <v>-1.0856332260989703</v>
      </c>
      <c r="LM61" s="112">
        <v>1</v>
      </c>
    </row>
    <row r="62" spans="1:325" x14ac:dyDescent="0.35">
      <c r="A62" s="95">
        <v>41208</v>
      </c>
      <c r="B62" s="36">
        <v>41208</v>
      </c>
      <c r="C62" s="301">
        <v>4.6500000000000004</v>
      </c>
      <c r="D62" s="301">
        <v>7.6999999999999993</v>
      </c>
      <c r="E62" s="301">
        <v>10.100000000000001</v>
      </c>
      <c r="F62" s="301">
        <v>7.8999999999999995</v>
      </c>
      <c r="G62" s="301">
        <v>9.1999999999999993</v>
      </c>
      <c r="H62" s="301">
        <v>6.25</v>
      </c>
      <c r="I62" s="301">
        <v>10.8</v>
      </c>
      <c r="J62" s="301">
        <v>8.1999999999999993</v>
      </c>
      <c r="K62" s="105"/>
      <c r="L62" s="36">
        <v>42303</v>
      </c>
      <c r="M62" s="108">
        <v>6.6007999999999996</v>
      </c>
      <c r="N62" s="98">
        <f t="shared" si="2"/>
        <v>6.6945999999999994</v>
      </c>
      <c r="O62" s="108">
        <f t="shared" si="3"/>
        <v>6.7887333333333331</v>
      </c>
      <c r="P62" s="262"/>
      <c r="Q62" s="181">
        <v>42303</v>
      </c>
      <c r="R62" s="301">
        <v>4.6500000000000004</v>
      </c>
      <c r="S62" s="224">
        <v>-2.0445999999999991</v>
      </c>
      <c r="T62" s="126"/>
      <c r="U62" s="301">
        <v>7.6999999999999993</v>
      </c>
      <c r="V62" s="224">
        <v>1.0053999999999998</v>
      </c>
      <c r="W62"/>
      <c r="X62" s="301">
        <v>10.100000000000001</v>
      </c>
      <c r="Y62" s="224">
        <v>3.405400000000002</v>
      </c>
      <c r="Z62" s="98"/>
      <c r="AA62" s="301">
        <v>7.8999999999999995</v>
      </c>
      <c r="AB62" s="224">
        <v>1.2054</v>
      </c>
      <c r="AD62" s="301">
        <v>9.1999999999999993</v>
      </c>
      <c r="AE62" s="223">
        <v>2.5053999999999998</v>
      </c>
      <c r="AG62" s="301">
        <v>6.25</v>
      </c>
      <c r="AH62" s="223">
        <v>-0.44459999999999944</v>
      </c>
      <c r="AJ62" s="301">
        <v>10.8</v>
      </c>
      <c r="AK62" s="223">
        <v>4.1054000000000013</v>
      </c>
      <c r="AM62" s="301">
        <v>8.1999999999999993</v>
      </c>
      <c r="AN62" s="223">
        <f t="shared" si="1"/>
        <v>1.5053999999999998</v>
      </c>
      <c r="AO62"/>
      <c r="AZ62" s="36">
        <v>42304</v>
      </c>
      <c r="BA62" s="301">
        <v>4.75</v>
      </c>
      <c r="BC62" s="301">
        <v>7.95</v>
      </c>
      <c r="BE62" s="301">
        <v>9.25</v>
      </c>
      <c r="BF62" s="98"/>
      <c r="BG62" s="301">
        <v>8.35</v>
      </c>
      <c r="BH62">
        <v>-14.372277777777777</v>
      </c>
      <c r="BI62" s="301">
        <v>8.75</v>
      </c>
      <c r="BK62" s="301">
        <v>5.85</v>
      </c>
      <c r="BM62" s="301">
        <v>7.35</v>
      </c>
      <c r="BN62" s="186"/>
      <c r="BO62" s="301">
        <v>4.7</v>
      </c>
      <c r="BP62" s="182"/>
      <c r="BQ62" s="182"/>
      <c r="BS62" s="36">
        <v>42304</v>
      </c>
      <c r="BT62">
        <v>8</v>
      </c>
      <c r="BU62">
        <f t="shared" si="148"/>
        <v>0.08</v>
      </c>
      <c r="BV62">
        <f t="shared" si="149"/>
        <v>-13.161787839999999</v>
      </c>
      <c r="BW62">
        <v>8</v>
      </c>
      <c r="BX62">
        <f t="shared" si="150"/>
        <v>0.08</v>
      </c>
      <c r="BY62">
        <v>-14.372277777777777</v>
      </c>
      <c r="CA62" s="98"/>
      <c r="CD62" s="36">
        <v>42304</v>
      </c>
      <c r="CE62" s="108">
        <v>6.4141999999999992</v>
      </c>
      <c r="CF62" s="108">
        <v>6.5074999999999994</v>
      </c>
      <c r="CH62" s="104">
        <v>-13.161787839999999</v>
      </c>
      <c r="CI62" s="202">
        <f t="shared" si="197"/>
        <v>-0.40073974224999986</v>
      </c>
      <c r="CJ62" s="224">
        <v>-1.7574999999999994</v>
      </c>
      <c r="CK62" s="513">
        <f t="shared" si="151"/>
        <v>1.1200000000000001</v>
      </c>
      <c r="CL62" s="506">
        <f t="shared" si="152"/>
        <v>0</v>
      </c>
      <c r="CM62" s="510">
        <f t="shared" si="110"/>
        <v>-12.59871611292</v>
      </c>
      <c r="CN62" s="204">
        <f t="shared" si="68"/>
        <v>-0.44882851132000035</v>
      </c>
      <c r="CO62" s="537">
        <f t="shared" si="133"/>
        <v>0</v>
      </c>
      <c r="CP62" s="537">
        <f t="shared" si="16"/>
        <v>0</v>
      </c>
      <c r="CQ62" s="537">
        <f t="shared" si="69"/>
        <v>0</v>
      </c>
      <c r="CR62" s="537">
        <f t="shared" si="70"/>
        <v>0</v>
      </c>
      <c r="CS62" s="518">
        <f t="shared" si="17"/>
        <v>-12.59871611292</v>
      </c>
      <c r="CT62" s="519">
        <f t="shared" si="71"/>
        <v>-0.44882851132000035</v>
      </c>
      <c r="CU62" s="519">
        <f t="shared" si="153"/>
        <v>-0.44882851132000035</v>
      </c>
      <c r="CV62" s="538">
        <f t="shared" si="154"/>
        <v>-0.44882851132000035</v>
      </c>
      <c r="CW62" s="165"/>
      <c r="CY62" s="104">
        <f t="shared" si="183"/>
        <v>-12.59871611292</v>
      </c>
      <c r="DB62" s="36">
        <v>42304</v>
      </c>
      <c r="DC62" s="108">
        <v>6.4141999999999992</v>
      </c>
      <c r="DD62" s="108">
        <v>6.5074999999999994</v>
      </c>
      <c r="DF62" s="104">
        <v>-13.161787839999999</v>
      </c>
      <c r="DG62" s="202">
        <f t="shared" si="198"/>
        <v>-0.40073974224999986</v>
      </c>
      <c r="DH62" s="224">
        <v>1.4425000000000008</v>
      </c>
      <c r="DI62" s="513">
        <f t="shared" si="155"/>
        <v>0</v>
      </c>
      <c r="DJ62" s="506">
        <f t="shared" si="156"/>
        <v>0.98</v>
      </c>
      <c r="DK62" s="510">
        <f t="shared" si="111"/>
        <v>-13.917294208394994</v>
      </c>
      <c r="DL62" s="204">
        <f t="shared" si="73"/>
        <v>-0.39272494740500008</v>
      </c>
      <c r="DM62" s="537">
        <f t="shared" si="199"/>
        <v>0</v>
      </c>
      <c r="DN62" s="537">
        <f t="shared" si="23"/>
        <v>0</v>
      </c>
      <c r="DO62" s="537">
        <f t="shared" si="200"/>
        <v>0</v>
      </c>
      <c r="DP62" s="537">
        <f t="shared" si="201"/>
        <v>0</v>
      </c>
      <c r="DQ62" s="518">
        <f t="shared" si="24"/>
        <v>-13.917294208394994</v>
      </c>
      <c r="DR62" s="519">
        <f t="shared" si="76"/>
        <v>-0.39272494740500008</v>
      </c>
      <c r="DS62" s="519">
        <f t="shared" si="157"/>
        <v>-0.39272494740500008</v>
      </c>
      <c r="DT62" s="538">
        <f t="shared" si="158"/>
        <v>-0.39272494740500008</v>
      </c>
      <c r="DU62" s="165"/>
      <c r="DW62" s="104">
        <f t="shared" si="184"/>
        <v>-13.917294208394994</v>
      </c>
      <c r="DY62" s="183"/>
      <c r="DZ62" s="36">
        <v>42304</v>
      </c>
      <c r="EA62" s="108">
        <v>6.4141999999999992</v>
      </c>
      <c r="EB62" s="108">
        <v>6.5074999999999994</v>
      </c>
      <c r="ED62" s="104">
        <v>-13.161787839999999</v>
      </c>
      <c r="EE62" s="202">
        <f t="shared" si="202"/>
        <v>-0.40073974224999986</v>
      </c>
      <c r="EF62" s="224">
        <v>2.7425000000000006</v>
      </c>
      <c r="EG62" s="513">
        <f t="shared" si="159"/>
        <v>0</v>
      </c>
      <c r="EH62" s="506">
        <f t="shared" si="160"/>
        <v>0.95</v>
      </c>
      <c r="EI62" s="510">
        <f t="shared" si="112"/>
        <v>-11.643526283392498</v>
      </c>
      <c r="EJ62" s="204">
        <f t="shared" si="78"/>
        <v>-0.3807027551375004</v>
      </c>
      <c r="EK62" s="537">
        <f t="shared" si="137"/>
        <v>0</v>
      </c>
      <c r="EL62" s="537">
        <f t="shared" si="30"/>
        <v>0</v>
      </c>
      <c r="EM62" s="537">
        <f t="shared" si="79"/>
        <v>0</v>
      </c>
      <c r="EN62" s="537">
        <f t="shared" si="80"/>
        <v>0</v>
      </c>
      <c r="EO62" s="518">
        <f t="shared" si="31"/>
        <v>-11.643526283392498</v>
      </c>
      <c r="EP62" s="519">
        <f t="shared" si="81"/>
        <v>-0.3807027551375004</v>
      </c>
      <c r="EQ62" s="519">
        <f t="shared" si="161"/>
        <v>-0.3807027551375004</v>
      </c>
      <c r="ER62" s="538">
        <f t="shared" si="162"/>
        <v>-0.3807027551375004</v>
      </c>
      <c r="ES62" s="165"/>
      <c r="EU62" s="104">
        <f t="shared" si="185"/>
        <v>-11.643526283392498</v>
      </c>
      <c r="EV62" s="182"/>
      <c r="EW62" s="183"/>
      <c r="EX62" s="36">
        <v>42304</v>
      </c>
      <c r="EY62" s="108">
        <v>6.4141999999999992</v>
      </c>
      <c r="EZ62" s="108">
        <v>6.5074999999999994</v>
      </c>
      <c r="FB62" s="104">
        <v>-13.161787839999999</v>
      </c>
      <c r="FC62" s="202">
        <f t="shared" si="203"/>
        <v>-0.40073974224999986</v>
      </c>
      <c r="FD62" s="224">
        <v>1.8425000000000002</v>
      </c>
      <c r="FE62" s="513">
        <f t="shared" si="163"/>
        <v>0</v>
      </c>
      <c r="FF62" s="506">
        <f t="shared" si="164"/>
        <v>0.98</v>
      </c>
      <c r="FG62" s="510">
        <f t="shared" si="113"/>
        <v>-13.603765272730001</v>
      </c>
      <c r="FH62" s="204">
        <f t="shared" si="83"/>
        <v>-0.39272494740500008</v>
      </c>
      <c r="FI62" s="537">
        <f t="shared" si="139"/>
        <v>0</v>
      </c>
      <c r="FJ62" s="537">
        <f t="shared" si="37"/>
        <v>0</v>
      </c>
      <c r="FK62" s="537">
        <f t="shared" si="84"/>
        <v>0</v>
      </c>
      <c r="FL62" s="537">
        <f t="shared" si="85"/>
        <v>0</v>
      </c>
      <c r="FM62" s="518">
        <f t="shared" si="38"/>
        <v>-13.603765272730001</v>
      </c>
      <c r="FN62" s="519">
        <f t="shared" si="86"/>
        <v>-0.39272494740500008</v>
      </c>
      <c r="FO62" s="519">
        <f t="shared" si="165"/>
        <v>-0.39272494740500008</v>
      </c>
      <c r="FP62" s="538">
        <f t="shared" si="166"/>
        <v>-0.39272494740500008</v>
      </c>
      <c r="FQ62" s="165"/>
      <c r="FS62" s="104">
        <f t="shared" si="186"/>
        <v>-13.603765272730001</v>
      </c>
      <c r="FT62">
        <v>-14.372277777777777</v>
      </c>
      <c r="FU62" s="183"/>
      <c r="FV62" s="36">
        <v>42304</v>
      </c>
      <c r="FW62" s="108">
        <v>6.4141999999999992</v>
      </c>
      <c r="FX62" s="108">
        <v>6.5074999999999994</v>
      </c>
      <c r="FZ62" s="104">
        <v>-13.161787839999999</v>
      </c>
      <c r="GA62" s="202">
        <f t="shared" si="204"/>
        <v>-0.40073974224999986</v>
      </c>
      <c r="GB62" s="223">
        <v>2.2425000000000006</v>
      </c>
      <c r="GC62" s="513">
        <f t="shared" si="167"/>
        <v>0</v>
      </c>
      <c r="GD62" s="506">
        <f t="shared" si="168"/>
        <v>0.95</v>
      </c>
      <c r="GE62" s="510">
        <f t="shared" si="114"/>
        <v>-12.631884733752498</v>
      </c>
      <c r="GF62" s="204">
        <f t="shared" si="88"/>
        <v>-0.3807027551375004</v>
      </c>
      <c r="GG62" s="537">
        <f t="shared" si="141"/>
        <v>0</v>
      </c>
      <c r="GH62" s="537">
        <f t="shared" si="44"/>
        <v>0</v>
      </c>
      <c r="GI62" s="537">
        <f t="shared" si="89"/>
        <v>0</v>
      </c>
      <c r="GJ62" s="537">
        <f t="shared" si="90"/>
        <v>0</v>
      </c>
      <c r="GK62" s="518">
        <f t="shared" si="45"/>
        <v>-12.631884733752498</v>
      </c>
      <c r="GL62" s="519">
        <f t="shared" si="91"/>
        <v>-0.3807027551375004</v>
      </c>
      <c r="GM62" s="519">
        <f t="shared" si="169"/>
        <v>-0.3807027551375004</v>
      </c>
      <c r="GN62" s="538">
        <f t="shared" si="170"/>
        <v>-0.3807027551375004</v>
      </c>
      <c r="GO62" s="165"/>
      <c r="GQ62" s="104">
        <f t="shared" si="187"/>
        <v>-12.631884733752498</v>
      </c>
      <c r="GR62" s="182"/>
      <c r="GS62" s="183"/>
      <c r="GT62" s="36">
        <v>42304</v>
      </c>
      <c r="GU62" s="108">
        <v>6.4141999999999992</v>
      </c>
      <c r="GV62" s="108">
        <v>6.5074999999999994</v>
      </c>
      <c r="GX62" s="104">
        <v>-13.161787839999999</v>
      </c>
      <c r="GY62" s="202">
        <f t="shared" si="205"/>
        <v>-0.40073974224999986</v>
      </c>
      <c r="GZ62" s="223">
        <v>-0.65749999999999975</v>
      </c>
      <c r="HA62" s="513">
        <f t="shared" si="171"/>
        <v>1.1000000000000001</v>
      </c>
      <c r="HB62" s="506">
        <f t="shared" si="172"/>
        <v>0</v>
      </c>
      <c r="HC62" s="510">
        <f t="shared" si="115"/>
        <v>-13.826149351720002</v>
      </c>
      <c r="HD62" s="204">
        <f t="shared" si="93"/>
        <v>-0.44081371647500056</v>
      </c>
      <c r="HE62" s="537">
        <f t="shared" si="143"/>
        <v>0</v>
      </c>
      <c r="HF62" s="537">
        <f t="shared" si="51"/>
        <v>0</v>
      </c>
      <c r="HG62" s="537">
        <f t="shared" si="94"/>
        <v>0</v>
      </c>
      <c r="HH62" s="537">
        <f t="shared" si="95"/>
        <v>0</v>
      </c>
      <c r="HI62" s="518">
        <f t="shared" si="52"/>
        <v>-13.826149351720002</v>
      </c>
      <c r="HJ62" s="519">
        <f t="shared" si="96"/>
        <v>-0.44081371647500056</v>
      </c>
      <c r="HK62" s="519">
        <f t="shared" si="173"/>
        <v>-0.44081371647500056</v>
      </c>
      <c r="HL62" s="538">
        <f t="shared" si="174"/>
        <v>-0.44081371647500056</v>
      </c>
      <c r="HM62" s="165"/>
      <c r="HO62" s="104">
        <f t="shared" si="188"/>
        <v>-13.826149351720002</v>
      </c>
      <c r="HQ62" s="183"/>
      <c r="HR62" s="36">
        <v>42304</v>
      </c>
      <c r="HS62" s="108">
        <v>6.4141999999999992</v>
      </c>
      <c r="HT62" s="108">
        <v>6.5074999999999994</v>
      </c>
      <c r="HV62" s="104">
        <v>-13.161787839999999</v>
      </c>
      <c r="HW62" s="202">
        <f t="shared" si="206"/>
        <v>-0.40073974224999986</v>
      </c>
      <c r="HX62" s="223">
        <v>0.84250000000000025</v>
      </c>
      <c r="HY62" s="513">
        <f t="shared" si="175"/>
        <v>0</v>
      </c>
      <c r="HZ62" s="506">
        <f t="shared" si="176"/>
        <v>1</v>
      </c>
      <c r="IA62" s="510">
        <f t="shared" si="116"/>
        <v>-13.891708454859998</v>
      </c>
      <c r="IB62" s="204">
        <f t="shared" si="98"/>
        <v>-0.40073974224999986</v>
      </c>
      <c r="IC62" s="537">
        <f t="shared" si="145"/>
        <v>0</v>
      </c>
      <c r="ID62" s="537">
        <f t="shared" si="58"/>
        <v>0</v>
      </c>
      <c r="IE62" s="537">
        <f t="shared" si="99"/>
        <v>0</v>
      </c>
      <c r="IF62" s="537">
        <f t="shared" si="100"/>
        <v>0</v>
      </c>
      <c r="IG62" s="518">
        <f t="shared" si="59"/>
        <v>-13.891708454859998</v>
      </c>
      <c r="IH62" s="519">
        <f t="shared" si="101"/>
        <v>-0.40073974224999986</v>
      </c>
      <c r="II62" s="519">
        <f t="shared" si="177"/>
        <v>-0.40073974224999986</v>
      </c>
      <c r="IJ62" s="538">
        <f t="shared" si="178"/>
        <v>-0.40073974224999986</v>
      </c>
      <c r="IK62" s="165"/>
      <c r="IL62" s="163"/>
      <c r="IM62" s="104">
        <f t="shared" si="189"/>
        <v>-13.891708454859998</v>
      </c>
      <c r="IN62" s="182"/>
      <c r="IO62" s="183"/>
      <c r="IP62" s="36">
        <v>42304</v>
      </c>
      <c r="IQ62" s="108">
        <v>6.4141999999999992</v>
      </c>
      <c r="IR62" s="108">
        <v>6.5074999999999994</v>
      </c>
      <c r="IT62" s="104">
        <v>-13.161787839999999</v>
      </c>
      <c r="IU62" s="202">
        <f t="shared" si="207"/>
        <v>-0.40073974224999986</v>
      </c>
      <c r="IV62" s="365">
        <v>-1.8074999999999992</v>
      </c>
      <c r="IW62" s="513">
        <f t="shared" si="179"/>
        <v>1.1200000000000001</v>
      </c>
      <c r="IX62" s="506">
        <f t="shared" si="180"/>
        <v>0</v>
      </c>
      <c r="IY62" s="510">
        <f t="shared" si="117"/>
        <v>-15.049792635920001</v>
      </c>
      <c r="IZ62" s="204">
        <f t="shared" si="103"/>
        <v>-0.44882851132000035</v>
      </c>
      <c r="JA62" s="537">
        <f t="shared" si="147"/>
        <v>0</v>
      </c>
      <c r="JB62" s="537">
        <f t="shared" si="65"/>
        <v>0</v>
      </c>
      <c r="JC62" s="537">
        <f t="shared" si="104"/>
        <v>0</v>
      </c>
      <c r="JD62" s="537">
        <f t="shared" si="105"/>
        <v>0</v>
      </c>
      <c r="JE62" s="518">
        <f t="shared" si="66"/>
        <v>-15.049792635920001</v>
      </c>
      <c r="JF62" s="519">
        <f t="shared" si="106"/>
        <v>-0.44882851132000035</v>
      </c>
      <c r="JG62" s="519">
        <f t="shared" si="181"/>
        <v>-0.44882851132000035</v>
      </c>
      <c r="JH62" s="538">
        <f t="shared" si="182"/>
        <v>-0.44882851132000035</v>
      </c>
      <c r="JI62" s="165"/>
      <c r="JJ62" s="163"/>
      <c r="JK62" s="104">
        <f t="shared" si="190"/>
        <v>-15.049792635920001</v>
      </c>
      <c r="JO62" s="163">
        <v>-13.161787839999999</v>
      </c>
      <c r="JP62" s="163">
        <v>-1.7574999999999994</v>
      </c>
      <c r="JQ62" s="398">
        <f t="shared" si="191"/>
        <v>-12.59871611292</v>
      </c>
      <c r="JT62" s="163">
        <v>1.4425000000000008</v>
      </c>
      <c r="JU62" s="398">
        <f t="shared" si="192"/>
        <v>-13.917294208394994</v>
      </c>
      <c r="JX62" s="163">
        <v>2.7425000000000006</v>
      </c>
      <c r="JY62" s="425">
        <f t="shared" si="193"/>
        <v>-11.643526283392498</v>
      </c>
      <c r="KB62" s="163">
        <v>1.8425000000000002</v>
      </c>
      <c r="KC62" s="398">
        <f t="shared" si="7"/>
        <v>-13.603765272730001</v>
      </c>
      <c r="KD62" s="398">
        <v>-14.372277777777777</v>
      </c>
      <c r="KF62" s="163">
        <v>2.2425000000000006</v>
      </c>
      <c r="KG62" s="398">
        <f t="shared" si="194"/>
        <v>-12.631884733752498</v>
      </c>
      <c r="KJ62" s="163">
        <v>-0.65749999999999975</v>
      </c>
      <c r="KK62" s="398">
        <f t="shared" si="195"/>
        <v>-13.826149351720002</v>
      </c>
      <c r="KN62" s="365">
        <v>0.84250000000000025</v>
      </c>
      <c r="KO62" s="398">
        <f t="shared" si="196"/>
        <v>-13.891708454859998</v>
      </c>
      <c r="KR62" s="365">
        <v>-1.8074999999999992</v>
      </c>
      <c r="KS62" s="398">
        <f t="shared" si="67"/>
        <v>-15.049792635920001</v>
      </c>
      <c r="KU62" s="36">
        <v>42304</v>
      </c>
    </row>
    <row r="63" spans="1:325" x14ac:dyDescent="0.35">
      <c r="A63" s="95">
        <v>41209</v>
      </c>
      <c r="B63" s="36">
        <v>41209</v>
      </c>
      <c r="C63" s="301">
        <v>4.75</v>
      </c>
      <c r="D63" s="301">
        <v>7.95</v>
      </c>
      <c r="E63" s="301">
        <v>9.25</v>
      </c>
      <c r="F63" s="301">
        <v>8.35</v>
      </c>
      <c r="G63" s="301">
        <v>8.75</v>
      </c>
      <c r="H63" s="301">
        <v>5.85</v>
      </c>
      <c r="I63" s="301">
        <v>7.35</v>
      </c>
      <c r="J63" s="301">
        <v>4.7</v>
      </c>
      <c r="K63" s="105"/>
      <c r="L63" s="36">
        <v>42304</v>
      </c>
      <c r="M63" s="108">
        <v>6.4141999999999992</v>
      </c>
      <c r="N63" s="98">
        <f t="shared" si="2"/>
        <v>6.5074999999999994</v>
      </c>
      <c r="O63" s="108">
        <f t="shared" si="3"/>
        <v>6.6011333333333324</v>
      </c>
      <c r="P63" s="262"/>
      <c r="Q63" s="181">
        <v>42304</v>
      </c>
      <c r="R63" s="301">
        <v>4.75</v>
      </c>
      <c r="S63" s="224">
        <v>-1.7574999999999994</v>
      </c>
      <c r="T63"/>
      <c r="U63" s="301">
        <v>7.95</v>
      </c>
      <c r="V63" s="224">
        <v>1.4425000000000008</v>
      </c>
      <c r="W63"/>
      <c r="X63" s="301">
        <v>9.25</v>
      </c>
      <c r="Y63" s="224">
        <v>2.7425000000000006</v>
      </c>
      <c r="Z63" s="98"/>
      <c r="AA63" s="301">
        <v>8.35</v>
      </c>
      <c r="AB63" s="224">
        <v>1.8425000000000002</v>
      </c>
      <c r="AC63">
        <v>-14.372277777777777</v>
      </c>
      <c r="AD63" s="301">
        <v>8.75</v>
      </c>
      <c r="AE63" s="223">
        <v>2.2425000000000006</v>
      </c>
      <c r="AG63" s="301">
        <v>5.85</v>
      </c>
      <c r="AH63" s="223">
        <v>-0.65749999999999975</v>
      </c>
      <c r="AJ63" s="301">
        <v>7.35</v>
      </c>
      <c r="AK63" s="223">
        <v>0.84250000000000025</v>
      </c>
      <c r="AM63" s="301">
        <v>4.7</v>
      </c>
      <c r="AN63" s="223">
        <f t="shared" si="1"/>
        <v>-1.8074999999999992</v>
      </c>
      <c r="AO63" s="182"/>
      <c r="AZ63" s="36">
        <v>42305</v>
      </c>
      <c r="BA63" s="301">
        <v>7.4</v>
      </c>
      <c r="BB63" s="126"/>
      <c r="BC63" s="301">
        <v>7.5</v>
      </c>
      <c r="BD63" s="126"/>
      <c r="BE63" s="301">
        <v>8.75</v>
      </c>
      <c r="BF63">
        <v>-12.588259259259255</v>
      </c>
      <c r="BG63" s="301">
        <v>5.85</v>
      </c>
      <c r="BH63" s="382"/>
      <c r="BI63" s="301">
        <v>9.85</v>
      </c>
      <c r="BK63" s="301">
        <v>6.35</v>
      </c>
      <c r="BM63" s="301">
        <v>6.95</v>
      </c>
      <c r="BN63" s="186"/>
      <c r="BO63" s="301">
        <v>3.85</v>
      </c>
      <c r="BP63" s="182"/>
      <c r="BQ63" s="182"/>
      <c r="BS63" s="36">
        <v>42305</v>
      </c>
      <c r="BT63">
        <v>9</v>
      </c>
      <c r="BU63">
        <f t="shared" si="148"/>
        <v>0.09</v>
      </c>
      <c r="BV63">
        <f t="shared" si="149"/>
        <v>-13.550351591749999</v>
      </c>
      <c r="BW63">
        <v>9</v>
      </c>
      <c r="BX63">
        <f t="shared" si="150"/>
        <v>0.09</v>
      </c>
      <c r="BY63">
        <v>-12.588259259259255</v>
      </c>
      <c r="BZ63" s="126"/>
      <c r="CD63" s="36">
        <v>42305</v>
      </c>
      <c r="CE63" s="108">
        <v>6.2286000000000001</v>
      </c>
      <c r="CF63" s="108">
        <v>6.3213999999999997</v>
      </c>
      <c r="CG63">
        <v>-13.347064814814814</v>
      </c>
      <c r="CH63" s="104">
        <v>-13.550351591749999</v>
      </c>
      <c r="CI63" s="202">
        <f t="shared" si="197"/>
        <v>-0.38856375175000046</v>
      </c>
      <c r="CJ63" s="224">
        <v>1.0786000000000007</v>
      </c>
      <c r="CK63" s="513">
        <f t="shared" si="151"/>
        <v>0</v>
      </c>
      <c r="CL63" s="506">
        <f t="shared" si="152"/>
        <v>0.98</v>
      </c>
      <c r="CM63" s="510">
        <f t="shared" si="110"/>
        <v>-12.979508589635001</v>
      </c>
      <c r="CN63" s="204">
        <f t="shared" si="68"/>
        <v>-0.38079247671500127</v>
      </c>
      <c r="CO63" s="537">
        <f t="shared" si="133"/>
        <v>0</v>
      </c>
      <c r="CP63" s="537">
        <f t="shared" si="16"/>
        <v>0</v>
      </c>
      <c r="CQ63" s="537">
        <f t="shared" si="69"/>
        <v>0</v>
      </c>
      <c r="CR63" s="537">
        <f t="shared" si="70"/>
        <v>0</v>
      </c>
      <c r="CS63" s="518">
        <f t="shared" si="17"/>
        <v>-12.979508589635001</v>
      </c>
      <c r="CT63" s="519">
        <f t="shared" si="71"/>
        <v>-0.38079247671500127</v>
      </c>
      <c r="CU63" s="519">
        <f t="shared" si="153"/>
        <v>-0.38079247671500127</v>
      </c>
      <c r="CV63" s="538">
        <f t="shared" si="154"/>
        <v>-0.38079247671500127</v>
      </c>
      <c r="CW63" s="165"/>
      <c r="CY63" s="104">
        <f t="shared" si="183"/>
        <v>-12.979508589635001</v>
      </c>
      <c r="DB63" s="36">
        <v>42305</v>
      </c>
      <c r="DC63" s="108">
        <v>6.2286000000000001</v>
      </c>
      <c r="DD63" s="108">
        <v>6.3213999999999997</v>
      </c>
      <c r="DE63">
        <v>-13.347064814814814</v>
      </c>
      <c r="DF63" s="104">
        <v>-13.550351591749999</v>
      </c>
      <c r="DG63" s="202">
        <f t="shared" si="198"/>
        <v>-0.38856375175000046</v>
      </c>
      <c r="DH63" s="224">
        <v>1.1786000000000003</v>
      </c>
      <c r="DI63" s="513">
        <f t="shared" si="155"/>
        <v>0</v>
      </c>
      <c r="DJ63" s="506">
        <f t="shared" si="156"/>
        <v>0.98</v>
      </c>
      <c r="DK63" s="510">
        <f t="shared" si="111"/>
        <v>-14.298086685109995</v>
      </c>
      <c r="DL63" s="204">
        <f t="shared" si="73"/>
        <v>-0.38079247671500127</v>
      </c>
      <c r="DM63" s="537">
        <f t="shared" si="199"/>
        <v>0</v>
      </c>
      <c r="DN63" s="537">
        <f t="shared" si="23"/>
        <v>0</v>
      </c>
      <c r="DO63" s="537">
        <f t="shared" si="200"/>
        <v>0</v>
      </c>
      <c r="DP63" s="537">
        <f t="shared" si="201"/>
        <v>0</v>
      </c>
      <c r="DQ63" s="518">
        <f t="shared" si="24"/>
        <v>-14.298086685109995</v>
      </c>
      <c r="DR63" s="519">
        <f t="shared" si="76"/>
        <v>-0.38079247671500127</v>
      </c>
      <c r="DS63" s="519">
        <f t="shared" si="157"/>
        <v>-0.38079247671500127</v>
      </c>
      <c r="DT63" s="538">
        <f t="shared" si="158"/>
        <v>-0.38079247671500127</v>
      </c>
      <c r="DU63" s="165"/>
      <c r="DW63" s="104">
        <f t="shared" si="184"/>
        <v>-14.298086685109995</v>
      </c>
      <c r="DY63" s="183"/>
      <c r="DZ63" s="36">
        <v>42305</v>
      </c>
      <c r="EA63" s="108">
        <v>6.2286000000000001</v>
      </c>
      <c r="EB63" s="108">
        <v>6.3213999999999997</v>
      </c>
      <c r="EC63">
        <v>-13.347064814814814</v>
      </c>
      <c r="ED63" s="104">
        <v>-13.550351591749999</v>
      </c>
      <c r="EE63" s="202">
        <f t="shared" si="202"/>
        <v>-0.38856375175000046</v>
      </c>
      <c r="EF63" s="224">
        <v>2.4286000000000003</v>
      </c>
      <c r="EG63" s="513">
        <f t="shared" si="159"/>
        <v>0</v>
      </c>
      <c r="EH63" s="506">
        <f t="shared" si="160"/>
        <v>0.95</v>
      </c>
      <c r="EI63" s="510">
        <f t="shared" si="112"/>
        <v>-12.012661847554998</v>
      </c>
      <c r="EJ63" s="204">
        <f t="shared" si="78"/>
        <v>-0.36913556416249982</v>
      </c>
      <c r="EK63" s="537">
        <f t="shared" si="137"/>
        <v>0</v>
      </c>
      <c r="EL63" s="537">
        <f t="shared" si="30"/>
        <v>0</v>
      </c>
      <c r="EM63" s="537">
        <f t="shared" si="79"/>
        <v>0</v>
      </c>
      <c r="EN63" s="537">
        <f t="shared" si="80"/>
        <v>0</v>
      </c>
      <c r="EO63" s="518">
        <f t="shared" si="31"/>
        <v>-12.012661847554998</v>
      </c>
      <c r="EP63" s="519">
        <f t="shared" si="81"/>
        <v>-0.36913556416249982</v>
      </c>
      <c r="EQ63" s="519">
        <f t="shared" si="161"/>
        <v>-0.36913556416249982</v>
      </c>
      <c r="ER63" s="538">
        <f t="shared" si="162"/>
        <v>-0.36913556416249982</v>
      </c>
      <c r="ES63" s="165"/>
      <c r="EU63" s="104">
        <f t="shared" si="185"/>
        <v>-12.012661847554998</v>
      </c>
      <c r="EV63" s="163">
        <v>-12.588259259259255</v>
      </c>
      <c r="EW63" s="183"/>
      <c r="EX63" s="36">
        <v>42305</v>
      </c>
      <c r="EY63" s="108">
        <v>6.2286000000000001</v>
      </c>
      <c r="EZ63" s="108">
        <v>6.3213999999999997</v>
      </c>
      <c r="FA63">
        <v>-13.347064814814814</v>
      </c>
      <c r="FB63" s="104">
        <v>-13.550351591749999</v>
      </c>
      <c r="FC63" s="202">
        <f t="shared" si="203"/>
        <v>-0.38856375175000046</v>
      </c>
      <c r="FD63" s="224">
        <v>-0.47140000000000004</v>
      </c>
      <c r="FE63" s="513">
        <f t="shared" si="163"/>
        <v>1.1000000000000001</v>
      </c>
      <c r="FF63" s="506">
        <f t="shared" si="164"/>
        <v>0</v>
      </c>
      <c r="FG63" s="510">
        <f t="shared" si="113"/>
        <v>-14.031185399655001</v>
      </c>
      <c r="FH63" s="204">
        <f t="shared" si="83"/>
        <v>-0.42742012692499998</v>
      </c>
      <c r="FI63" s="537">
        <f t="shared" si="139"/>
        <v>0</v>
      </c>
      <c r="FJ63" s="537">
        <f t="shared" si="37"/>
        <v>0</v>
      </c>
      <c r="FK63" s="537">
        <f t="shared" si="84"/>
        <v>0</v>
      </c>
      <c r="FL63" s="537">
        <f t="shared" si="85"/>
        <v>0</v>
      </c>
      <c r="FM63" s="518">
        <f t="shared" si="38"/>
        <v>-14.031185399655001</v>
      </c>
      <c r="FN63" s="519">
        <f t="shared" si="86"/>
        <v>-0.42742012692499998</v>
      </c>
      <c r="FO63" s="519">
        <f t="shared" si="165"/>
        <v>-0.42742012692499998</v>
      </c>
      <c r="FP63" s="538">
        <f t="shared" si="166"/>
        <v>-0.42742012692499998</v>
      </c>
      <c r="FQ63" s="165"/>
      <c r="FS63" s="104">
        <f t="shared" si="186"/>
        <v>-14.031185399655001</v>
      </c>
      <c r="FT63" s="382"/>
      <c r="FU63" s="183"/>
      <c r="FV63" s="36">
        <v>42305</v>
      </c>
      <c r="FW63" s="108">
        <v>6.2286000000000001</v>
      </c>
      <c r="FX63" s="108">
        <v>6.3213999999999997</v>
      </c>
      <c r="FY63">
        <v>-13.347064814814814</v>
      </c>
      <c r="FZ63" s="104">
        <v>-13.550351591749999</v>
      </c>
      <c r="GA63" s="202">
        <f t="shared" si="204"/>
        <v>-0.38856375175000046</v>
      </c>
      <c r="GB63" s="223">
        <v>3.5286</v>
      </c>
      <c r="GC63" s="513">
        <f t="shared" si="167"/>
        <v>0</v>
      </c>
      <c r="GD63" s="506">
        <f t="shared" si="168"/>
        <v>0.9</v>
      </c>
      <c r="GE63" s="510">
        <f t="shared" si="114"/>
        <v>-12.981592110327499</v>
      </c>
      <c r="GF63" s="204">
        <f t="shared" si="88"/>
        <v>-0.34970737657500095</v>
      </c>
      <c r="GG63" s="537">
        <f t="shared" si="141"/>
        <v>0</v>
      </c>
      <c r="GH63" s="537">
        <f t="shared" si="44"/>
        <v>0</v>
      </c>
      <c r="GI63" s="537">
        <f t="shared" si="89"/>
        <v>0</v>
      </c>
      <c r="GJ63" s="537">
        <f t="shared" si="90"/>
        <v>0</v>
      </c>
      <c r="GK63" s="518">
        <f t="shared" si="45"/>
        <v>-12.981592110327499</v>
      </c>
      <c r="GL63" s="519">
        <f t="shared" si="91"/>
        <v>-0.34970737657500095</v>
      </c>
      <c r="GM63" s="519">
        <f t="shared" si="169"/>
        <v>-0.34970737657500095</v>
      </c>
      <c r="GN63" s="538">
        <f t="shared" si="170"/>
        <v>-0.34970737657500095</v>
      </c>
      <c r="GO63" s="165"/>
      <c r="GQ63" s="104">
        <f t="shared" si="187"/>
        <v>-12.981592110327499</v>
      </c>
      <c r="GR63" s="182"/>
      <c r="GS63" s="183"/>
      <c r="GT63" s="36">
        <v>42305</v>
      </c>
      <c r="GU63" s="108">
        <v>6.2286000000000001</v>
      </c>
      <c r="GV63" s="108">
        <v>6.3213999999999997</v>
      </c>
      <c r="GW63">
        <v>-13.347064814814814</v>
      </c>
      <c r="GX63" s="104">
        <v>-13.550351591749999</v>
      </c>
      <c r="GY63" s="202">
        <f t="shared" si="205"/>
        <v>-0.38856375175000046</v>
      </c>
      <c r="GZ63" s="223">
        <v>2.8599999999999959E-2</v>
      </c>
      <c r="HA63" s="513">
        <f t="shared" si="171"/>
        <v>0</v>
      </c>
      <c r="HB63" s="506">
        <f t="shared" si="172"/>
        <v>1</v>
      </c>
      <c r="HC63" s="510">
        <f t="shared" si="115"/>
        <v>-14.214713103470002</v>
      </c>
      <c r="HD63" s="204">
        <f t="shared" si="93"/>
        <v>-0.38856375175000046</v>
      </c>
      <c r="HE63" s="537">
        <f t="shared" si="143"/>
        <v>0</v>
      </c>
      <c r="HF63" s="537">
        <f t="shared" si="51"/>
        <v>0</v>
      </c>
      <c r="HG63" s="537">
        <f t="shared" si="94"/>
        <v>0</v>
      </c>
      <c r="HH63" s="537">
        <f t="shared" si="95"/>
        <v>0</v>
      </c>
      <c r="HI63" s="518">
        <f t="shared" si="52"/>
        <v>-14.214713103470002</v>
      </c>
      <c r="HJ63" s="519">
        <f t="shared" si="96"/>
        <v>-0.38856375175000046</v>
      </c>
      <c r="HK63" s="519">
        <f t="shared" si="173"/>
        <v>-0.38856375175000046</v>
      </c>
      <c r="HL63" s="538">
        <f t="shared" si="174"/>
        <v>-0.38856375175000046</v>
      </c>
      <c r="HM63" s="165"/>
      <c r="HO63" s="104">
        <f t="shared" si="188"/>
        <v>-14.214713103470002</v>
      </c>
      <c r="HQ63" s="183"/>
      <c r="HR63" s="36">
        <v>42305</v>
      </c>
      <c r="HS63" s="108">
        <v>6.2286000000000001</v>
      </c>
      <c r="HT63" s="108">
        <v>6.3213999999999997</v>
      </c>
      <c r="HU63">
        <v>-13.347064814814814</v>
      </c>
      <c r="HV63" s="104">
        <v>-13.550351591749999</v>
      </c>
      <c r="HW63" s="202">
        <f t="shared" si="206"/>
        <v>-0.38856375175000046</v>
      </c>
      <c r="HX63" s="223">
        <v>0.62860000000000049</v>
      </c>
      <c r="HY63" s="513">
        <f t="shared" si="175"/>
        <v>0</v>
      </c>
      <c r="HZ63" s="506">
        <f t="shared" si="176"/>
        <v>1</v>
      </c>
      <c r="IA63" s="510">
        <f t="shared" si="116"/>
        <v>-14.280272206609999</v>
      </c>
      <c r="IB63" s="204">
        <f t="shared" si="98"/>
        <v>-0.38856375175000046</v>
      </c>
      <c r="IC63" s="537">
        <f t="shared" si="145"/>
        <v>0</v>
      </c>
      <c r="ID63" s="537">
        <f t="shared" si="58"/>
        <v>0</v>
      </c>
      <c r="IE63" s="537">
        <f t="shared" si="99"/>
        <v>0</v>
      </c>
      <c r="IF63" s="537">
        <f t="shared" si="100"/>
        <v>0</v>
      </c>
      <c r="IG63" s="518">
        <f t="shared" si="59"/>
        <v>-14.280272206609999</v>
      </c>
      <c r="IH63" s="519">
        <f t="shared" si="101"/>
        <v>-0.38856375175000046</v>
      </c>
      <c r="II63" s="519">
        <f t="shared" si="177"/>
        <v>-0.38856375175000046</v>
      </c>
      <c r="IJ63" s="538">
        <f t="shared" si="178"/>
        <v>-0.38856375175000046</v>
      </c>
      <c r="IK63" s="165"/>
      <c r="IL63" s="163"/>
      <c r="IM63" s="104">
        <f t="shared" si="189"/>
        <v>-14.280272206609999</v>
      </c>
      <c r="IN63" s="182"/>
      <c r="IO63" s="183"/>
      <c r="IP63" s="36">
        <v>42305</v>
      </c>
      <c r="IQ63" s="108">
        <v>6.2286000000000001</v>
      </c>
      <c r="IR63" s="108">
        <v>6.3213999999999997</v>
      </c>
      <c r="IS63">
        <v>-13.347064814814814</v>
      </c>
      <c r="IT63" s="104">
        <v>-13.550351591749999</v>
      </c>
      <c r="IU63" s="202">
        <f t="shared" si="207"/>
        <v>-0.38856375175000046</v>
      </c>
      <c r="IV63" s="365">
        <v>-2.4713999999999996</v>
      </c>
      <c r="IW63" s="513">
        <f t="shared" si="179"/>
        <v>1.1499999999999999</v>
      </c>
      <c r="IX63" s="506">
        <f t="shared" si="180"/>
        <v>0</v>
      </c>
      <c r="IY63" s="510">
        <f t="shared" si="117"/>
        <v>-15.496640950432502</v>
      </c>
      <c r="IZ63" s="204">
        <f>(IY63-IY62)</f>
        <v>-0.44684831451250062</v>
      </c>
      <c r="JA63" s="537">
        <f t="shared" si="147"/>
        <v>0</v>
      </c>
      <c r="JB63" s="537">
        <f t="shared" si="65"/>
        <v>0</v>
      </c>
      <c r="JC63" s="537">
        <f t="shared" si="104"/>
        <v>0</v>
      </c>
      <c r="JD63" s="537">
        <f t="shared" si="105"/>
        <v>0</v>
      </c>
      <c r="JE63" s="518">
        <f t="shared" si="66"/>
        <v>-15.496640950432502</v>
      </c>
      <c r="JF63" s="519">
        <f t="shared" si="106"/>
        <v>-0.44684831451250062</v>
      </c>
      <c r="JG63" s="519">
        <f t="shared" si="181"/>
        <v>-0.44684831451250062</v>
      </c>
      <c r="JH63" s="538">
        <f t="shared" si="182"/>
        <v>-0.44684831451250062</v>
      </c>
      <c r="JI63" s="165"/>
      <c r="JJ63" s="163"/>
      <c r="JK63" s="104">
        <f t="shared" si="190"/>
        <v>-15.496640950432502</v>
      </c>
      <c r="JO63" s="163">
        <v>-13.550351591749999</v>
      </c>
      <c r="JP63" s="163">
        <v>1.0786000000000007</v>
      </c>
      <c r="JQ63" s="398">
        <f t="shared" si="191"/>
        <v>-12.979508589635001</v>
      </c>
      <c r="JT63" s="163">
        <v>1.1786000000000003</v>
      </c>
      <c r="JU63" s="398">
        <f t="shared" si="192"/>
        <v>-14.298086685109995</v>
      </c>
      <c r="JX63" s="163">
        <v>2.4286000000000003</v>
      </c>
      <c r="JY63" s="425">
        <f t="shared" si="193"/>
        <v>-12.012661847554998</v>
      </c>
      <c r="JZ63" s="398">
        <v>-12.588259259259255</v>
      </c>
      <c r="KB63" s="163">
        <v>-0.47140000000000004</v>
      </c>
      <c r="KC63" s="398">
        <f t="shared" si="7"/>
        <v>-14.031185399655001</v>
      </c>
      <c r="KD63" s="434"/>
      <c r="KF63" s="163">
        <v>3.5286</v>
      </c>
      <c r="KG63" s="398">
        <f t="shared" si="194"/>
        <v>-12.981592110327499</v>
      </c>
      <c r="KJ63" s="163">
        <v>2.8599999999999959E-2</v>
      </c>
      <c r="KK63" s="398">
        <f t="shared" si="195"/>
        <v>-14.214713103470002</v>
      </c>
      <c r="KN63" s="365">
        <v>0.62860000000000049</v>
      </c>
      <c r="KO63" s="398">
        <f t="shared" si="196"/>
        <v>-14.280272206609999</v>
      </c>
      <c r="KR63" s="365">
        <v>-2.4713999999999996</v>
      </c>
      <c r="KS63" s="398">
        <f t="shared" si="67"/>
        <v>-15.496640950432502</v>
      </c>
      <c r="KU63" s="36">
        <v>42305</v>
      </c>
    </row>
    <row r="64" spans="1:325" x14ac:dyDescent="0.35">
      <c r="A64" s="95">
        <v>41210</v>
      </c>
      <c r="B64" s="36">
        <v>41210</v>
      </c>
      <c r="C64" s="301">
        <v>7.4</v>
      </c>
      <c r="D64" s="301">
        <v>7.5</v>
      </c>
      <c r="E64" s="301">
        <v>8.75</v>
      </c>
      <c r="F64" s="301">
        <v>5.85</v>
      </c>
      <c r="G64" s="301">
        <v>9.85</v>
      </c>
      <c r="H64" s="301">
        <v>6.35</v>
      </c>
      <c r="I64" s="301">
        <v>6.95</v>
      </c>
      <c r="J64" s="301">
        <v>3.85</v>
      </c>
      <c r="K64" s="105"/>
      <c r="L64" s="36">
        <v>42305</v>
      </c>
      <c r="M64" s="108">
        <v>6.2286000000000001</v>
      </c>
      <c r="N64" s="98">
        <f t="shared" si="2"/>
        <v>6.3213999999999997</v>
      </c>
      <c r="O64" s="108">
        <f t="shared" si="3"/>
        <v>6.4145333333333339</v>
      </c>
      <c r="P64" s="262"/>
      <c r="Q64" s="181">
        <v>42305</v>
      </c>
      <c r="R64" s="301">
        <v>7.4</v>
      </c>
      <c r="S64" s="224">
        <v>1.0786000000000007</v>
      </c>
      <c r="T64" s="126"/>
      <c r="U64" s="301">
        <v>7.5</v>
      </c>
      <c r="V64" s="224">
        <v>1.1786000000000003</v>
      </c>
      <c r="W64"/>
      <c r="X64" s="301">
        <v>8.75</v>
      </c>
      <c r="Y64" s="224">
        <v>2.4286000000000003</v>
      </c>
      <c r="Z64">
        <v>-12.588259259259255</v>
      </c>
      <c r="AA64" s="301">
        <v>5.85</v>
      </c>
      <c r="AB64" s="224">
        <v>-0.47140000000000004</v>
      </c>
      <c r="AC64" s="382"/>
      <c r="AD64" s="301">
        <v>9.85</v>
      </c>
      <c r="AE64" s="223">
        <v>3.5286</v>
      </c>
      <c r="AG64" s="301">
        <v>6.35</v>
      </c>
      <c r="AH64" s="223">
        <v>2.8599999999999959E-2</v>
      </c>
      <c r="AJ64" s="301">
        <v>6.95</v>
      </c>
      <c r="AK64" s="223">
        <v>0.62860000000000049</v>
      </c>
      <c r="AM64" s="301">
        <v>3.85</v>
      </c>
      <c r="AN64" s="223">
        <f t="shared" si="1"/>
        <v>-2.4713999999999996</v>
      </c>
      <c r="AO64" s="182"/>
      <c r="AZ64" s="36">
        <v>42306</v>
      </c>
      <c r="BA64" s="301">
        <v>9.6000000000000014</v>
      </c>
      <c r="BC64" s="301">
        <v>5.05</v>
      </c>
      <c r="BE64" s="301">
        <v>10.5</v>
      </c>
      <c r="BG64" s="301">
        <v>7.1999999999999993</v>
      </c>
      <c r="BI64" s="301">
        <v>7.65</v>
      </c>
      <c r="BK64" s="301">
        <v>6.25</v>
      </c>
      <c r="BM64" s="301">
        <v>8.3500000000000014</v>
      </c>
      <c r="BN64" s="186"/>
      <c r="BO64" s="301">
        <v>1.05</v>
      </c>
      <c r="BP64" s="182"/>
      <c r="BQ64" s="182"/>
      <c r="BS64" s="36">
        <v>42306</v>
      </c>
      <c r="BT64">
        <v>10</v>
      </c>
      <c r="BU64">
        <f t="shared" si="148"/>
        <v>0.1</v>
      </c>
      <c r="BV64">
        <f t="shared" si="149"/>
        <v>-13.927006499999999</v>
      </c>
      <c r="BW64">
        <v>10</v>
      </c>
      <c r="BX64">
        <f t="shared" si="150"/>
        <v>0.1</v>
      </c>
      <c r="CD64" s="36">
        <v>42306</v>
      </c>
      <c r="CE64" s="108">
        <v>6.0439999999999987</v>
      </c>
      <c r="CF64" s="108">
        <v>6.1362999999999994</v>
      </c>
      <c r="CH64" s="104">
        <v>-13.927006499999999</v>
      </c>
      <c r="CI64" s="202">
        <f t="shared" si="197"/>
        <v>-0.37665490824999992</v>
      </c>
      <c r="CJ64" s="224">
        <v>3.463700000000002</v>
      </c>
      <c r="CK64" s="513">
        <f t="shared" si="151"/>
        <v>0</v>
      </c>
      <c r="CL64" s="506">
        <f t="shared" si="152"/>
        <v>0.9</v>
      </c>
      <c r="CM64" s="510">
        <f t="shared" si="110"/>
        <v>-13.318498007060001</v>
      </c>
      <c r="CN64" s="204">
        <f t="shared" si="68"/>
        <v>-0.33898941742499922</v>
      </c>
      <c r="CO64" s="537">
        <f t="shared" si="133"/>
        <v>0</v>
      </c>
      <c r="CP64" s="537">
        <f t="shared" si="16"/>
        <v>0</v>
      </c>
      <c r="CQ64" s="537">
        <f t="shared" si="69"/>
        <v>0</v>
      </c>
      <c r="CR64" s="537">
        <f t="shared" si="70"/>
        <v>0</v>
      </c>
      <c r="CS64" s="518">
        <f>IF((CO64+CP64+CQ64+CR64)=0,(CN64+CS63),(CO64+CP64+CQ64+CR64+CS63))</f>
        <v>-13.318498007060001</v>
      </c>
      <c r="CT64" s="519">
        <f t="shared" si="71"/>
        <v>-0.33898941742499922</v>
      </c>
      <c r="CU64" s="519">
        <f t="shared" si="153"/>
        <v>-0.33898941742499922</v>
      </c>
      <c r="CV64" s="538">
        <f t="shared" si="154"/>
        <v>-0.33898941742499922</v>
      </c>
      <c r="CW64" s="165"/>
      <c r="CY64" s="104">
        <f t="shared" si="183"/>
        <v>-13.318498007060001</v>
      </c>
      <c r="DB64" s="36">
        <v>42306</v>
      </c>
      <c r="DC64" s="108">
        <v>6.0439999999999987</v>
      </c>
      <c r="DD64" s="108">
        <v>6.1362999999999994</v>
      </c>
      <c r="DF64" s="104">
        <v>-13.927006499999999</v>
      </c>
      <c r="DG64" s="202">
        <f t="shared" si="198"/>
        <v>-0.37665490824999992</v>
      </c>
      <c r="DH64" s="224">
        <v>-1.0862999999999996</v>
      </c>
      <c r="DI64" s="513">
        <f t="shared" si="155"/>
        <v>1.1200000000000001</v>
      </c>
      <c r="DJ64" s="506">
        <f t="shared" si="156"/>
        <v>0</v>
      </c>
      <c r="DK64" s="510">
        <f t="shared" si="111"/>
        <v>-14.719940182349996</v>
      </c>
      <c r="DL64" s="204">
        <f t="shared" si="73"/>
        <v>-0.42185349724000076</v>
      </c>
      <c r="DM64" s="537">
        <f t="shared" si="199"/>
        <v>0</v>
      </c>
      <c r="DN64" s="537">
        <f t="shared" si="23"/>
        <v>0</v>
      </c>
      <c r="DO64" s="537">
        <f t="shared" si="200"/>
        <v>0</v>
      </c>
      <c r="DP64" s="537">
        <f t="shared" si="201"/>
        <v>0</v>
      </c>
      <c r="DQ64" s="518">
        <f>IF((DM64+DN64+DO64+DP64)=0,(DL64+DQ63),(DM64+DN64+DO64+DP64+DQ63))</f>
        <v>-14.719940182349996</v>
      </c>
      <c r="DR64" s="519">
        <f t="shared" si="76"/>
        <v>-0.42185349724000076</v>
      </c>
      <c r="DS64" s="519">
        <f t="shared" si="157"/>
        <v>-0.42185349724000076</v>
      </c>
      <c r="DT64" s="538">
        <f t="shared" si="158"/>
        <v>-0.42185349724000076</v>
      </c>
      <c r="DU64" s="165"/>
      <c r="DW64" s="104">
        <f t="shared" si="184"/>
        <v>-14.719940182349996</v>
      </c>
      <c r="DY64" s="183"/>
      <c r="DZ64" s="36">
        <v>42306</v>
      </c>
      <c r="EA64" s="108">
        <v>6.0439999999999987</v>
      </c>
      <c r="EB64" s="108">
        <v>6.1362999999999994</v>
      </c>
      <c r="ED64" s="104">
        <v>-13.927006499999999</v>
      </c>
      <c r="EE64" s="202">
        <f t="shared" si="202"/>
        <v>-0.37665490824999992</v>
      </c>
      <c r="EF64" s="224">
        <v>4.3637000000000006</v>
      </c>
      <c r="EG64" s="513">
        <f t="shared" si="159"/>
        <v>0</v>
      </c>
      <c r="EH64" s="506">
        <f t="shared" si="160"/>
        <v>0.85</v>
      </c>
      <c r="EI64" s="510">
        <f t="shared" si="112"/>
        <v>-12.332818519567498</v>
      </c>
      <c r="EJ64" s="204">
        <f t="shared" si="78"/>
        <v>-0.32015667201249975</v>
      </c>
      <c r="EK64" s="537">
        <f t="shared" si="137"/>
        <v>0</v>
      </c>
      <c r="EL64" s="537">
        <f t="shared" si="30"/>
        <v>0</v>
      </c>
      <c r="EM64" s="537">
        <f t="shared" si="79"/>
        <v>0</v>
      </c>
      <c r="EN64" s="537">
        <f t="shared" si="80"/>
        <v>0</v>
      </c>
      <c r="EO64" s="518">
        <f>IF((EK64+EL64+EM64+EN64)=0,(EJ64+EO63),(EK64+EL64+EM64+EN64+EO63))</f>
        <v>-12.332818519567498</v>
      </c>
      <c r="EP64" s="519">
        <f t="shared" si="81"/>
        <v>-0.32015667201249975</v>
      </c>
      <c r="EQ64" s="519">
        <f t="shared" si="161"/>
        <v>-0.32015667201249975</v>
      </c>
      <c r="ER64" s="538">
        <f t="shared" si="162"/>
        <v>-0.32015667201249975</v>
      </c>
      <c r="ES64" s="165"/>
      <c r="EU64" s="104">
        <f t="shared" si="185"/>
        <v>-12.332818519567498</v>
      </c>
      <c r="EW64" s="183"/>
      <c r="EX64" s="36">
        <v>42306</v>
      </c>
      <c r="EY64" s="108">
        <v>6.0439999999999987</v>
      </c>
      <c r="EZ64" s="108">
        <v>6.1362999999999994</v>
      </c>
      <c r="FB64" s="104">
        <v>-13.927006499999999</v>
      </c>
      <c r="FC64" s="202">
        <f t="shared" si="203"/>
        <v>-0.37665490824999992</v>
      </c>
      <c r="FD64" s="224">
        <v>1.0636999999999999</v>
      </c>
      <c r="FE64" s="513">
        <f t="shared" si="163"/>
        <v>0</v>
      </c>
      <c r="FF64" s="506">
        <f t="shared" si="164"/>
        <v>0.98</v>
      </c>
      <c r="FG64" s="510">
        <f t="shared" si="113"/>
        <v>-14.400307209740001</v>
      </c>
      <c r="FH64" s="204">
        <f t="shared" si="83"/>
        <v>-0.36912181008499978</v>
      </c>
      <c r="FI64" s="537">
        <f t="shared" si="139"/>
        <v>0</v>
      </c>
      <c r="FJ64" s="537">
        <f t="shared" si="37"/>
        <v>0</v>
      </c>
      <c r="FK64" s="537">
        <f t="shared" si="84"/>
        <v>0</v>
      </c>
      <c r="FL64" s="537">
        <f t="shared" si="85"/>
        <v>0</v>
      </c>
      <c r="FM64" s="518">
        <f>IF((FI64+FJ64+FK64+FL64)=0,(FH64+FM63),(FI64+FJ64+FK64+FL64+FM63))</f>
        <v>-14.400307209740001</v>
      </c>
      <c r="FN64" s="519">
        <f t="shared" si="86"/>
        <v>-0.36912181008499978</v>
      </c>
      <c r="FO64" s="519">
        <f t="shared" si="165"/>
        <v>-0.36912181008499978</v>
      </c>
      <c r="FP64" s="538">
        <f t="shared" si="166"/>
        <v>-0.36912181008499978</v>
      </c>
      <c r="FQ64" s="165"/>
      <c r="FS64" s="104">
        <f t="shared" si="186"/>
        <v>-14.400307209740001</v>
      </c>
      <c r="FT64"/>
      <c r="FU64" s="183"/>
      <c r="FV64" s="36">
        <v>42306</v>
      </c>
      <c r="FW64" s="108">
        <v>6.0439999999999987</v>
      </c>
      <c r="FX64" s="108">
        <v>6.1362999999999994</v>
      </c>
      <c r="FZ64" s="104">
        <v>-13.927006499999999</v>
      </c>
      <c r="GA64" s="202">
        <f t="shared" si="204"/>
        <v>-0.37665490824999992</v>
      </c>
      <c r="GB64" s="223">
        <v>1.5137000000000009</v>
      </c>
      <c r="GC64" s="513">
        <f t="shared" si="167"/>
        <v>0</v>
      </c>
      <c r="GD64" s="506">
        <f t="shared" si="168"/>
        <v>0.98</v>
      </c>
      <c r="GE64" s="510">
        <f t="shared" si="114"/>
        <v>-13.350713920412499</v>
      </c>
      <c r="GF64" s="204">
        <f t="shared" si="88"/>
        <v>-0.36912181008499978</v>
      </c>
      <c r="GG64" s="537">
        <f t="shared" si="141"/>
        <v>0</v>
      </c>
      <c r="GH64" s="537">
        <f t="shared" si="44"/>
        <v>0</v>
      </c>
      <c r="GI64" s="537">
        <f t="shared" si="89"/>
        <v>0</v>
      </c>
      <c r="GJ64" s="537">
        <f t="shared" si="90"/>
        <v>0</v>
      </c>
      <c r="GK64" s="518">
        <f>IF((GG64+GH64+GI64+GJ64)=0,(GF64+GK63),(GG64+GH64+GI64+GJ64+GK63))</f>
        <v>-13.350713920412499</v>
      </c>
      <c r="GL64" s="519">
        <f t="shared" si="91"/>
        <v>-0.36912181008499978</v>
      </c>
      <c r="GM64" s="519">
        <f t="shared" si="169"/>
        <v>-0.36912181008499978</v>
      </c>
      <c r="GN64" s="538">
        <f t="shared" si="170"/>
        <v>-0.36912181008499978</v>
      </c>
      <c r="GO64" s="165"/>
      <c r="GQ64" s="104">
        <f t="shared" si="187"/>
        <v>-13.350713920412499</v>
      </c>
      <c r="GR64" s="182"/>
      <c r="GS64" s="183"/>
      <c r="GT64" s="36">
        <v>42306</v>
      </c>
      <c r="GU64" s="108">
        <v>6.0439999999999987</v>
      </c>
      <c r="GV64" s="108">
        <v>6.1362999999999994</v>
      </c>
      <c r="GX64" s="104">
        <v>-13.927006499999999</v>
      </c>
      <c r="GY64" s="202">
        <f t="shared" si="205"/>
        <v>-0.37665490824999992</v>
      </c>
      <c r="GZ64" s="223">
        <v>0.11370000000000058</v>
      </c>
      <c r="HA64" s="513">
        <f t="shared" si="171"/>
        <v>0</v>
      </c>
      <c r="HB64" s="506">
        <f t="shared" si="172"/>
        <v>1</v>
      </c>
      <c r="HC64" s="510">
        <f t="shared" si="115"/>
        <v>-14.591368011720002</v>
      </c>
      <c r="HD64" s="204">
        <f t="shared" si="93"/>
        <v>-0.37665490824999992</v>
      </c>
      <c r="HE64" s="537">
        <f t="shared" si="143"/>
        <v>0</v>
      </c>
      <c r="HF64" s="537">
        <f t="shared" si="51"/>
        <v>0</v>
      </c>
      <c r="HG64" s="537">
        <f t="shared" si="94"/>
        <v>0</v>
      </c>
      <c r="HH64" s="537">
        <f t="shared" si="95"/>
        <v>0</v>
      </c>
      <c r="HI64" s="518">
        <f>IF((HE64+HF64+HG64+HH64)=0,(HD64+HI63),(HE64+HF64+HG64+HH64+HI63))</f>
        <v>-14.591368011720002</v>
      </c>
      <c r="HJ64" s="519">
        <f t="shared" si="96"/>
        <v>-0.37665490824999992</v>
      </c>
      <c r="HK64" s="519">
        <f t="shared" si="173"/>
        <v>-0.37665490824999992</v>
      </c>
      <c r="HL64" s="538">
        <f t="shared" si="174"/>
        <v>-0.37665490824999992</v>
      </c>
      <c r="HM64" s="165"/>
      <c r="HO64" s="104">
        <f t="shared" si="188"/>
        <v>-14.591368011720002</v>
      </c>
      <c r="HQ64" s="183"/>
      <c r="HR64" s="36">
        <v>42306</v>
      </c>
      <c r="HS64" s="108">
        <v>6.0439999999999987</v>
      </c>
      <c r="HT64" s="108">
        <v>6.1362999999999994</v>
      </c>
      <c r="HV64" s="104">
        <v>-13.927006499999999</v>
      </c>
      <c r="HW64" s="202">
        <f t="shared" si="206"/>
        <v>-0.37665490824999992</v>
      </c>
      <c r="HX64" s="223">
        <v>2.213700000000002</v>
      </c>
      <c r="HY64" s="513">
        <f t="shared" si="175"/>
        <v>0</v>
      </c>
      <c r="HZ64" s="506">
        <f t="shared" si="176"/>
        <v>0.95</v>
      </c>
      <c r="IA64" s="510">
        <f t="shared" si="116"/>
        <v>-14.638094369447499</v>
      </c>
      <c r="IB64" s="204">
        <f t="shared" si="98"/>
        <v>-0.35782216283750046</v>
      </c>
      <c r="IC64" s="537">
        <f t="shared" si="145"/>
        <v>0</v>
      </c>
      <c r="ID64" s="537">
        <f t="shared" si="58"/>
        <v>0</v>
      </c>
      <c r="IE64" s="537">
        <f t="shared" si="99"/>
        <v>0</v>
      </c>
      <c r="IF64" s="537">
        <f t="shared" si="100"/>
        <v>0</v>
      </c>
      <c r="IG64" s="518">
        <f>IF((IC64+ID64+IE64+IF64)=0,(IB64+IG63),(IC64+ID64+IE64+IF64+IG63))</f>
        <v>-14.638094369447499</v>
      </c>
      <c r="IH64" s="519">
        <f t="shared" si="101"/>
        <v>-0.35782216283750046</v>
      </c>
      <c r="II64" s="519">
        <f t="shared" si="177"/>
        <v>-0.35782216283750046</v>
      </c>
      <c r="IJ64" s="538">
        <f t="shared" si="178"/>
        <v>-0.35782216283750046</v>
      </c>
      <c r="IK64" s="165"/>
      <c r="IL64" s="163"/>
      <c r="IM64" s="104">
        <f t="shared" si="189"/>
        <v>-14.638094369447499</v>
      </c>
      <c r="IN64" s="182"/>
      <c r="IO64" s="183"/>
      <c r="IP64" s="36">
        <v>42306</v>
      </c>
      <c r="IQ64" s="108">
        <v>6.0439999999999987</v>
      </c>
      <c r="IR64" s="108">
        <v>6.1362999999999994</v>
      </c>
      <c r="IT64" s="104">
        <v>-13.927006499999999</v>
      </c>
      <c r="IU64" s="202">
        <f t="shared" si="207"/>
        <v>-0.37665490824999992</v>
      </c>
      <c r="IV64" s="365">
        <v>-5.0862999999999996</v>
      </c>
      <c r="IW64" s="513">
        <f t="shared" si="179"/>
        <v>1.9</v>
      </c>
      <c r="IX64" s="506">
        <f t="shared" si="180"/>
        <v>0</v>
      </c>
      <c r="IY64" s="510">
        <f t="shared" si="117"/>
        <v>-16.212285276107501</v>
      </c>
      <c r="IZ64" s="204">
        <f t="shared" si="103"/>
        <v>-0.71564432567499914</v>
      </c>
      <c r="JA64" s="537">
        <f t="shared" si="147"/>
        <v>-0.6779788348499991</v>
      </c>
      <c r="JB64" s="537">
        <f t="shared" si="65"/>
        <v>0</v>
      </c>
      <c r="JC64" s="537">
        <f t="shared" si="104"/>
        <v>0</v>
      </c>
      <c r="JD64" s="537">
        <f t="shared" si="105"/>
        <v>0</v>
      </c>
      <c r="JE64" s="518">
        <f>IF((JA64+JB64+JC64+JD64)=0,(IZ64+JE63),(JA64+JB64+JC64+JD64+JE63))</f>
        <v>-16.174619785282502</v>
      </c>
      <c r="JF64" s="519">
        <f t="shared" si="106"/>
        <v>-0.67797883485000021</v>
      </c>
      <c r="JG64" s="519">
        <f t="shared" si="181"/>
        <v>-0.67797883485000021</v>
      </c>
      <c r="JH64" s="538">
        <f t="shared" si="182"/>
        <v>-0.67797883485000021</v>
      </c>
      <c r="JI64" s="165"/>
      <c r="JJ64" s="163"/>
      <c r="JK64" s="104">
        <f t="shared" si="190"/>
        <v>-16.174619785282502</v>
      </c>
      <c r="JO64" s="163">
        <v>-13.927006499999999</v>
      </c>
      <c r="JP64" s="163">
        <v>3.463700000000002</v>
      </c>
      <c r="JQ64" s="398">
        <f t="shared" si="191"/>
        <v>-13.318498007060001</v>
      </c>
      <c r="JT64" s="163">
        <v>-1.0862999999999996</v>
      </c>
      <c r="JU64" s="398">
        <f t="shared" si="192"/>
        <v>-14.719940182349996</v>
      </c>
      <c r="JX64" s="163">
        <v>4.3637000000000006</v>
      </c>
      <c r="JY64" s="425">
        <f t="shared" si="193"/>
        <v>-12.332818519567498</v>
      </c>
      <c r="KB64" s="163">
        <v>1.0636999999999999</v>
      </c>
      <c r="KC64" s="398">
        <f t="shared" si="7"/>
        <v>-14.400307209740001</v>
      </c>
      <c r="KF64" s="163">
        <v>1.5137000000000009</v>
      </c>
      <c r="KG64" s="398">
        <f t="shared" si="194"/>
        <v>-13.350713920412499</v>
      </c>
      <c r="KJ64" s="163">
        <v>0.11370000000000058</v>
      </c>
      <c r="KK64" s="398">
        <f t="shared" si="195"/>
        <v>-14.591368011720002</v>
      </c>
      <c r="KN64" s="365">
        <v>2.213700000000002</v>
      </c>
      <c r="KO64" s="398">
        <f t="shared" si="196"/>
        <v>-14.638094369447499</v>
      </c>
      <c r="KR64" s="365">
        <v>-5.0862999999999996</v>
      </c>
      <c r="KS64" s="398">
        <f t="shared" si="67"/>
        <v>-16.174619785282502</v>
      </c>
      <c r="KU64" s="36">
        <v>42306</v>
      </c>
    </row>
    <row r="65" spans="1:325" x14ac:dyDescent="0.35">
      <c r="A65" s="95">
        <v>41211</v>
      </c>
      <c r="B65" s="36">
        <v>41211</v>
      </c>
      <c r="C65" s="301">
        <v>9.6000000000000014</v>
      </c>
      <c r="D65" s="301">
        <v>5.05</v>
      </c>
      <c r="E65" s="301">
        <v>10.5</v>
      </c>
      <c r="F65" s="301">
        <v>7.1999999999999993</v>
      </c>
      <c r="G65" s="301">
        <v>7.65</v>
      </c>
      <c r="H65" s="301">
        <v>6.25</v>
      </c>
      <c r="I65" s="301">
        <v>8.3500000000000014</v>
      </c>
      <c r="J65" s="301">
        <v>1.05</v>
      </c>
      <c r="K65" s="105"/>
      <c r="L65" s="36">
        <v>42306</v>
      </c>
      <c r="M65" s="108">
        <v>6.0439999999999987</v>
      </c>
      <c r="N65" s="98">
        <f t="shared" si="2"/>
        <v>6.1362999999999994</v>
      </c>
      <c r="O65" s="108">
        <f t="shared" si="3"/>
        <v>6.228933333333333</v>
      </c>
      <c r="P65" s="262"/>
      <c r="Q65" s="181">
        <v>42306</v>
      </c>
      <c r="R65" s="301">
        <v>9.6000000000000014</v>
      </c>
      <c r="S65" s="224">
        <v>3.463700000000002</v>
      </c>
      <c r="T65"/>
      <c r="U65" s="301">
        <v>5.05</v>
      </c>
      <c r="V65" s="224">
        <v>-1.0862999999999996</v>
      </c>
      <c r="W65"/>
      <c r="X65" s="301">
        <v>10.5</v>
      </c>
      <c r="Y65" s="224">
        <v>4.3637000000000006</v>
      </c>
      <c r="Z65"/>
      <c r="AA65" s="301">
        <v>7.1999999999999993</v>
      </c>
      <c r="AB65" s="224">
        <v>1.0636999999999999</v>
      </c>
      <c r="AC65"/>
      <c r="AD65" s="301">
        <v>7.65</v>
      </c>
      <c r="AE65" s="223">
        <v>1.5137000000000009</v>
      </c>
      <c r="AG65" s="301">
        <v>6.25</v>
      </c>
      <c r="AH65" s="223">
        <v>0.11370000000000058</v>
      </c>
      <c r="AJ65" s="301">
        <v>8.3500000000000014</v>
      </c>
      <c r="AK65" s="223">
        <v>2.213700000000002</v>
      </c>
      <c r="AM65" s="301">
        <v>1.05</v>
      </c>
      <c r="AN65" s="223">
        <f t="shared" si="1"/>
        <v>-5.0862999999999996</v>
      </c>
      <c r="AO65" s="182"/>
      <c r="AZ65" s="36">
        <v>42307</v>
      </c>
      <c r="BA65" s="301">
        <v>10.25</v>
      </c>
      <c r="BB65" s="98"/>
      <c r="BC65" s="301">
        <v>3</v>
      </c>
      <c r="BE65" s="301">
        <v>11.25</v>
      </c>
      <c r="BG65" s="301">
        <v>10.55</v>
      </c>
      <c r="BI65" s="301">
        <v>6.6999999999999993</v>
      </c>
      <c r="BK65" s="301">
        <v>4.3499999999999996</v>
      </c>
      <c r="BM65" s="301">
        <v>7.6</v>
      </c>
      <c r="BN65" s="186"/>
      <c r="BO65" s="301">
        <v>-1</v>
      </c>
      <c r="BP65" s="182"/>
      <c r="BQ65" s="182"/>
      <c r="BS65" s="36">
        <v>42307</v>
      </c>
      <c r="BT65">
        <v>11</v>
      </c>
      <c r="BU65">
        <f t="shared" si="148"/>
        <v>0.11</v>
      </c>
      <c r="BV65">
        <f t="shared" si="149"/>
        <v>-14.292016369749998</v>
      </c>
      <c r="BW65">
        <v>11</v>
      </c>
      <c r="BX65">
        <f t="shared" si="150"/>
        <v>0.11</v>
      </c>
      <c r="BY65" s="98"/>
      <c r="CD65" s="36">
        <v>42307</v>
      </c>
      <c r="CE65" s="108">
        <v>5.8603999999999985</v>
      </c>
      <c r="CF65" s="108">
        <v>5.9521999999999986</v>
      </c>
      <c r="CH65" s="104">
        <v>-14.292016369749998</v>
      </c>
      <c r="CI65" s="202">
        <f t="shared" si="197"/>
        <v>-0.36500986974999883</v>
      </c>
      <c r="CJ65" s="224">
        <v>4.2978000000000014</v>
      </c>
      <c r="CK65" s="513">
        <f t="shared" si="151"/>
        <v>0</v>
      </c>
      <c r="CL65" s="506">
        <f t="shared" si="152"/>
        <v>0.85</v>
      </c>
      <c r="CM65" s="510">
        <f t="shared" si="110"/>
        <v>-13.6287563963475</v>
      </c>
      <c r="CN65" s="204">
        <f t="shared" si="68"/>
        <v>-0.31025838928749927</v>
      </c>
      <c r="CO65" s="537">
        <f t="shared" si="133"/>
        <v>0</v>
      </c>
      <c r="CP65" s="537">
        <f t="shared" si="16"/>
        <v>0</v>
      </c>
      <c r="CQ65" s="537">
        <f t="shared" si="69"/>
        <v>0</v>
      </c>
      <c r="CR65" s="537">
        <f t="shared" si="70"/>
        <v>0</v>
      </c>
      <c r="CS65" s="518">
        <f t="shared" ref="CS65:CS128" si="208">IF((CO65+CP65+CQ65+CR65)=0,(CN65+CS64),(CO65+CP65+CQ65+CR65+CS64))</f>
        <v>-13.6287563963475</v>
      </c>
      <c r="CT65" s="519">
        <f t="shared" si="71"/>
        <v>-0.31025838928749927</v>
      </c>
      <c r="CU65" s="519">
        <f t="shared" si="153"/>
        <v>-0.31025838928749927</v>
      </c>
      <c r="CV65" s="538">
        <f t="shared" si="154"/>
        <v>-0.31025838928749927</v>
      </c>
      <c r="CW65" s="165"/>
      <c r="CY65" s="104">
        <f t="shared" si="183"/>
        <v>-13.6287563963475</v>
      </c>
      <c r="DB65" s="36">
        <v>42307</v>
      </c>
      <c r="DC65" s="108">
        <v>5.8603999999999985</v>
      </c>
      <c r="DD65" s="108">
        <v>5.9521999999999986</v>
      </c>
      <c r="DF65" s="104">
        <v>-14.292016369749998</v>
      </c>
      <c r="DG65" s="202">
        <f t="shared" si="198"/>
        <v>-0.36500986974999883</v>
      </c>
      <c r="DH65" s="224">
        <v>-2.9521999999999986</v>
      </c>
      <c r="DI65" s="513">
        <f t="shared" si="155"/>
        <v>1.1499999999999999</v>
      </c>
      <c r="DJ65" s="506">
        <f t="shared" si="156"/>
        <v>0</v>
      </c>
      <c r="DK65" s="510">
        <f t="shared" si="111"/>
        <v>-15.139701532562494</v>
      </c>
      <c r="DL65" s="204">
        <f t="shared" si="73"/>
        <v>-0.41976135021249839</v>
      </c>
      <c r="DM65" s="537">
        <f t="shared" si="199"/>
        <v>0</v>
      </c>
      <c r="DN65" s="537">
        <f t="shared" si="23"/>
        <v>0</v>
      </c>
      <c r="DO65" s="537">
        <f t="shared" si="200"/>
        <v>0</v>
      </c>
      <c r="DP65" s="537">
        <f t="shared" si="201"/>
        <v>0</v>
      </c>
      <c r="DQ65" s="518">
        <f t="shared" ref="DQ65:DQ128" si="209">IF((DM65+DN65+DO65+DP65)=0,(DL65+DQ64),(DM65+DN65+DO65+DP65+DQ64))</f>
        <v>-15.139701532562494</v>
      </c>
      <c r="DR65" s="519">
        <f t="shared" si="76"/>
        <v>-0.41976135021249839</v>
      </c>
      <c r="DS65" s="519">
        <f t="shared" si="157"/>
        <v>-0.41976135021249839</v>
      </c>
      <c r="DT65" s="538">
        <f t="shared" si="158"/>
        <v>-0.41976135021249839</v>
      </c>
      <c r="DU65" s="165"/>
      <c r="DW65" s="104">
        <f t="shared" si="184"/>
        <v>-15.139701532562494</v>
      </c>
      <c r="DY65" s="183"/>
      <c r="DZ65" s="36">
        <v>42307</v>
      </c>
      <c r="EA65" s="108">
        <v>5.8603999999999985</v>
      </c>
      <c r="EB65" s="108">
        <v>5.9521999999999986</v>
      </c>
      <c r="ED65" s="104">
        <v>-14.292016369749998</v>
      </c>
      <c r="EE65" s="202">
        <f t="shared" si="202"/>
        <v>-0.36500986974999883</v>
      </c>
      <c r="EF65" s="224">
        <v>5.2978000000000014</v>
      </c>
      <c r="EG65" s="513">
        <f t="shared" si="159"/>
        <v>0</v>
      </c>
      <c r="EH65" s="506">
        <f t="shared" si="160"/>
        <v>0.8</v>
      </c>
      <c r="EI65" s="510">
        <f t="shared" si="112"/>
        <v>-12.624826415367497</v>
      </c>
      <c r="EJ65" s="204">
        <f t="shared" si="78"/>
        <v>-0.29200789579999942</v>
      </c>
      <c r="EK65" s="537">
        <f t="shared" si="137"/>
        <v>0</v>
      </c>
      <c r="EL65" s="537">
        <f t="shared" si="30"/>
        <v>0</v>
      </c>
      <c r="EM65" s="537">
        <f t="shared" si="79"/>
        <v>0</v>
      </c>
      <c r="EN65" s="537">
        <f t="shared" si="80"/>
        <v>0</v>
      </c>
      <c r="EO65" s="518">
        <f t="shared" ref="EO65:EO128" si="210">IF((EK65+EL65+EM65+EN65)=0,(EJ65+EO64),(EK65+EL65+EM65+EN65+EO64))</f>
        <v>-12.624826415367497</v>
      </c>
      <c r="EP65" s="519">
        <f t="shared" si="81"/>
        <v>-0.29200789579999942</v>
      </c>
      <c r="EQ65" s="519">
        <f t="shared" si="161"/>
        <v>-0.29200789579999942</v>
      </c>
      <c r="ER65" s="538">
        <f t="shared" si="162"/>
        <v>-0.29200789579999942</v>
      </c>
      <c r="ES65" s="165"/>
      <c r="EU65" s="104">
        <f t="shared" si="185"/>
        <v>-12.624826415367497</v>
      </c>
      <c r="EW65" s="183"/>
      <c r="EX65" s="36">
        <v>42307</v>
      </c>
      <c r="EY65" s="108">
        <v>5.8603999999999985</v>
      </c>
      <c r="EZ65" s="108">
        <v>5.9521999999999986</v>
      </c>
      <c r="FB65" s="104">
        <v>-14.292016369749998</v>
      </c>
      <c r="FC65" s="202">
        <f t="shared" si="203"/>
        <v>-0.36500986974999883</v>
      </c>
      <c r="FD65" s="224">
        <v>4.5978000000000021</v>
      </c>
      <c r="FE65" s="513">
        <f t="shared" si="163"/>
        <v>0</v>
      </c>
      <c r="FF65" s="506">
        <f t="shared" si="164"/>
        <v>0.85</v>
      </c>
      <c r="FG65" s="510">
        <f t="shared" si="113"/>
        <v>-14.7105655990275</v>
      </c>
      <c r="FH65" s="204">
        <f t="shared" si="83"/>
        <v>-0.31025838928749927</v>
      </c>
      <c r="FI65" s="537">
        <f t="shared" si="139"/>
        <v>0</v>
      </c>
      <c r="FJ65" s="537">
        <f t="shared" si="37"/>
        <v>0</v>
      </c>
      <c r="FK65" s="537">
        <f t="shared" si="84"/>
        <v>0</v>
      </c>
      <c r="FL65" s="537">
        <f t="shared" si="85"/>
        <v>0</v>
      </c>
      <c r="FM65" s="518">
        <f t="shared" ref="FM65:FM128" si="211">IF((FI65+FJ65+FK65+FL65)=0,(FH65+FM64),(FI65+FJ65+FK65+FL65+FM64))</f>
        <v>-14.7105655990275</v>
      </c>
      <c r="FN65" s="519">
        <f t="shared" si="86"/>
        <v>-0.31025838928749927</v>
      </c>
      <c r="FO65" s="519">
        <f t="shared" si="165"/>
        <v>-0.31025838928749927</v>
      </c>
      <c r="FP65" s="538">
        <f t="shared" si="166"/>
        <v>-0.31025838928749927</v>
      </c>
      <c r="FQ65" s="165"/>
      <c r="FS65" s="104">
        <f t="shared" si="186"/>
        <v>-14.7105655990275</v>
      </c>
      <c r="FT65"/>
      <c r="FU65" s="183"/>
      <c r="FV65" s="36">
        <v>42307</v>
      </c>
      <c r="FW65" s="108">
        <v>5.8603999999999985</v>
      </c>
      <c r="FX65" s="108">
        <v>5.9521999999999986</v>
      </c>
      <c r="FZ65" s="104">
        <v>-14.292016369749998</v>
      </c>
      <c r="GA65" s="202">
        <f t="shared" si="204"/>
        <v>-0.36500986974999883</v>
      </c>
      <c r="GB65" s="223">
        <v>0.74780000000000069</v>
      </c>
      <c r="GC65" s="513">
        <f t="shared" si="167"/>
        <v>0</v>
      </c>
      <c r="GD65" s="506">
        <f t="shared" si="168"/>
        <v>1</v>
      </c>
      <c r="GE65" s="510">
        <f t="shared" si="114"/>
        <v>-13.715723790162498</v>
      </c>
      <c r="GF65" s="204">
        <f t="shared" si="88"/>
        <v>-0.36500986974999883</v>
      </c>
      <c r="GG65" s="537">
        <f t="shared" si="141"/>
        <v>0</v>
      </c>
      <c r="GH65" s="537">
        <f t="shared" si="44"/>
        <v>0</v>
      </c>
      <c r="GI65" s="537">
        <f t="shared" si="89"/>
        <v>0</v>
      </c>
      <c r="GJ65" s="537">
        <f t="shared" si="90"/>
        <v>0</v>
      </c>
      <c r="GK65" s="518">
        <f t="shared" ref="GK65:GK128" si="212">IF((GG65+GH65+GI65+GJ65)=0,(GF65+GK64),(GG65+GH65+GI65+GJ65+GK64))</f>
        <v>-13.715723790162498</v>
      </c>
      <c r="GL65" s="519">
        <f t="shared" si="91"/>
        <v>-0.36500986974999883</v>
      </c>
      <c r="GM65" s="519">
        <f t="shared" si="169"/>
        <v>-0.36500986974999883</v>
      </c>
      <c r="GN65" s="538">
        <f t="shared" si="170"/>
        <v>-0.36500986974999883</v>
      </c>
      <c r="GO65" s="165"/>
      <c r="GQ65" s="104">
        <f t="shared" si="187"/>
        <v>-13.715723790162498</v>
      </c>
      <c r="GR65" s="182"/>
      <c r="GS65" s="183"/>
      <c r="GT65" s="36">
        <v>42307</v>
      </c>
      <c r="GU65" s="108">
        <v>5.8603999999999985</v>
      </c>
      <c r="GV65" s="108">
        <v>5.9521999999999986</v>
      </c>
      <c r="GX65" s="104">
        <v>-14.292016369749998</v>
      </c>
      <c r="GY65" s="202">
        <f t="shared" si="205"/>
        <v>-0.36500986974999883</v>
      </c>
      <c r="GZ65" s="223">
        <v>-1.602199999999999</v>
      </c>
      <c r="HA65" s="513">
        <f t="shared" si="171"/>
        <v>1.1200000000000001</v>
      </c>
      <c r="HB65" s="506">
        <f t="shared" si="172"/>
        <v>0</v>
      </c>
      <c r="HC65" s="510">
        <f t="shared" si="115"/>
        <v>-15.000179065840001</v>
      </c>
      <c r="HD65" s="204">
        <f t="shared" si="93"/>
        <v>-0.40881105411999918</v>
      </c>
      <c r="HE65" s="537">
        <f t="shared" si="143"/>
        <v>0</v>
      </c>
      <c r="HF65" s="537">
        <f t="shared" si="51"/>
        <v>0</v>
      </c>
      <c r="HG65" s="537">
        <f t="shared" si="94"/>
        <v>0</v>
      </c>
      <c r="HH65" s="537">
        <f t="shared" si="95"/>
        <v>0</v>
      </c>
      <c r="HI65" s="518">
        <f t="shared" ref="HI65:HI128" si="213">IF((HE65+HF65+HG65+HH65)=0,(HD65+HI64),(HE65+HF65+HG65+HH65+HI64))</f>
        <v>-15.000179065840001</v>
      </c>
      <c r="HJ65" s="519">
        <f t="shared" si="96"/>
        <v>-0.40881105411999918</v>
      </c>
      <c r="HK65" s="519">
        <f t="shared" si="173"/>
        <v>-0.40881105411999918</v>
      </c>
      <c r="HL65" s="538">
        <f t="shared" si="174"/>
        <v>-0.40881105411999918</v>
      </c>
      <c r="HM65" s="165"/>
      <c r="HO65" s="104">
        <f t="shared" si="188"/>
        <v>-15.000179065840001</v>
      </c>
      <c r="HQ65" s="183"/>
      <c r="HR65" s="36">
        <v>42307</v>
      </c>
      <c r="HS65" s="108">
        <v>5.8603999999999985</v>
      </c>
      <c r="HT65" s="108">
        <v>5.9521999999999986</v>
      </c>
      <c r="HV65" s="104">
        <v>-14.292016369749998</v>
      </c>
      <c r="HW65" s="202">
        <f t="shared" si="206"/>
        <v>-0.36500986974999883</v>
      </c>
      <c r="HX65" s="223">
        <v>1.647800000000001</v>
      </c>
      <c r="HY65" s="513">
        <f t="shared" si="175"/>
        <v>0</v>
      </c>
      <c r="HZ65" s="506">
        <f t="shared" si="176"/>
        <v>0.98</v>
      </c>
      <c r="IA65" s="510">
        <f t="shared" si="116"/>
        <v>-14.995804041802497</v>
      </c>
      <c r="IB65" s="204">
        <f t="shared" si="98"/>
        <v>-0.35770967235499818</v>
      </c>
      <c r="IC65" s="537">
        <f t="shared" si="145"/>
        <v>0</v>
      </c>
      <c r="ID65" s="537">
        <f t="shared" si="58"/>
        <v>0</v>
      </c>
      <c r="IE65" s="537">
        <f t="shared" si="99"/>
        <v>0</v>
      </c>
      <c r="IF65" s="537">
        <f t="shared" si="100"/>
        <v>0</v>
      </c>
      <c r="IG65" s="518">
        <f t="shared" ref="IG65:IG128" si="214">IF((IC65+ID65+IE65+IF65)=0,(IB65+IG64),(IC65+ID65+IE65+IF65+IG64))</f>
        <v>-14.995804041802497</v>
      </c>
      <c r="IH65" s="519">
        <f t="shared" si="101"/>
        <v>-0.35770967235499818</v>
      </c>
      <c r="II65" s="519">
        <f t="shared" si="177"/>
        <v>-0.35770967235499818</v>
      </c>
      <c r="IJ65" s="538">
        <f t="shared" si="178"/>
        <v>-0.35770967235499818</v>
      </c>
      <c r="IK65" s="165"/>
      <c r="IL65" s="163"/>
      <c r="IM65" s="104">
        <f t="shared" si="189"/>
        <v>-14.995804041802497</v>
      </c>
      <c r="IN65" s="182"/>
      <c r="IO65" s="183"/>
      <c r="IP65" s="36">
        <v>42307</v>
      </c>
      <c r="IQ65" s="108">
        <v>5.8603999999999985</v>
      </c>
      <c r="IR65" s="108">
        <v>5.9521999999999986</v>
      </c>
      <c r="IT65" s="104">
        <v>-14.292016369749998</v>
      </c>
      <c r="IU65" s="202">
        <f t="shared" si="207"/>
        <v>-0.36500986974999883</v>
      </c>
      <c r="IV65" s="365">
        <v>-6.9521999999999986</v>
      </c>
      <c r="IW65" s="513">
        <f t="shared" si="179"/>
        <v>1.9</v>
      </c>
      <c r="IX65" s="506">
        <f t="shared" si="180"/>
        <v>0</v>
      </c>
      <c r="IY65" s="510">
        <f t="shared" si="117"/>
        <v>-16.905804028632499</v>
      </c>
      <c r="IZ65" s="204">
        <f t="shared" si="103"/>
        <v>-0.69351875252499795</v>
      </c>
      <c r="JA65" s="537">
        <f t="shared" si="147"/>
        <v>-0.65701776554999802</v>
      </c>
      <c r="JB65" s="537">
        <f t="shared" si="65"/>
        <v>0</v>
      </c>
      <c r="JC65" s="537">
        <f t="shared" si="104"/>
        <v>0</v>
      </c>
      <c r="JD65" s="537">
        <f t="shared" si="105"/>
        <v>0</v>
      </c>
      <c r="JE65" s="518">
        <f t="shared" ref="JE65:JE128" si="215">IF((JA65+JB65+JC65+JD65)=0,(IZ65+JE64),(JA65+JB65+JC65+JD65+JE64))</f>
        <v>-16.8316375508325</v>
      </c>
      <c r="JF65" s="519">
        <f t="shared" si="106"/>
        <v>-0.65701776554999824</v>
      </c>
      <c r="JG65" s="519">
        <f t="shared" si="181"/>
        <v>-0.65701776554999824</v>
      </c>
      <c r="JH65" s="538">
        <f t="shared" si="182"/>
        <v>-0.65701776554999824</v>
      </c>
      <c r="JI65" s="165"/>
      <c r="JJ65" s="163"/>
      <c r="JK65" s="104">
        <f t="shared" si="190"/>
        <v>-16.8316375508325</v>
      </c>
      <c r="JO65" s="163">
        <v>-14.292016369749998</v>
      </c>
      <c r="JP65" s="163">
        <v>4.2978000000000014</v>
      </c>
      <c r="JQ65" s="398">
        <f t="shared" si="191"/>
        <v>-13.6287563963475</v>
      </c>
      <c r="JT65" s="163">
        <v>-2.9521999999999986</v>
      </c>
      <c r="JU65" s="398">
        <f t="shared" si="192"/>
        <v>-15.139701532562494</v>
      </c>
      <c r="JX65" s="163">
        <v>5.2978000000000014</v>
      </c>
      <c r="JY65" s="425">
        <f t="shared" si="193"/>
        <v>-12.624826415367497</v>
      </c>
      <c r="KB65" s="163">
        <v>4.5978000000000021</v>
      </c>
      <c r="KC65" s="398">
        <f t="shared" si="7"/>
        <v>-14.7105655990275</v>
      </c>
      <c r="KF65" s="163">
        <v>0.74780000000000069</v>
      </c>
      <c r="KG65" s="398">
        <f t="shared" si="194"/>
        <v>-13.715723790162498</v>
      </c>
      <c r="KJ65" s="163">
        <v>-1.602199999999999</v>
      </c>
      <c r="KK65" s="398">
        <f t="shared" si="195"/>
        <v>-15.000179065840001</v>
      </c>
      <c r="KN65" s="365">
        <v>1.647800000000001</v>
      </c>
      <c r="KO65" s="398">
        <f t="shared" si="196"/>
        <v>-14.995804041802497</v>
      </c>
      <c r="KR65" s="365">
        <v>-6.9521999999999986</v>
      </c>
      <c r="KS65" s="398">
        <f t="shared" si="67"/>
        <v>-16.8316375508325</v>
      </c>
      <c r="KU65" s="36">
        <v>42307</v>
      </c>
    </row>
    <row r="66" spans="1:325" x14ac:dyDescent="0.35">
      <c r="A66" s="95">
        <v>41212</v>
      </c>
      <c r="B66" s="36">
        <v>41212</v>
      </c>
      <c r="C66" s="301">
        <v>10.25</v>
      </c>
      <c r="D66" s="301">
        <v>3</v>
      </c>
      <c r="E66" s="301">
        <v>11.25</v>
      </c>
      <c r="F66" s="301">
        <v>10.55</v>
      </c>
      <c r="G66" s="301">
        <v>6.6999999999999993</v>
      </c>
      <c r="H66" s="301">
        <v>4.3499999999999996</v>
      </c>
      <c r="I66" s="301">
        <v>7.6</v>
      </c>
      <c r="J66" s="301">
        <v>-1</v>
      </c>
      <c r="K66" s="105"/>
      <c r="L66" s="36">
        <v>42307</v>
      </c>
      <c r="M66" s="108">
        <v>5.8603999999999985</v>
      </c>
      <c r="N66" s="98">
        <f t="shared" si="2"/>
        <v>5.9521999999999986</v>
      </c>
      <c r="O66" s="108">
        <f t="shared" si="3"/>
        <v>6.0443333333333316</v>
      </c>
      <c r="P66" s="262"/>
      <c r="Q66" s="181">
        <v>42307</v>
      </c>
      <c r="R66" s="301">
        <v>10.25</v>
      </c>
      <c r="S66" s="224">
        <v>4.2978000000000014</v>
      </c>
      <c r="T66" s="98"/>
      <c r="U66" s="301">
        <v>3</v>
      </c>
      <c r="V66" s="224">
        <v>-2.9521999999999986</v>
      </c>
      <c r="W66"/>
      <c r="X66" s="301">
        <v>11.25</v>
      </c>
      <c r="Y66" s="224">
        <v>5.2978000000000014</v>
      </c>
      <c r="Z66"/>
      <c r="AA66" s="301">
        <v>10.55</v>
      </c>
      <c r="AB66" s="224">
        <v>4.5978000000000021</v>
      </c>
      <c r="AC66"/>
      <c r="AD66" s="301">
        <v>6.6999999999999993</v>
      </c>
      <c r="AE66" s="223">
        <v>0.74780000000000069</v>
      </c>
      <c r="AG66" s="301">
        <v>4.3499999999999996</v>
      </c>
      <c r="AH66" s="223">
        <v>-1.602199999999999</v>
      </c>
      <c r="AJ66" s="301">
        <v>7.6</v>
      </c>
      <c r="AK66" s="223">
        <v>1.647800000000001</v>
      </c>
      <c r="AM66" s="301">
        <v>-1</v>
      </c>
      <c r="AN66" s="223">
        <f t="shared" si="1"/>
        <v>-6.9521999999999986</v>
      </c>
      <c r="AO66" s="182"/>
      <c r="AZ66" s="36">
        <v>42308</v>
      </c>
      <c r="BA66" s="301">
        <v>10.1</v>
      </c>
      <c r="BB66" s="98"/>
      <c r="BC66" s="301">
        <v>5.3999999999999995</v>
      </c>
      <c r="BE66" s="301">
        <v>10.600000000000001</v>
      </c>
      <c r="BG66" s="301">
        <v>10.850000000000001</v>
      </c>
      <c r="BI66" s="301">
        <v>8.6</v>
      </c>
      <c r="BJ66" s="485"/>
      <c r="BK66" s="301">
        <v>2.9000000000000004</v>
      </c>
      <c r="BM66" s="301">
        <v>7.9499999999999993</v>
      </c>
      <c r="BN66" s="186"/>
      <c r="BO66" s="301">
        <v>0.5</v>
      </c>
      <c r="BP66" s="182"/>
      <c r="BQ66" s="182"/>
      <c r="BS66" s="36">
        <v>42308</v>
      </c>
      <c r="BT66">
        <v>12</v>
      </c>
      <c r="BU66">
        <f t="shared" si="148"/>
        <v>0.12</v>
      </c>
      <c r="BV66">
        <f t="shared" si="149"/>
        <v>-14.645641663999999</v>
      </c>
      <c r="BW66">
        <v>12</v>
      </c>
      <c r="BX66">
        <f t="shared" si="150"/>
        <v>0.12</v>
      </c>
      <c r="BY66" s="98"/>
      <c r="CD66" s="36">
        <v>42308</v>
      </c>
      <c r="CE66" s="108">
        <v>5.6777999999999995</v>
      </c>
      <c r="CF66" s="108">
        <v>5.769099999999999</v>
      </c>
      <c r="CH66" s="104">
        <v>-14.645641663999999</v>
      </c>
      <c r="CI66" s="202">
        <f t="shared" si="197"/>
        <v>-0.35362529425000133</v>
      </c>
      <c r="CJ66" s="224">
        <v>4.3309000000000006</v>
      </c>
      <c r="CK66" s="513">
        <f t="shared" si="151"/>
        <v>0</v>
      </c>
      <c r="CL66" s="506">
        <f t="shared" si="152"/>
        <v>0.85</v>
      </c>
      <c r="CM66" s="510">
        <f t="shared" si="110"/>
        <v>-13.929337896460002</v>
      </c>
      <c r="CN66" s="204">
        <f t="shared" si="68"/>
        <v>-0.30058150011250184</v>
      </c>
      <c r="CO66" s="537">
        <f t="shared" si="133"/>
        <v>0</v>
      </c>
      <c r="CP66" s="537">
        <f t="shared" si="16"/>
        <v>0</v>
      </c>
      <c r="CQ66" s="537">
        <f t="shared" si="69"/>
        <v>0</v>
      </c>
      <c r="CR66" s="537">
        <f t="shared" si="70"/>
        <v>0</v>
      </c>
      <c r="CS66" s="518">
        <f t="shared" si="208"/>
        <v>-13.929337896460002</v>
      </c>
      <c r="CT66" s="519">
        <f t="shared" si="71"/>
        <v>-0.30058150011250184</v>
      </c>
      <c r="CU66" s="519">
        <f t="shared" si="153"/>
        <v>-0.30058150011250184</v>
      </c>
      <c r="CV66" s="538">
        <f t="shared" si="154"/>
        <v>-0.30058150011250184</v>
      </c>
      <c r="CW66" s="165"/>
      <c r="CY66" s="104">
        <f t="shared" si="183"/>
        <v>-13.929337896460002</v>
      </c>
      <c r="DB66" s="36">
        <v>42308</v>
      </c>
      <c r="DC66" s="108">
        <v>5.6777999999999995</v>
      </c>
      <c r="DD66" s="108">
        <v>5.769099999999999</v>
      </c>
      <c r="DF66" s="104">
        <v>-14.645641663999999</v>
      </c>
      <c r="DG66" s="202">
        <f t="shared" si="198"/>
        <v>-0.35362529425000133</v>
      </c>
      <c r="DH66" s="224">
        <v>-0.36909999999999954</v>
      </c>
      <c r="DI66" s="513">
        <f t="shared" si="155"/>
        <v>1.1000000000000001</v>
      </c>
      <c r="DJ66" s="506">
        <f t="shared" si="156"/>
        <v>0</v>
      </c>
      <c r="DK66" s="510">
        <f t="shared" si="111"/>
        <v>-15.528689356237496</v>
      </c>
      <c r="DL66" s="204">
        <f t="shared" si="73"/>
        <v>-0.38898782367500218</v>
      </c>
      <c r="DM66" s="537">
        <f t="shared" si="199"/>
        <v>0</v>
      </c>
      <c r="DN66" s="537">
        <f t="shared" si="23"/>
        <v>0</v>
      </c>
      <c r="DO66" s="537">
        <f t="shared" si="200"/>
        <v>0</v>
      </c>
      <c r="DP66" s="537">
        <f t="shared" si="201"/>
        <v>0</v>
      </c>
      <c r="DQ66" s="518">
        <f t="shared" si="209"/>
        <v>-15.528689356237496</v>
      </c>
      <c r="DR66" s="519">
        <f t="shared" si="76"/>
        <v>-0.38898782367500218</v>
      </c>
      <c r="DS66" s="519">
        <f t="shared" si="157"/>
        <v>-0.38898782367500218</v>
      </c>
      <c r="DT66" s="538">
        <f t="shared" si="158"/>
        <v>-0.38898782367500218</v>
      </c>
      <c r="DU66" s="165"/>
      <c r="DW66" s="104">
        <f t="shared" si="184"/>
        <v>-15.528689356237496</v>
      </c>
      <c r="DY66" s="183"/>
      <c r="DZ66" s="36">
        <v>42308</v>
      </c>
      <c r="EA66" s="108">
        <v>5.6777999999999995</v>
      </c>
      <c r="EB66" s="108">
        <v>5.769099999999999</v>
      </c>
      <c r="ED66" s="104">
        <v>-14.645641663999999</v>
      </c>
      <c r="EE66" s="202">
        <f t="shared" si="202"/>
        <v>-0.35362529425000133</v>
      </c>
      <c r="EF66" s="224">
        <v>4.8309000000000024</v>
      </c>
      <c r="EG66" s="513">
        <f t="shared" si="159"/>
        <v>0</v>
      </c>
      <c r="EH66" s="506">
        <f t="shared" si="160"/>
        <v>0.85</v>
      </c>
      <c r="EI66" s="510">
        <f t="shared" si="112"/>
        <v>-12.925407915479999</v>
      </c>
      <c r="EJ66" s="204">
        <f t="shared" si="78"/>
        <v>-0.30058150011250184</v>
      </c>
      <c r="EK66" s="537">
        <f t="shared" si="137"/>
        <v>0</v>
      </c>
      <c r="EL66" s="537">
        <f t="shared" si="30"/>
        <v>0</v>
      </c>
      <c r="EM66" s="537">
        <f t="shared" si="79"/>
        <v>0</v>
      </c>
      <c r="EN66" s="537">
        <f t="shared" si="80"/>
        <v>0</v>
      </c>
      <c r="EO66" s="518">
        <f t="shared" si="210"/>
        <v>-12.925407915479999</v>
      </c>
      <c r="EP66" s="519">
        <f t="shared" si="81"/>
        <v>-0.30058150011250184</v>
      </c>
      <c r="EQ66" s="519">
        <f t="shared" si="161"/>
        <v>-0.30058150011250184</v>
      </c>
      <c r="ER66" s="538">
        <f t="shared" si="162"/>
        <v>-0.30058150011250184</v>
      </c>
      <c r="ES66" s="165"/>
      <c r="EU66" s="104">
        <f t="shared" si="185"/>
        <v>-12.925407915479999</v>
      </c>
      <c r="EW66" s="183"/>
      <c r="EX66" s="36">
        <v>42308</v>
      </c>
      <c r="EY66" s="108">
        <v>5.6777999999999995</v>
      </c>
      <c r="EZ66" s="108">
        <v>5.769099999999999</v>
      </c>
      <c r="FB66" s="104">
        <v>-14.645641663999999</v>
      </c>
      <c r="FC66" s="202">
        <f t="shared" si="203"/>
        <v>-0.35362529425000133</v>
      </c>
      <c r="FD66" s="224">
        <v>5.0809000000000024</v>
      </c>
      <c r="FE66" s="513">
        <f t="shared" si="163"/>
        <v>0</v>
      </c>
      <c r="FF66" s="506">
        <f t="shared" si="164"/>
        <v>0.8</v>
      </c>
      <c r="FG66" s="510">
        <f t="shared" si="113"/>
        <v>-14.993465834427502</v>
      </c>
      <c r="FH66" s="204">
        <f t="shared" si="83"/>
        <v>-0.28290023540000142</v>
      </c>
      <c r="FI66" s="537">
        <f t="shared" si="139"/>
        <v>0</v>
      </c>
      <c r="FJ66" s="537">
        <f t="shared" si="37"/>
        <v>0</v>
      </c>
      <c r="FK66" s="537">
        <f t="shared" si="84"/>
        <v>0</v>
      </c>
      <c r="FL66" s="537">
        <f t="shared" si="85"/>
        <v>0</v>
      </c>
      <c r="FM66" s="518">
        <f t="shared" si="211"/>
        <v>-14.993465834427502</v>
      </c>
      <c r="FN66" s="519">
        <f t="shared" si="86"/>
        <v>-0.28290023540000142</v>
      </c>
      <c r="FO66" s="519">
        <f t="shared" si="165"/>
        <v>-0.28290023540000142</v>
      </c>
      <c r="FP66" s="538">
        <f t="shared" si="166"/>
        <v>-0.28290023540000142</v>
      </c>
      <c r="FQ66" s="165"/>
      <c r="FS66" s="104">
        <f t="shared" si="186"/>
        <v>-14.993465834427502</v>
      </c>
      <c r="FT66"/>
      <c r="FU66" s="183"/>
      <c r="FV66" s="36">
        <v>42308</v>
      </c>
      <c r="FW66" s="108">
        <v>5.6777999999999995</v>
      </c>
      <c r="FX66" s="108">
        <v>5.769099999999999</v>
      </c>
      <c r="FZ66" s="104">
        <v>-14.645641663999999</v>
      </c>
      <c r="GA66" s="202">
        <f t="shared" si="204"/>
        <v>-0.35362529425000133</v>
      </c>
      <c r="GB66" s="223">
        <v>2.8309000000000006</v>
      </c>
      <c r="GC66" s="513">
        <f t="shared" si="167"/>
        <v>0</v>
      </c>
      <c r="GD66" s="506">
        <f t="shared" si="168"/>
        <v>0.95</v>
      </c>
      <c r="GE66" s="510">
        <f t="shared" si="114"/>
        <v>-14.051667819699999</v>
      </c>
      <c r="GF66" s="204">
        <f t="shared" si="88"/>
        <v>-0.33594402953750091</v>
      </c>
      <c r="GG66" s="537">
        <f t="shared" si="141"/>
        <v>0</v>
      </c>
      <c r="GH66" s="537">
        <f t="shared" si="44"/>
        <v>0</v>
      </c>
      <c r="GI66" s="537">
        <f t="shared" si="89"/>
        <v>0</v>
      </c>
      <c r="GJ66" s="537">
        <f t="shared" si="90"/>
        <v>0</v>
      </c>
      <c r="GK66" s="518">
        <f t="shared" si="212"/>
        <v>-14.051667819699999</v>
      </c>
      <c r="GL66" s="519">
        <f t="shared" si="91"/>
        <v>-0.33594402953750091</v>
      </c>
      <c r="GM66" s="519">
        <f t="shared" si="169"/>
        <v>-0.33594402953750091</v>
      </c>
      <c r="GN66" s="538">
        <f t="shared" si="170"/>
        <v>-0.33594402953750091</v>
      </c>
      <c r="GO66" s="165"/>
      <c r="GQ66" s="104">
        <f t="shared" si="187"/>
        <v>-14.051667819699999</v>
      </c>
      <c r="GR66" s="186"/>
      <c r="GS66" s="183"/>
      <c r="GT66" s="36">
        <v>42308</v>
      </c>
      <c r="GU66" s="108">
        <v>5.6777999999999995</v>
      </c>
      <c r="GV66" s="108">
        <v>5.769099999999999</v>
      </c>
      <c r="GX66" s="104">
        <v>-14.645641663999999</v>
      </c>
      <c r="GY66" s="202">
        <f t="shared" si="205"/>
        <v>-0.35362529425000133</v>
      </c>
      <c r="GZ66" s="223">
        <v>-2.8690999999999987</v>
      </c>
      <c r="HA66" s="513">
        <f t="shared" si="171"/>
        <v>1.1499999999999999</v>
      </c>
      <c r="HB66" s="506">
        <f t="shared" si="172"/>
        <v>0</v>
      </c>
      <c r="HC66" s="510">
        <f t="shared" si="115"/>
        <v>-15.406848154227502</v>
      </c>
      <c r="HD66" s="204">
        <f t="shared" si="93"/>
        <v>-0.40666908838750082</v>
      </c>
      <c r="HE66" s="537">
        <f t="shared" si="143"/>
        <v>0</v>
      </c>
      <c r="HF66" s="537">
        <f t="shared" si="51"/>
        <v>0</v>
      </c>
      <c r="HG66" s="537">
        <f t="shared" si="94"/>
        <v>0</v>
      </c>
      <c r="HH66" s="537">
        <f t="shared" si="95"/>
        <v>0</v>
      </c>
      <c r="HI66" s="518">
        <f t="shared" si="213"/>
        <v>-15.406848154227502</v>
      </c>
      <c r="HJ66" s="519">
        <f t="shared" si="96"/>
        <v>-0.40666908838750082</v>
      </c>
      <c r="HK66" s="519">
        <f t="shared" si="173"/>
        <v>-0.40666908838750082</v>
      </c>
      <c r="HL66" s="538">
        <f t="shared" si="174"/>
        <v>-0.40666908838750082</v>
      </c>
      <c r="HM66" s="165"/>
      <c r="HO66" s="104">
        <f t="shared" si="188"/>
        <v>-15.406848154227502</v>
      </c>
      <c r="HQ66" s="183"/>
      <c r="HR66" s="36">
        <v>42308</v>
      </c>
      <c r="HS66" s="108">
        <v>5.6777999999999995</v>
      </c>
      <c r="HT66" s="108">
        <v>5.769099999999999</v>
      </c>
      <c r="HV66" s="104">
        <v>-14.645641663999999</v>
      </c>
      <c r="HW66" s="202">
        <f t="shared" si="206"/>
        <v>-0.35362529425000133</v>
      </c>
      <c r="HX66" s="223">
        <v>2.1809000000000003</v>
      </c>
      <c r="HY66" s="513">
        <f t="shared" si="175"/>
        <v>0</v>
      </c>
      <c r="HZ66" s="506">
        <f t="shared" si="176"/>
        <v>0.95</v>
      </c>
      <c r="IA66" s="510">
        <f t="shared" si="116"/>
        <v>-15.331748071339998</v>
      </c>
      <c r="IB66" s="204">
        <f t="shared" si="98"/>
        <v>-0.33594402953750091</v>
      </c>
      <c r="IC66" s="537">
        <f t="shared" si="145"/>
        <v>0</v>
      </c>
      <c r="ID66" s="537">
        <f t="shared" si="58"/>
        <v>0</v>
      </c>
      <c r="IE66" s="537">
        <f t="shared" si="99"/>
        <v>0</v>
      </c>
      <c r="IF66" s="537">
        <f t="shared" si="100"/>
        <v>0</v>
      </c>
      <c r="IG66" s="518">
        <f t="shared" si="214"/>
        <v>-15.331748071339998</v>
      </c>
      <c r="IH66" s="519">
        <f t="shared" si="101"/>
        <v>-0.33594402953750091</v>
      </c>
      <c r="II66" s="519">
        <f t="shared" si="177"/>
        <v>-0.33594402953750091</v>
      </c>
      <c r="IJ66" s="538">
        <f t="shared" si="178"/>
        <v>-0.33594402953750091</v>
      </c>
      <c r="IK66" s="165"/>
      <c r="IL66" s="163"/>
      <c r="IM66" s="104">
        <f t="shared" si="189"/>
        <v>-15.331748071339998</v>
      </c>
      <c r="IN66" s="182"/>
      <c r="IO66" s="183"/>
      <c r="IP66" s="36">
        <v>42308</v>
      </c>
      <c r="IQ66" s="108">
        <v>5.6777999999999995</v>
      </c>
      <c r="IR66" s="108">
        <v>5.769099999999999</v>
      </c>
      <c r="IT66" s="104">
        <v>-14.645641663999999</v>
      </c>
      <c r="IU66" s="202">
        <f t="shared" si="207"/>
        <v>-0.35362529425000133</v>
      </c>
      <c r="IV66" s="365">
        <v>-5.269099999999999</v>
      </c>
      <c r="IW66" s="513">
        <f t="shared" si="179"/>
        <v>1.9</v>
      </c>
      <c r="IX66" s="506">
        <f t="shared" si="180"/>
        <v>0</v>
      </c>
      <c r="IY66" s="510">
        <f t="shared" si="117"/>
        <v>-17.577692087707501</v>
      </c>
      <c r="IZ66" s="204">
        <f t="shared" si="103"/>
        <v>-0.67188805907500182</v>
      </c>
      <c r="JA66" s="537">
        <f t="shared" si="147"/>
        <v>-0.63652552965000164</v>
      </c>
      <c r="JB66" s="537">
        <f t="shared" si="65"/>
        <v>0</v>
      </c>
      <c r="JC66" s="537">
        <f t="shared" si="104"/>
        <v>0</v>
      </c>
      <c r="JD66" s="537">
        <f t="shared" si="105"/>
        <v>0</v>
      </c>
      <c r="JE66" s="518">
        <f t="shared" si="215"/>
        <v>-17.468163080482501</v>
      </c>
      <c r="JF66" s="519">
        <f t="shared" si="106"/>
        <v>-0.63652552965000098</v>
      </c>
      <c r="JG66" s="519">
        <f t="shared" si="181"/>
        <v>-0.63652552965000098</v>
      </c>
      <c r="JH66" s="538">
        <f t="shared" si="182"/>
        <v>-0.63652552965000098</v>
      </c>
      <c r="JI66" s="165"/>
      <c r="JJ66" s="163"/>
      <c r="JK66" s="104">
        <f t="shared" si="190"/>
        <v>-17.468163080482501</v>
      </c>
      <c r="JO66" s="163">
        <v>-14.645641663999999</v>
      </c>
      <c r="JP66" s="163">
        <v>4.3309000000000006</v>
      </c>
      <c r="JQ66" s="398">
        <f t="shared" si="191"/>
        <v>-13.929337896460002</v>
      </c>
      <c r="JT66" s="163">
        <v>-0.36909999999999954</v>
      </c>
      <c r="JU66" s="398">
        <f t="shared" si="192"/>
        <v>-15.528689356237496</v>
      </c>
      <c r="JX66" s="163">
        <v>4.8309000000000024</v>
      </c>
      <c r="JY66" s="425">
        <f t="shared" si="193"/>
        <v>-12.925407915479999</v>
      </c>
      <c r="KB66" s="163">
        <v>5.0809000000000024</v>
      </c>
      <c r="KC66" s="398">
        <f t="shared" si="7"/>
        <v>-14.993465834427502</v>
      </c>
      <c r="KF66" s="163">
        <v>2.8309000000000006</v>
      </c>
      <c r="KG66" s="398">
        <f t="shared" si="194"/>
        <v>-14.051667819699999</v>
      </c>
      <c r="KJ66" s="163">
        <v>-2.8690999999999987</v>
      </c>
      <c r="KK66" s="398">
        <f t="shared" si="195"/>
        <v>-15.406848154227502</v>
      </c>
      <c r="KN66" s="365">
        <v>2.1809000000000003</v>
      </c>
      <c r="KO66" s="398">
        <f t="shared" si="196"/>
        <v>-15.331748071339998</v>
      </c>
      <c r="KR66" s="365">
        <v>-5.269099999999999</v>
      </c>
      <c r="KS66" s="398">
        <f t="shared" si="67"/>
        <v>-17.468163080482501</v>
      </c>
      <c r="KU66" s="36">
        <v>42308</v>
      </c>
    </row>
    <row r="67" spans="1:325" x14ac:dyDescent="0.35">
      <c r="A67" s="95">
        <v>41213</v>
      </c>
      <c r="B67" s="36">
        <v>41213</v>
      </c>
      <c r="C67" s="301">
        <v>10.1</v>
      </c>
      <c r="D67" s="301">
        <v>5.3999999999999995</v>
      </c>
      <c r="E67" s="301">
        <v>10.600000000000001</v>
      </c>
      <c r="F67" s="301">
        <v>10.850000000000001</v>
      </c>
      <c r="G67" s="301">
        <v>8.6</v>
      </c>
      <c r="H67" s="301">
        <v>2.9000000000000004</v>
      </c>
      <c r="I67" s="301">
        <v>7.9499999999999993</v>
      </c>
      <c r="J67" s="301">
        <v>0.5</v>
      </c>
      <c r="K67" s="105"/>
      <c r="L67" s="36">
        <v>42308</v>
      </c>
      <c r="M67" s="108">
        <v>5.6777999999999995</v>
      </c>
      <c r="N67" s="98">
        <f t="shared" si="2"/>
        <v>5.769099999999999</v>
      </c>
      <c r="O67" s="108">
        <f t="shared" si="3"/>
        <v>5.8607333333333322</v>
      </c>
      <c r="P67" s="262"/>
      <c r="Q67" s="181">
        <v>42308</v>
      </c>
      <c r="R67" s="301">
        <v>10.1</v>
      </c>
      <c r="S67" s="224">
        <v>4.3309000000000006</v>
      </c>
      <c r="T67" s="98"/>
      <c r="U67" s="301">
        <v>5.3999999999999995</v>
      </c>
      <c r="V67" s="224">
        <v>-0.36909999999999954</v>
      </c>
      <c r="W67"/>
      <c r="X67" s="301">
        <v>10.600000000000001</v>
      </c>
      <c r="Y67" s="224">
        <v>4.8309000000000024</v>
      </c>
      <c r="Z67"/>
      <c r="AA67" s="301">
        <v>10.850000000000001</v>
      </c>
      <c r="AB67" s="224">
        <v>5.0809000000000024</v>
      </c>
      <c r="AC67"/>
      <c r="AD67" s="301">
        <v>8.6</v>
      </c>
      <c r="AE67" s="223">
        <v>2.8309000000000006</v>
      </c>
      <c r="AG67" s="301">
        <v>2.9000000000000004</v>
      </c>
      <c r="AH67" s="223">
        <v>-2.8690999999999987</v>
      </c>
      <c r="AJ67" s="301">
        <v>7.9499999999999993</v>
      </c>
      <c r="AK67" s="223">
        <v>2.1809000000000003</v>
      </c>
      <c r="AM67" s="301">
        <v>0.5</v>
      </c>
      <c r="AN67" s="223">
        <f t="shared" si="1"/>
        <v>-5.269099999999999</v>
      </c>
      <c r="AO67" s="182"/>
      <c r="AZ67" s="36">
        <v>42309</v>
      </c>
      <c r="BA67" s="301">
        <v>8.8000000000000007</v>
      </c>
      <c r="BB67">
        <v>-13.298000000000002</v>
      </c>
      <c r="BC67" s="301">
        <v>6.25</v>
      </c>
      <c r="BE67" s="301">
        <v>8.85</v>
      </c>
      <c r="BG67" s="301">
        <v>9.4</v>
      </c>
      <c r="BI67" s="301">
        <v>10.35</v>
      </c>
      <c r="BK67" s="301">
        <v>4.8499999999999996</v>
      </c>
      <c r="BM67" s="301">
        <v>8.9499999999999993</v>
      </c>
      <c r="BN67" s="186"/>
      <c r="BO67" s="301">
        <v>0.95</v>
      </c>
      <c r="BP67" s="182"/>
      <c r="BQ67" s="182"/>
      <c r="BS67" s="36">
        <v>42309</v>
      </c>
      <c r="BT67">
        <v>13</v>
      </c>
      <c r="BU67">
        <f t="shared" si="148"/>
        <v>0.13</v>
      </c>
      <c r="BV67">
        <f t="shared" si="149"/>
        <v>-14.988139503749998</v>
      </c>
      <c r="BW67">
        <v>13</v>
      </c>
      <c r="BX67">
        <f t="shared" si="150"/>
        <v>0.13</v>
      </c>
      <c r="BY67">
        <v>-13.298000000000002</v>
      </c>
      <c r="CD67" s="36">
        <v>42309</v>
      </c>
      <c r="CE67" s="108">
        <v>5.4962</v>
      </c>
      <c r="CF67" s="108">
        <v>5.5869999999999997</v>
      </c>
      <c r="CH67" s="104">
        <v>-14.988139503749998</v>
      </c>
      <c r="CI67" s="202">
        <f t="shared" si="197"/>
        <v>-0.34249783974999914</v>
      </c>
      <c r="CJ67" s="224">
        <v>3.213000000000001</v>
      </c>
      <c r="CK67" s="513">
        <f t="shared" si="151"/>
        <v>0</v>
      </c>
      <c r="CL67" s="506">
        <f t="shared" si="152"/>
        <v>0.9</v>
      </c>
      <c r="CM67" s="510">
        <f t="shared" si="110"/>
        <v>-14.237585952235001</v>
      </c>
      <c r="CN67" s="204">
        <f t="shared" si="68"/>
        <v>-0.30824805577499959</v>
      </c>
      <c r="CO67" s="537">
        <f t="shared" si="133"/>
        <v>0</v>
      </c>
      <c r="CP67" s="537">
        <f t="shared" si="16"/>
        <v>0</v>
      </c>
      <c r="CQ67" s="537">
        <f t="shared" si="69"/>
        <v>0</v>
      </c>
      <c r="CR67" s="537">
        <f t="shared" si="70"/>
        <v>0</v>
      </c>
      <c r="CS67" s="518">
        <f t="shared" si="208"/>
        <v>-14.237585952235001</v>
      </c>
      <c r="CT67" s="519">
        <f t="shared" si="71"/>
        <v>-0.30824805577499959</v>
      </c>
      <c r="CU67" s="519">
        <f t="shared" si="153"/>
        <v>-0.30824805577499959</v>
      </c>
      <c r="CV67" s="538">
        <f t="shared" si="154"/>
        <v>-0.30824805577499959</v>
      </c>
      <c r="CW67" s="165"/>
      <c r="CY67" s="104">
        <f t="shared" si="183"/>
        <v>-14.237585952235001</v>
      </c>
      <c r="CZ67">
        <v>-13.298000000000002</v>
      </c>
      <c r="DB67" s="36">
        <v>42309</v>
      </c>
      <c r="DC67" s="108">
        <v>5.4962</v>
      </c>
      <c r="DD67" s="108">
        <v>5.5869999999999997</v>
      </c>
      <c r="DF67" s="104">
        <v>-14.988139503749998</v>
      </c>
      <c r="DG67" s="202">
        <f t="shared" si="198"/>
        <v>-0.34249783974999914</v>
      </c>
      <c r="DH67" s="224">
        <v>0.66300000000000026</v>
      </c>
      <c r="DI67" s="513">
        <f t="shared" si="155"/>
        <v>0</v>
      </c>
      <c r="DJ67" s="506">
        <f t="shared" si="156"/>
        <v>1</v>
      </c>
      <c r="DK67" s="510">
        <f t="shared" si="111"/>
        <v>-15.871187195987495</v>
      </c>
      <c r="DL67" s="204">
        <f t="shared" si="73"/>
        <v>-0.34249783974999914</v>
      </c>
      <c r="DM67" s="537">
        <f t="shared" si="199"/>
        <v>0</v>
      </c>
      <c r="DN67" s="537">
        <f t="shared" si="23"/>
        <v>0</v>
      </c>
      <c r="DO67" s="537">
        <f t="shared" si="200"/>
        <v>0</v>
      </c>
      <c r="DP67" s="537">
        <f t="shared" si="201"/>
        <v>0</v>
      </c>
      <c r="DQ67" s="518">
        <f t="shared" si="209"/>
        <v>-15.871187195987495</v>
      </c>
      <c r="DR67" s="519">
        <f t="shared" si="76"/>
        <v>-0.34249783974999914</v>
      </c>
      <c r="DS67" s="519">
        <f t="shared" si="157"/>
        <v>-0.34249783974999914</v>
      </c>
      <c r="DT67" s="538">
        <f t="shared" si="158"/>
        <v>-0.34249783974999914</v>
      </c>
      <c r="DU67" s="165"/>
      <c r="DW67" s="104">
        <f t="shared" si="184"/>
        <v>-15.871187195987495</v>
      </c>
      <c r="DY67" s="183"/>
      <c r="DZ67" s="36">
        <v>42309</v>
      </c>
      <c r="EA67" s="108">
        <v>5.4962</v>
      </c>
      <c r="EB67" s="108">
        <v>5.5869999999999997</v>
      </c>
      <c r="ED67" s="104">
        <v>-14.988139503749998</v>
      </c>
      <c r="EE67" s="202">
        <f t="shared" si="202"/>
        <v>-0.34249783974999914</v>
      </c>
      <c r="EF67" s="224">
        <v>3.2629999999999999</v>
      </c>
      <c r="EG67" s="513">
        <f t="shared" si="159"/>
        <v>0</v>
      </c>
      <c r="EH67" s="506">
        <f t="shared" si="160"/>
        <v>0.9</v>
      </c>
      <c r="EI67" s="510">
        <f t="shared" si="112"/>
        <v>-13.233655971254999</v>
      </c>
      <c r="EJ67" s="204">
        <f t="shared" si="78"/>
        <v>-0.30824805577499959</v>
      </c>
      <c r="EK67" s="537">
        <f t="shared" si="137"/>
        <v>0</v>
      </c>
      <c r="EL67" s="537">
        <f t="shared" si="30"/>
        <v>0</v>
      </c>
      <c r="EM67" s="537">
        <f t="shared" si="79"/>
        <v>0</v>
      </c>
      <c r="EN67" s="537">
        <f t="shared" si="80"/>
        <v>0</v>
      </c>
      <c r="EO67" s="518">
        <f t="shared" si="210"/>
        <v>-13.233655971254999</v>
      </c>
      <c r="EP67" s="519">
        <f t="shared" si="81"/>
        <v>-0.30824805577499959</v>
      </c>
      <c r="EQ67" s="519">
        <f t="shared" si="161"/>
        <v>-0.30824805577499959</v>
      </c>
      <c r="ER67" s="538">
        <f t="shared" si="162"/>
        <v>-0.30824805577499959</v>
      </c>
      <c r="ES67" s="165"/>
      <c r="EU67" s="104">
        <f t="shared" si="185"/>
        <v>-13.233655971254999</v>
      </c>
      <c r="EW67" s="183"/>
      <c r="EX67" s="36">
        <v>42309</v>
      </c>
      <c r="EY67" s="108">
        <v>5.4962</v>
      </c>
      <c r="EZ67" s="108">
        <v>5.5869999999999997</v>
      </c>
      <c r="FB67" s="104">
        <v>-14.988139503749998</v>
      </c>
      <c r="FC67" s="202">
        <f t="shared" si="203"/>
        <v>-0.34249783974999914</v>
      </c>
      <c r="FD67" s="224">
        <v>3.8130000000000006</v>
      </c>
      <c r="FE67" s="513">
        <f t="shared" si="163"/>
        <v>0</v>
      </c>
      <c r="FF67" s="506">
        <f t="shared" si="164"/>
        <v>0.9</v>
      </c>
      <c r="FG67" s="510">
        <f t="shared" si="113"/>
        <v>-15.301713890202501</v>
      </c>
      <c r="FH67" s="204">
        <f t="shared" si="83"/>
        <v>-0.30824805577499959</v>
      </c>
      <c r="FI67" s="537">
        <f t="shared" si="139"/>
        <v>0</v>
      </c>
      <c r="FJ67" s="537">
        <f t="shared" si="37"/>
        <v>0</v>
      </c>
      <c r="FK67" s="537">
        <f t="shared" si="84"/>
        <v>0</v>
      </c>
      <c r="FL67" s="537">
        <f t="shared" si="85"/>
        <v>0</v>
      </c>
      <c r="FM67" s="518">
        <f t="shared" si="211"/>
        <v>-15.301713890202501</v>
      </c>
      <c r="FN67" s="519">
        <f t="shared" si="86"/>
        <v>-0.30824805577499959</v>
      </c>
      <c r="FO67" s="519">
        <f t="shared" si="165"/>
        <v>-0.30824805577499959</v>
      </c>
      <c r="FP67" s="538">
        <f t="shared" si="166"/>
        <v>-0.30824805577499959</v>
      </c>
      <c r="FQ67" s="165"/>
      <c r="FS67" s="104">
        <f t="shared" si="186"/>
        <v>-15.301713890202501</v>
      </c>
      <c r="FT67"/>
      <c r="FU67" s="183"/>
      <c r="FV67" s="36">
        <v>42309</v>
      </c>
      <c r="FW67" s="108">
        <v>5.4962</v>
      </c>
      <c r="FX67" s="108">
        <v>5.5869999999999997</v>
      </c>
      <c r="FZ67" s="104">
        <v>-14.988139503749998</v>
      </c>
      <c r="GA67" s="202">
        <f t="shared" si="204"/>
        <v>-0.34249783974999914</v>
      </c>
      <c r="GB67" s="223">
        <v>4.7629999999999999</v>
      </c>
      <c r="GC67" s="513">
        <f t="shared" si="167"/>
        <v>0</v>
      </c>
      <c r="GD67" s="506">
        <f t="shared" si="168"/>
        <v>0.85</v>
      </c>
      <c r="GE67" s="510">
        <f t="shared" si="114"/>
        <v>-14.342790983487498</v>
      </c>
      <c r="GF67" s="204">
        <f t="shared" si="88"/>
        <v>-0.29112316378749981</v>
      </c>
      <c r="GG67" s="537">
        <f t="shared" si="141"/>
        <v>0</v>
      </c>
      <c r="GH67" s="537">
        <f t="shared" si="44"/>
        <v>0</v>
      </c>
      <c r="GI67" s="537">
        <f t="shared" si="89"/>
        <v>0</v>
      </c>
      <c r="GJ67" s="537">
        <f t="shared" si="90"/>
        <v>0</v>
      </c>
      <c r="GK67" s="518">
        <f t="shared" si="212"/>
        <v>-14.342790983487498</v>
      </c>
      <c r="GL67" s="519">
        <f t="shared" si="91"/>
        <v>-0.29112316378749981</v>
      </c>
      <c r="GM67" s="519">
        <f t="shared" si="169"/>
        <v>-0.29112316378749981</v>
      </c>
      <c r="GN67" s="538">
        <f t="shared" si="170"/>
        <v>-0.29112316378749981</v>
      </c>
      <c r="GO67" s="165"/>
      <c r="GQ67" s="104">
        <f t="shared" si="187"/>
        <v>-14.342790983487498</v>
      </c>
      <c r="GR67" s="182"/>
      <c r="GS67" s="183"/>
      <c r="GT67" s="36">
        <v>42309</v>
      </c>
      <c r="GU67" s="108">
        <v>5.4962</v>
      </c>
      <c r="GV67" s="108">
        <v>5.5869999999999997</v>
      </c>
      <c r="GX67" s="104">
        <v>-14.988139503749998</v>
      </c>
      <c r="GY67" s="202">
        <f t="shared" si="205"/>
        <v>-0.34249783974999914</v>
      </c>
      <c r="GZ67" s="223">
        <v>-0.7370000000000001</v>
      </c>
      <c r="HA67" s="513">
        <f t="shared" si="171"/>
        <v>1.1000000000000001</v>
      </c>
      <c r="HB67" s="506">
        <f t="shared" si="172"/>
        <v>0</v>
      </c>
      <c r="HC67" s="510">
        <f t="shared" si="115"/>
        <v>-15.783595777952501</v>
      </c>
      <c r="HD67" s="204">
        <f t="shared" si="93"/>
        <v>-0.3767476237249987</v>
      </c>
      <c r="HE67" s="537">
        <f t="shared" si="143"/>
        <v>0</v>
      </c>
      <c r="HF67" s="537">
        <f t="shared" si="51"/>
        <v>0</v>
      </c>
      <c r="HG67" s="537">
        <f t="shared" si="94"/>
        <v>0</v>
      </c>
      <c r="HH67" s="537">
        <f t="shared" si="95"/>
        <v>0</v>
      </c>
      <c r="HI67" s="518">
        <f t="shared" si="213"/>
        <v>-15.783595777952501</v>
      </c>
      <c r="HJ67" s="519">
        <f t="shared" si="96"/>
        <v>-0.3767476237249987</v>
      </c>
      <c r="HK67" s="519">
        <f t="shared" si="173"/>
        <v>-0.3767476237249987</v>
      </c>
      <c r="HL67" s="538">
        <f t="shared" si="174"/>
        <v>-0.3767476237249987</v>
      </c>
      <c r="HM67" s="165"/>
      <c r="HO67" s="104">
        <f t="shared" si="188"/>
        <v>-15.783595777952501</v>
      </c>
      <c r="HQ67" s="183"/>
      <c r="HR67" s="36">
        <v>42309</v>
      </c>
      <c r="HS67" s="108">
        <v>5.4962</v>
      </c>
      <c r="HT67" s="108">
        <v>5.5869999999999997</v>
      </c>
      <c r="HV67" s="104">
        <v>-14.988139503749998</v>
      </c>
      <c r="HW67" s="202">
        <f t="shared" si="206"/>
        <v>-0.34249783974999914</v>
      </c>
      <c r="HX67" s="223">
        <v>3.3629999999999995</v>
      </c>
      <c r="HY67" s="513">
        <f t="shared" si="175"/>
        <v>0</v>
      </c>
      <c r="HZ67" s="506">
        <f t="shared" si="176"/>
        <v>0.9</v>
      </c>
      <c r="IA67" s="510">
        <f t="shared" si="116"/>
        <v>-15.639996127114998</v>
      </c>
      <c r="IB67" s="204">
        <f t="shared" si="98"/>
        <v>-0.30824805577499959</v>
      </c>
      <c r="IC67" s="537">
        <f t="shared" si="145"/>
        <v>0</v>
      </c>
      <c r="ID67" s="537">
        <f t="shared" si="58"/>
        <v>0</v>
      </c>
      <c r="IE67" s="537">
        <f t="shared" si="99"/>
        <v>0</v>
      </c>
      <c r="IF67" s="537">
        <f t="shared" si="100"/>
        <v>0</v>
      </c>
      <c r="IG67" s="518">
        <f t="shared" si="214"/>
        <v>-15.639996127114998</v>
      </c>
      <c r="IH67" s="519">
        <f t="shared" si="101"/>
        <v>-0.30824805577499959</v>
      </c>
      <c r="II67" s="519">
        <f t="shared" si="177"/>
        <v>-0.30824805577499959</v>
      </c>
      <c r="IJ67" s="538">
        <f t="shared" si="178"/>
        <v>-0.30824805577499959</v>
      </c>
      <c r="IK67" s="165"/>
      <c r="IL67" s="163"/>
      <c r="IM67" s="104">
        <f t="shared" si="189"/>
        <v>-15.639996127114998</v>
      </c>
      <c r="IN67" s="182"/>
      <c r="IO67" s="183"/>
      <c r="IP67" s="36">
        <v>42309</v>
      </c>
      <c r="IQ67" s="108">
        <v>5.4962</v>
      </c>
      <c r="IR67" s="108">
        <v>5.5869999999999997</v>
      </c>
      <c r="IT67" s="104">
        <v>-14.988139503749998</v>
      </c>
      <c r="IU67" s="202">
        <f t="shared" si="207"/>
        <v>-0.34249783974999914</v>
      </c>
      <c r="IV67" s="365">
        <v>-4.6369999999999996</v>
      </c>
      <c r="IW67" s="513">
        <f t="shared" si="179"/>
        <v>1.6</v>
      </c>
      <c r="IX67" s="506">
        <f t="shared" si="180"/>
        <v>0</v>
      </c>
      <c r="IY67" s="510">
        <f t="shared" si="117"/>
        <v>-18.125688631307501</v>
      </c>
      <c r="IZ67" s="204">
        <f t="shared" si="103"/>
        <v>-0.54799654360000005</v>
      </c>
      <c r="JA67" s="537">
        <f t="shared" si="147"/>
        <v>-0.44524719167500032</v>
      </c>
      <c r="JB67" s="537">
        <f t="shared" si="65"/>
        <v>0</v>
      </c>
      <c r="JC67" s="537">
        <f t="shared" si="104"/>
        <v>0</v>
      </c>
      <c r="JD67" s="537">
        <f t="shared" si="105"/>
        <v>0</v>
      </c>
      <c r="JE67" s="518">
        <f t="shared" si="215"/>
        <v>-17.913410272157503</v>
      </c>
      <c r="JF67" s="519">
        <f t="shared" si="106"/>
        <v>-0.44524719167500137</v>
      </c>
      <c r="JG67" s="519">
        <f t="shared" si="181"/>
        <v>-0.44524719167500137</v>
      </c>
      <c r="JH67" s="538">
        <f t="shared" si="182"/>
        <v>-0.44524719167500137</v>
      </c>
      <c r="JI67" s="165"/>
      <c r="JJ67" s="163"/>
      <c r="JK67" s="104">
        <f t="shared" si="190"/>
        <v>-17.913410272157503</v>
      </c>
      <c r="JO67" s="163">
        <v>-14.988139503749998</v>
      </c>
      <c r="JP67" s="163">
        <v>3.213000000000001</v>
      </c>
      <c r="JQ67" s="398">
        <f t="shared" si="191"/>
        <v>-14.237585952235001</v>
      </c>
      <c r="JR67" s="398">
        <v>-13.298000000000002</v>
      </c>
      <c r="JT67" s="163">
        <v>0.66300000000000026</v>
      </c>
      <c r="JU67" s="398">
        <f t="shared" si="192"/>
        <v>-15.871187195987495</v>
      </c>
      <c r="JX67" s="163">
        <v>3.2629999999999999</v>
      </c>
      <c r="JY67" s="425">
        <f t="shared" si="193"/>
        <v>-13.233655971254999</v>
      </c>
      <c r="KB67" s="163">
        <v>3.8130000000000006</v>
      </c>
      <c r="KC67" s="398">
        <f t="shared" si="7"/>
        <v>-15.301713890202501</v>
      </c>
      <c r="KF67" s="163">
        <v>4.7629999999999999</v>
      </c>
      <c r="KG67" s="398">
        <f t="shared" si="194"/>
        <v>-14.342790983487498</v>
      </c>
      <c r="KJ67" s="163">
        <v>-0.7370000000000001</v>
      </c>
      <c r="KK67" s="398">
        <f t="shared" si="195"/>
        <v>-15.783595777952501</v>
      </c>
      <c r="KN67" s="365">
        <v>3.3629999999999995</v>
      </c>
      <c r="KO67" s="398">
        <f t="shared" si="196"/>
        <v>-15.639996127114998</v>
      </c>
      <c r="KR67" s="365">
        <v>-4.6369999999999996</v>
      </c>
      <c r="KS67" s="398">
        <f t="shared" si="67"/>
        <v>-17.913410272157503</v>
      </c>
      <c r="KU67" s="36">
        <v>42309</v>
      </c>
    </row>
    <row r="68" spans="1:325" x14ac:dyDescent="0.35">
      <c r="A68" s="95">
        <v>41214</v>
      </c>
      <c r="B68" s="36">
        <v>41214</v>
      </c>
      <c r="C68" s="301">
        <v>8.8000000000000007</v>
      </c>
      <c r="D68" s="301">
        <v>6.25</v>
      </c>
      <c r="E68" s="301">
        <v>8.85</v>
      </c>
      <c r="F68" s="301">
        <v>9.4</v>
      </c>
      <c r="G68" s="301">
        <v>10.35</v>
      </c>
      <c r="H68" s="301">
        <v>4.8499999999999996</v>
      </c>
      <c r="I68" s="301">
        <v>8.9499999999999993</v>
      </c>
      <c r="J68" s="301">
        <v>0.95</v>
      </c>
      <c r="K68" s="105"/>
      <c r="L68" s="36">
        <v>42309</v>
      </c>
      <c r="M68" s="108">
        <v>5.4962</v>
      </c>
      <c r="N68" s="98">
        <f t="shared" si="2"/>
        <v>5.5869999999999997</v>
      </c>
      <c r="O68" s="108">
        <f t="shared" si="3"/>
        <v>5.6781333333333324</v>
      </c>
      <c r="P68" s="262"/>
      <c r="Q68" s="181">
        <v>42309</v>
      </c>
      <c r="R68" s="301">
        <v>8.8000000000000007</v>
      </c>
      <c r="S68" s="224">
        <v>3.213000000000001</v>
      </c>
      <c r="T68">
        <v>-13.298000000000002</v>
      </c>
      <c r="U68" s="301">
        <v>6.25</v>
      </c>
      <c r="V68" s="224">
        <v>0.66300000000000026</v>
      </c>
      <c r="W68"/>
      <c r="X68" s="301">
        <v>8.85</v>
      </c>
      <c r="Y68" s="224">
        <v>3.2629999999999999</v>
      </c>
      <c r="Z68"/>
      <c r="AA68" s="301">
        <v>9.4</v>
      </c>
      <c r="AB68" s="224">
        <v>3.8130000000000006</v>
      </c>
      <c r="AC68"/>
      <c r="AD68" s="301">
        <v>10.35</v>
      </c>
      <c r="AE68" s="223">
        <v>4.7629999999999999</v>
      </c>
      <c r="AG68" s="301">
        <v>4.8499999999999996</v>
      </c>
      <c r="AH68" s="223">
        <v>-0.7370000000000001</v>
      </c>
      <c r="AJ68" s="301">
        <v>8.9499999999999993</v>
      </c>
      <c r="AK68" s="223">
        <v>3.3629999999999995</v>
      </c>
      <c r="AM68" s="301">
        <v>0.95</v>
      </c>
      <c r="AN68" s="223">
        <f t="shared" si="1"/>
        <v>-4.6369999999999996</v>
      </c>
      <c r="AO68" s="182"/>
      <c r="AZ68" s="36">
        <v>42310</v>
      </c>
      <c r="BA68" s="301">
        <v>7.75</v>
      </c>
      <c r="BC68" s="301">
        <v>5.65</v>
      </c>
      <c r="BE68" s="301">
        <v>6.1</v>
      </c>
      <c r="BG68" s="301">
        <v>7.4</v>
      </c>
      <c r="BI68" s="301">
        <v>11.25</v>
      </c>
      <c r="BK68" s="301">
        <v>4.3499999999999996</v>
      </c>
      <c r="BM68" s="301">
        <v>10.350000000000001</v>
      </c>
      <c r="BN68" s="186"/>
      <c r="BO68" s="301">
        <v>2.2000000000000002</v>
      </c>
      <c r="BP68" s="182"/>
      <c r="BQ68" s="182"/>
      <c r="BS68" s="36">
        <v>42310</v>
      </c>
      <c r="BT68">
        <v>14</v>
      </c>
      <c r="BU68">
        <f t="shared" si="148"/>
        <v>0.14000000000000001</v>
      </c>
      <c r="BV68">
        <f t="shared" si="149"/>
        <v>-15.319763668</v>
      </c>
      <c r="BW68">
        <v>14</v>
      </c>
      <c r="BX68">
        <f t="shared" si="150"/>
        <v>0.14000000000000001</v>
      </c>
      <c r="CD68" s="36">
        <v>42310</v>
      </c>
      <c r="CE68" s="108">
        <v>5.3155999999999999</v>
      </c>
      <c r="CF68" s="108">
        <v>5.4058999999999999</v>
      </c>
      <c r="CH68" s="104">
        <v>-15.319763668</v>
      </c>
      <c r="CI68" s="202">
        <f t="shared" si="197"/>
        <v>-0.33162416425000174</v>
      </c>
      <c r="CJ68" s="224">
        <v>2.3441000000000001</v>
      </c>
      <c r="CK68" s="513">
        <f t="shared" si="151"/>
        <v>0</v>
      </c>
      <c r="CL68" s="506">
        <f t="shared" si="152"/>
        <v>0.95</v>
      </c>
      <c r="CM68" s="510">
        <f t="shared" si="110"/>
        <v>-14.552628908272503</v>
      </c>
      <c r="CN68" s="204">
        <f t="shared" si="68"/>
        <v>-0.31504295603750165</v>
      </c>
      <c r="CO68" s="537">
        <f t="shared" si="133"/>
        <v>0</v>
      </c>
      <c r="CP68" s="537">
        <f t="shared" si="16"/>
        <v>0</v>
      </c>
      <c r="CQ68" s="537">
        <f t="shared" si="69"/>
        <v>0</v>
      </c>
      <c r="CR68" s="537">
        <f t="shared" si="70"/>
        <v>0</v>
      </c>
      <c r="CS68" s="518">
        <f t="shared" si="208"/>
        <v>-14.552628908272503</v>
      </c>
      <c r="CT68" s="519">
        <f t="shared" si="71"/>
        <v>-0.31504295603750165</v>
      </c>
      <c r="CU68" s="519">
        <f t="shared" si="153"/>
        <v>-0.31504295603750165</v>
      </c>
      <c r="CV68" s="538">
        <f t="shared" si="154"/>
        <v>-0.31504295603750165</v>
      </c>
      <c r="CW68" s="165"/>
      <c r="CY68" s="104">
        <f t="shared" si="183"/>
        <v>-14.552628908272503</v>
      </c>
      <c r="CZ68"/>
      <c r="DB68" s="36">
        <v>42310</v>
      </c>
      <c r="DC68" s="108">
        <v>5.3155999999999999</v>
      </c>
      <c r="DD68" s="108">
        <v>5.4058999999999999</v>
      </c>
      <c r="DF68" s="104">
        <v>-15.319763668</v>
      </c>
      <c r="DG68" s="202">
        <f t="shared" si="198"/>
        <v>-0.33162416425000174</v>
      </c>
      <c r="DH68" s="224">
        <v>0.24410000000000043</v>
      </c>
      <c r="DI68" s="513">
        <f t="shared" si="155"/>
        <v>0</v>
      </c>
      <c r="DJ68" s="506">
        <f t="shared" si="156"/>
        <v>1</v>
      </c>
      <c r="DK68" s="510">
        <f t="shared" si="111"/>
        <v>-16.202811360237497</v>
      </c>
      <c r="DL68" s="204">
        <f t="shared" si="73"/>
        <v>-0.33162416425000174</v>
      </c>
      <c r="DM68" s="537">
        <f t="shared" si="199"/>
        <v>0</v>
      </c>
      <c r="DN68" s="537">
        <f t="shared" si="23"/>
        <v>0</v>
      </c>
      <c r="DO68" s="537">
        <f t="shared" si="200"/>
        <v>0</v>
      </c>
      <c r="DP68" s="537">
        <f t="shared" si="201"/>
        <v>0</v>
      </c>
      <c r="DQ68" s="518">
        <f t="shared" si="209"/>
        <v>-16.202811360237497</v>
      </c>
      <c r="DR68" s="519">
        <f t="shared" si="76"/>
        <v>-0.33162416425000174</v>
      </c>
      <c r="DS68" s="519">
        <f t="shared" si="157"/>
        <v>-0.33162416425000174</v>
      </c>
      <c r="DT68" s="538">
        <f t="shared" si="158"/>
        <v>-0.33162416425000174</v>
      </c>
      <c r="DU68" s="165"/>
      <c r="DW68" s="104">
        <f t="shared" si="184"/>
        <v>-16.202811360237497</v>
      </c>
      <c r="DY68" s="183"/>
      <c r="DZ68" s="36">
        <v>42310</v>
      </c>
      <c r="EA68" s="108">
        <v>5.3155999999999999</v>
      </c>
      <c r="EB68" s="108">
        <v>5.4058999999999999</v>
      </c>
      <c r="ED68" s="104">
        <v>-15.319763668</v>
      </c>
      <c r="EE68" s="202">
        <f t="shared" si="202"/>
        <v>-0.33162416425000174</v>
      </c>
      <c r="EF68" s="224">
        <v>0.69409999999999972</v>
      </c>
      <c r="EG68" s="513">
        <f t="shared" si="159"/>
        <v>0</v>
      </c>
      <c r="EH68" s="506">
        <f t="shared" si="160"/>
        <v>1</v>
      </c>
      <c r="EI68" s="510">
        <f t="shared" si="112"/>
        <v>-13.565280135505001</v>
      </c>
      <c r="EJ68" s="204">
        <f t="shared" si="78"/>
        <v>-0.33162416425000174</v>
      </c>
      <c r="EK68" s="537">
        <f t="shared" si="137"/>
        <v>0</v>
      </c>
      <c r="EL68" s="537">
        <f t="shared" si="30"/>
        <v>0</v>
      </c>
      <c r="EM68" s="537">
        <f t="shared" si="79"/>
        <v>0</v>
      </c>
      <c r="EN68" s="537">
        <f t="shared" si="80"/>
        <v>0</v>
      </c>
      <c r="EO68" s="518">
        <f t="shared" si="210"/>
        <v>-13.565280135505001</v>
      </c>
      <c r="EP68" s="519">
        <f t="shared" si="81"/>
        <v>-0.33162416425000174</v>
      </c>
      <c r="EQ68" s="519">
        <f t="shared" si="161"/>
        <v>-0.33162416425000174</v>
      </c>
      <c r="ER68" s="538">
        <f t="shared" si="162"/>
        <v>-0.33162416425000174</v>
      </c>
      <c r="ES68" s="165"/>
      <c r="EU68" s="104">
        <f t="shared" si="185"/>
        <v>-13.565280135505001</v>
      </c>
      <c r="EW68" s="183"/>
      <c r="EX68" s="36">
        <v>42310</v>
      </c>
      <c r="EY68" s="108">
        <v>5.3155999999999999</v>
      </c>
      <c r="EZ68" s="108">
        <v>5.4058999999999999</v>
      </c>
      <c r="FB68" s="104">
        <v>-15.319763668</v>
      </c>
      <c r="FC68" s="202">
        <f t="shared" si="203"/>
        <v>-0.33162416425000174</v>
      </c>
      <c r="FD68" s="224">
        <v>1.9941000000000004</v>
      </c>
      <c r="FE68" s="513">
        <f t="shared" si="163"/>
        <v>0</v>
      </c>
      <c r="FF68" s="506">
        <f t="shared" si="164"/>
        <v>0.98</v>
      </c>
      <c r="FG68" s="510">
        <f t="shared" si="113"/>
        <v>-15.626705571167504</v>
      </c>
      <c r="FH68" s="204">
        <f t="shared" si="83"/>
        <v>-0.32499168096500242</v>
      </c>
      <c r="FI68" s="537">
        <f t="shared" si="139"/>
        <v>0</v>
      </c>
      <c r="FJ68" s="537">
        <f t="shared" si="37"/>
        <v>0</v>
      </c>
      <c r="FK68" s="537">
        <f t="shared" si="84"/>
        <v>0</v>
      </c>
      <c r="FL68" s="537">
        <f t="shared" si="85"/>
        <v>0</v>
      </c>
      <c r="FM68" s="518">
        <f t="shared" si="211"/>
        <v>-15.626705571167504</v>
      </c>
      <c r="FN68" s="519">
        <f t="shared" si="86"/>
        <v>-0.32499168096500242</v>
      </c>
      <c r="FO68" s="519">
        <f t="shared" si="165"/>
        <v>-0.32499168096500242</v>
      </c>
      <c r="FP68" s="538">
        <f t="shared" si="166"/>
        <v>-0.32499168096500242</v>
      </c>
      <c r="FQ68" s="165"/>
      <c r="FS68" s="104">
        <f t="shared" si="186"/>
        <v>-15.626705571167504</v>
      </c>
      <c r="FT68"/>
      <c r="FU68" s="183"/>
      <c r="FV68" s="36">
        <v>42310</v>
      </c>
      <c r="FW68" s="108">
        <v>5.3155999999999999</v>
      </c>
      <c r="FX68" s="108">
        <v>5.4058999999999999</v>
      </c>
      <c r="FZ68" s="104">
        <v>-15.319763668</v>
      </c>
      <c r="GA68" s="202">
        <f t="shared" si="204"/>
        <v>-0.33162416425000174</v>
      </c>
      <c r="GB68" s="223">
        <v>5.8441000000000001</v>
      </c>
      <c r="GC68" s="513">
        <f t="shared" si="167"/>
        <v>0</v>
      </c>
      <c r="GD68" s="506">
        <f t="shared" si="168"/>
        <v>0.8</v>
      </c>
      <c r="GE68" s="510">
        <f t="shared" si="114"/>
        <v>-14.6080903148875</v>
      </c>
      <c r="GF68" s="204">
        <f t="shared" si="88"/>
        <v>-0.26529933140000139</v>
      </c>
      <c r="GG68" s="537">
        <f t="shared" si="141"/>
        <v>0</v>
      </c>
      <c r="GH68" s="537">
        <f t="shared" si="44"/>
        <v>0</v>
      </c>
      <c r="GI68" s="537">
        <f t="shared" si="89"/>
        <v>0</v>
      </c>
      <c r="GJ68" s="537">
        <f t="shared" si="90"/>
        <v>0</v>
      </c>
      <c r="GK68" s="518">
        <f t="shared" si="212"/>
        <v>-14.6080903148875</v>
      </c>
      <c r="GL68" s="519">
        <f t="shared" si="91"/>
        <v>-0.26529933140000139</v>
      </c>
      <c r="GM68" s="519">
        <f t="shared" si="169"/>
        <v>-0.26529933140000139</v>
      </c>
      <c r="GN68" s="538">
        <f t="shared" si="170"/>
        <v>-0.26529933140000139</v>
      </c>
      <c r="GO68" s="165"/>
      <c r="GQ68" s="104">
        <f t="shared" si="187"/>
        <v>-14.6080903148875</v>
      </c>
      <c r="GR68" s="182"/>
      <c r="GS68" s="183"/>
      <c r="GT68" s="36">
        <v>42310</v>
      </c>
      <c r="GU68" s="108">
        <v>5.3155999999999999</v>
      </c>
      <c r="GV68" s="108">
        <v>5.4058999999999999</v>
      </c>
      <c r="GX68" s="104">
        <v>-15.319763668</v>
      </c>
      <c r="GY68" s="202">
        <f t="shared" si="205"/>
        <v>-0.33162416425000174</v>
      </c>
      <c r="GZ68" s="223">
        <v>-1.0559000000000003</v>
      </c>
      <c r="HA68" s="513">
        <f t="shared" si="171"/>
        <v>1.1200000000000001</v>
      </c>
      <c r="HB68" s="506">
        <f t="shared" si="172"/>
        <v>0</v>
      </c>
      <c r="HC68" s="510">
        <f t="shared" si="115"/>
        <v>-16.155014841912504</v>
      </c>
      <c r="HD68" s="204">
        <f t="shared" si="93"/>
        <v>-0.37141906396000302</v>
      </c>
      <c r="HE68" s="537">
        <f t="shared" si="143"/>
        <v>0</v>
      </c>
      <c r="HF68" s="537">
        <f t="shared" si="51"/>
        <v>0</v>
      </c>
      <c r="HG68" s="537">
        <f t="shared" si="94"/>
        <v>0</v>
      </c>
      <c r="HH68" s="537">
        <f t="shared" si="95"/>
        <v>0</v>
      </c>
      <c r="HI68" s="518">
        <f t="shared" si="213"/>
        <v>-16.155014841912504</v>
      </c>
      <c r="HJ68" s="519">
        <f t="shared" si="96"/>
        <v>-0.37141906396000302</v>
      </c>
      <c r="HK68" s="519">
        <f t="shared" si="173"/>
        <v>-0.37141906396000302</v>
      </c>
      <c r="HL68" s="538">
        <f t="shared" si="174"/>
        <v>-0.37141906396000302</v>
      </c>
      <c r="HM68" s="165"/>
      <c r="HO68" s="104">
        <f t="shared" si="188"/>
        <v>-16.155014841912504</v>
      </c>
      <c r="HQ68" s="183"/>
      <c r="HR68" s="36">
        <v>42310</v>
      </c>
      <c r="HS68" s="108">
        <v>5.3155999999999999</v>
      </c>
      <c r="HT68" s="108">
        <v>5.4058999999999999</v>
      </c>
      <c r="HV68" s="104">
        <v>-15.319763668</v>
      </c>
      <c r="HW68" s="202">
        <f t="shared" si="206"/>
        <v>-0.33162416425000174</v>
      </c>
      <c r="HX68" s="223">
        <v>4.9441000000000015</v>
      </c>
      <c r="HY68" s="513">
        <f t="shared" si="175"/>
        <v>0</v>
      </c>
      <c r="HZ68" s="506">
        <f t="shared" si="176"/>
        <v>0.85</v>
      </c>
      <c r="IA68" s="510">
        <f t="shared" si="116"/>
        <v>-15.921876666727499</v>
      </c>
      <c r="IB68" s="204">
        <f t="shared" si="98"/>
        <v>-0.28188053961250148</v>
      </c>
      <c r="IC68" s="537">
        <f t="shared" si="145"/>
        <v>0</v>
      </c>
      <c r="ID68" s="537">
        <f t="shared" si="58"/>
        <v>0</v>
      </c>
      <c r="IE68" s="537">
        <f t="shared" si="99"/>
        <v>0</v>
      </c>
      <c r="IF68" s="537">
        <f t="shared" si="100"/>
        <v>0</v>
      </c>
      <c r="IG68" s="518">
        <f t="shared" si="214"/>
        <v>-15.921876666727499</v>
      </c>
      <c r="IH68" s="519">
        <f t="shared" si="101"/>
        <v>-0.28188053961250148</v>
      </c>
      <c r="II68" s="519">
        <f t="shared" si="177"/>
        <v>-0.28188053961250148</v>
      </c>
      <c r="IJ68" s="538">
        <f t="shared" si="178"/>
        <v>-0.28188053961250148</v>
      </c>
      <c r="IK68" s="165"/>
      <c r="IL68" s="163"/>
      <c r="IM68" s="104">
        <f t="shared" si="189"/>
        <v>-15.921876666727499</v>
      </c>
      <c r="IN68" s="182"/>
      <c r="IO68" s="183"/>
      <c r="IP68" s="36">
        <v>42310</v>
      </c>
      <c r="IQ68" s="108">
        <v>5.3155999999999999</v>
      </c>
      <c r="IR68" s="108">
        <v>5.4058999999999999</v>
      </c>
      <c r="IT68" s="104">
        <v>-15.319763668</v>
      </c>
      <c r="IU68" s="202">
        <f t="shared" si="207"/>
        <v>-0.33162416425000174</v>
      </c>
      <c r="IV68" s="365">
        <v>-3.2058999999999997</v>
      </c>
      <c r="IW68" s="513">
        <f t="shared" si="179"/>
        <v>1.3</v>
      </c>
      <c r="IX68" s="506">
        <f t="shared" si="180"/>
        <v>0</v>
      </c>
      <c r="IY68" s="510">
        <f t="shared" si="117"/>
        <v>-18.556800044832503</v>
      </c>
      <c r="IZ68" s="204">
        <f t="shared" si="103"/>
        <v>-0.43111141352500226</v>
      </c>
      <c r="JA68" s="537">
        <f t="shared" si="147"/>
        <v>-0.33162416425000174</v>
      </c>
      <c r="JB68" s="537">
        <f t="shared" si="65"/>
        <v>0</v>
      </c>
      <c r="JC68" s="537">
        <f t="shared" si="104"/>
        <v>0</v>
      </c>
      <c r="JD68" s="537">
        <f t="shared" si="105"/>
        <v>0</v>
      </c>
      <c r="JE68" s="518">
        <f t="shared" si="215"/>
        <v>-18.245034436407504</v>
      </c>
      <c r="JF68" s="519">
        <f t="shared" si="106"/>
        <v>-0.33162416425000174</v>
      </c>
      <c r="JG68" s="519">
        <f t="shared" si="181"/>
        <v>-0.33162416425000174</v>
      </c>
      <c r="JH68" s="538">
        <f t="shared" si="182"/>
        <v>-0.33162416425000174</v>
      </c>
      <c r="JI68" s="165"/>
      <c r="JJ68" s="163"/>
      <c r="JK68" s="104">
        <f t="shared" si="190"/>
        <v>-18.245034436407504</v>
      </c>
      <c r="JO68" s="163">
        <v>-15.319763668</v>
      </c>
      <c r="JP68" s="163">
        <v>2.3441000000000001</v>
      </c>
      <c r="JQ68" s="398">
        <f t="shared" si="191"/>
        <v>-14.552628908272503</v>
      </c>
      <c r="JT68" s="163">
        <v>0.24410000000000043</v>
      </c>
      <c r="JU68" s="398">
        <f t="shared" si="192"/>
        <v>-16.202811360237497</v>
      </c>
      <c r="JX68" s="163">
        <v>0.69409999999999972</v>
      </c>
      <c r="JY68" s="425">
        <f t="shared" si="193"/>
        <v>-13.565280135505001</v>
      </c>
      <c r="KB68" s="163">
        <v>1.9941000000000004</v>
      </c>
      <c r="KC68" s="398">
        <f t="shared" si="7"/>
        <v>-15.626705571167504</v>
      </c>
      <c r="KF68" s="163">
        <v>5.8441000000000001</v>
      </c>
      <c r="KG68" s="398">
        <f t="shared" si="194"/>
        <v>-14.6080903148875</v>
      </c>
      <c r="KJ68" s="163">
        <v>-1.0559000000000003</v>
      </c>
      <c r="KK68" s="398">
        <f t="shared" si="195"/>
        <v>-16.155014841912504</v>
      </c>
      <c r="KN68" s="365">
        <v>4.9441000000000015</v>
      </c>
      <c r="KO68" s="398">
        <f t="shared" si="196"/>
        <v>-15.921876666727499</v>
      </c>
      <c r="KR68" s="365">
        <v>-3.2058999999999997</v>
      </c>
      <c r="KS68" s="398">
        <f t="shared" si="67"/>
        <v>-18.245034436407504</v>
      </c>
      <c r="KU68" s="36">
        <v>42310</v>
      </c>
    </row>
    <row r="69" spans="1:325" x14ac:dyDescent="0.35">
      <c r="A69" s="95">
        <v>41215</v>
      </c>
      <c r="B69" s="36">
        <v>41215</v>
      </c>
      <c r="C69" s="301">
        <v>7.75</v>
      </c>
      <c r="D69" s="301">
        <v>5.65</v>
      </c>
      <c r="E69" s="301">
        <v>6.1</v>
      </c>
      <c r="F69" s="301">
        <v>7.4</v>
      </c>
      <c r="G69" s="301">
        <v>11.25</v>
      </c>
      <c r="H69" s="301">
        <v>4.3499999999999996</v>
      </c>
      <c r="I69" s="301">
        <v>10.350000000000001</v>
      </c>
      <c r="J69" s="301">
        <v>2.2000000000000002</v>
      </c>
      <c r="K69" s="105"/>
      <c r="L69" s="36">
        <v>42310</v>
      </c>
      <c r="M69" s="108">
        <v>5.3155999999999999</v>
      </c>
      <c r="N69" s="98">
        <f t="shared" si="2"/>
        <v>5.4058999999999999</v>
      </c>
      <c r="O69" s="108">
        <f t="shared" si="3"/>
        <v>5.4965333333333328</v>
      </c>
      <c r="P69" s="262"/>
      <c r="Q69" s="181">
        <v>42310</v>
      </c>
      <c r="R69" s="301">
        <v>7.75</v>
      </c>
      <c r="S69" s="224">
        <v>2.3441000000000001</v>
      </c>
      <c r="T69"/>
      <c r="U69" s="301">
        <v>5.65</v>
      </c>
      <c r="V69" s="224">
        <v>0.24410000000000043</v>
      </c>
      <c r="W69"/>
      <c r="X69" s="301">
        <v>6.1</v>
      </c>
      <c r="Y69" s="224">
        <v>0.69409999999999972</v>
      </c>
      <c r="Z69"/>
      <c r="AA69" s="301">
        <v>7.4</v>
      </c>
      <c r="AB69" s="224">
        <v>1.9941000000000004</v>
      </c>
      <c r="AC69"/>
      <c r="AD69" s="301">
        <v>11.25</v>
      </c>
      <c r="AE69" s="223">
        <v>5.8441000000000001</v>
      </c>
      <c r="AG69" s="301">
        <v>4.3499999999999996</v>
      </c>
      <c r="AH69" s="223">
        <v>-1.0559000000000003</v>
      </c>
      <c r="AJ69" s="301">
        <v>10.350000000000001</v>
      </c>
      <c r="AK69" s="223">
        <v>4.9441000000000015</v>
      </c>
      <c r="AM69" s="301">
        <v>2.2000000000000002</v>
      </c>
      <c r="AN69" s="223">
        <f t="shared" si="1"/>
        <v>-3.2058999999999997</v>
      </c>
      <c r="AO69" s="182"/>
      <c r="AZ69" s="36">
        <v>42311</v>
      </c>
      <c r="BA69" s="301">
        <v>9.65</v>
      </c>
      <c r="BC69" s="301">
        <v>6.1</v>
      </c>
      <c r="BE69" s="301">
        <v>6.45</v>
      </c>
      <c r="BG69" s="301">
        <v>5.9499999999999993</v>
      </c>
      <c r="BI69" s="301">
        <v>11.95</v>
      </c>
      <c r="BK69" s="301">
        <v>-0.19999999999999996</v>
      </c>
      <c r="BM69" s="301">
        <v>10.45</v>
      </c>
      <c r="BN69" s="186"/>
      <c r="BO69" s="301">
        <v>3.55</v>
      </c>
      <c r="BP69" s="182"/>
      <c r="BQ69" s="182"/>
      <c r="BS69" s="36">
        <v>42311</v>
      </c>
      <c r="BT69">
        <v>15</v>
      </c>
      <c r="BU69">
        <f t="shared" si="148"/>
        <v>0.15</v>
      </c>
      <c r="BV69">
        <f t="shared" si="149"/>
        <v>-15.640764593749999</v>
      </c>
      <c r="BW69">
        <v>15</v>
      </c>
      <c r="BX69">
        <f t="shared" si="150"/>
        <v>0.15</v>
      </c>
      <c r="CD69" s="36">
        <v>42311</v>
      </c>
      <c r="CE69" s="108">
        <v>5.1359999999999992</v>
      </c>
      <c r="CF69" s="108">
        <v>5.2257999999999996</v>
      </c>
      <c r="CH69" s="104">
        <v>-15.640764593749999</v>
      </c>
      <c r="CI69" s="202">
        <f t="shared" si="197"/>
        <v>-0.32100092574999906</v>
      </c>
      <c r="CJ69" s="224">
        <v>4.4242000000000008</v>
      </c>
      <c r="CK69" s="513">
        <f t="shared" si="151"/>
        <v>0</v>
      </c>
      <c r="CL69" s="506">
        <f t="shared" si="152"/>
        <v>0.85</v>
      </c>
      <c r="CM69" s="510">
        <f t="shared" si="110"/>
        <v>-14.825479695160002</v>
      </c>
      <c r="CN69" s="204">
        <f t="shared" si="68"/>
        <v>-0.2728507868874992</v>
      </c>
      <c r="CO69" s="537">
        <f t="shared" si="133"/>
        <v>0</v>
      </c>
      <c r="CP69" s="537">
        <f t="shared" si="16"/>
        <v>0</v>
      </c>
      <c r="CQ69" s="537">
        <f t="shared" si="69"/>
        <v>0</v>
      </c>
      <c r="CR69" s="537">
        <f t="shared" si="70"/>
        <v>0</v>
      </c>
      <c r="CS69" s="518">
        <f t="shared" si="208"/>
        <v>-14.825479695160002</v>
      </c>
      <c r="CT69" s="519">
        <f t="shared" si="71"/>
        <v>-0.2728507868874992</v>
      </c>
      <c r="CU69" s="519">
        <f t="shared" si="153"/>
        <v>-0.2728507868874992</v>
      </c>
      <c r="CV69" s="538">
        <f t="shared" si="154"/>
        <v>-0.2728507868874992</v>
      </c>
      <c r="CW69" s="165"/>
      <c r="CY69" s="104">
        <f t="shared" si="183"/>
        <v>-14.825479695160002</v>
      </c>
      <c r="CZ69"/>
      <c r="DB69" s="36">
        <v>42311</v>
      </c>
      <c r="DC69" s="108">
        <v>5.1359999999999992</v>
      </c>
      <c r="DD69" s="108">
        <v>5.2257999999999996</v>
      </c>
      <c r="DF69" s="104">
        <v>-15.640764593749999</v>
      </c>
      <c r="DG69" s="202">
        <f t="shared" si="198"/>
        <v>-0.32100092574999906</v>
      </c>
      <c r="DH69" s="224">
        <v>0.87420000000000009</v>
      </c>
      <c r="DI69" s="513">
        <f t="shared" si="155"/>
        <v>0</v>
      </c>
      <c r="DJ69" s="506">
        <f t="shared" si="156"/>
        <v>1</v>
      </c>
      <c r="DK69" s="510">
        <f t="shared" si="111"/>
        <v>-16.523812285987496</v>
      </c>
      <c r="DL69" s="204">
        <f t="shared" si="73"/>
        <v>-0.32100092574999906</v>
      </c>
      <c r="DM69" s="537">
        <f t="shared" si="199"/>
        <v>0</v>
      </c>
      <c r="DN69" s="537">
        <f t="shared" si="23"/>
        <v>0</v>
      </c>
      <c r="DO69" s="537">
        <f t="shared" si="200"/>
        <v>0</v>
      </c>
      <c r="DP69" s="537">
        <f t="shared" si="201"/>
        <v>0</v>
      </c>
      <c r="DQ69" s="518">
        <f t="shared" si="209"/>
        <v>-16.523812285987496</v>
      </c>
      <c r="DR69" s="519">
        <f t="shared" si="76"/>
        <v>-0.32100092574999906</v>
      </c>
      <c r="DS69" s="519">
        <f t="shared" si="157"/>
        <v>-0.32100092574999906</v>
      </c>
      <c r="DT69" s="538">
        <f t="shared" si="158"/>
        <v>-0.32100092574999906</v>
      </c>
      <c r="DU69" s="165"/>
      <c r="DW69" s="104">
        <f t="shared" si="184"/>
        <v>-16.523812285987496</v>
      </c>
      <c r="DY69" s="183"/>
      <c r="DZ69" s="36">
        <v>42311</v>
      </c>
      <c r="EA69" s="108">
        <v>5.1359999999999992</v>
      </c>
      <c r="EB69" s="108">
        <v>5.2257999999999996</v>
      </c>
      <c r="ED69" s="104">
        <v>-15.640764593749999</v>
      </c>
      <c r="EE69" s="202">
        <f t="shared" si="202"/>
        <v>-0.32100092574999906</v>
      </c>
      <c r="EF69" s="224">
        <v>1.2242000000000006</v>
      </c>
      <c r="EG69" s="513">
        <f t="shared" si="159"/>
        <v>0</v>
      </c>
      <c r="EH69" s="506">
        <f t="shared" si="160"/>
        <v>0.98</v>
      </c>
      <c r="EI69" s="510">
        <f t="shared" si="112"/>
        <v>-13.87986104274</v>
      </c>
      <c r="EJ69" s="204">
        <f t="shared" si="78"/>
        <v>-0.31458090723499943</v>
      </c>
      <c r="EK69" s="537">
        <f t="shared" si="137"/>
        <v>0</v>
      </c>
      <c r="EL69" s="537">
        <f t="shared" si="30"/>
        <v>0</v>
      </c>
      <c r="EM69" s="537">
        <f t="shared" si="79"/>
        <v>0</v>
      </c>
      <c r="EN69" s="537">
        <f t="shared" si="80"/>
        <v>0</v>
      </c>
      <c r="EO69" s="518">
        <f t="shared" si="210"/>
        <v>-13.87986104274</v>
      </c>
      <c r="EP69" s="519">
        <f t="shared" si="81"/>
        <v>-0.31458090723499943</v>
      </c>
      <c r="EQ69" s="519">
        <f t="shared" si="161"/>
        <v>-0.31458090723499943</v>
      </c>
      <c r="ER69" s="538">
        <f t="shared" si="162"/>
        <v>-0.31458090723499943</v>
      </c>
      <c r="ES69" s="165"/>
      <c r="EU69" s="104">
        <f t="shared" si="185"/>
        <v>-13.87986104274</v>
      </c>
      <c r="EW69" s="183"/>
      <c r="EX69" s="36">
        <v>42311</v>
      </c>
      <c r="EY69" s="108">
        <v>5.1359999999999992</v>
      </c>
      <c r="EZ69" s="108">
        <v>5.2257999999999996</v>
      </c>
      <c r="FB69" s="104">
        <v>-15.640764593749999</v>
      </c>
      <c r="FC69" s="202">
        <f t="shared" si="203"/>
        <v>-0.32100092574999906</v>
      </c>
      <c r="FD69" s="224">
        <v>0.72419999999999973</v>
      </c>
      <c r="FE69" s="513">
        <f t="shared" si="163"/>
        <v>0</v>
      </c>
      <c r="FF69" s="506">
        <f t="shared" si="164"/>
        <v>1</v>
      </c>
      <c r="FG69" s="510">
        <f t="shared" si="113"/>
        <v>-15.947706496917503</v>
      </c>
      <c r="FH69" s="204">
        <f t="shared" si="83"/>
        <v>-0.32100092574999906</v>
      </c>
      <c r="FI69" s="537">
        <f t="shared" si="139"/>
        <v>0</v>
      </c>
      <c r="FJ69" s="537">
        <f t="shared" si="37"/>
        <v>0</v>
      </c>
      <c r="FK69" s="537">
        <f t="shared" si="84"/>
        <v>0</v>
      </c>
      <c r="FL69" s="537">
        <f t="shared" si="85"/>
        <v>0</v>
      </c>
      <c r="FM69" s="518">
        <f t="shared" si="211"/>
        <v>-15.947706496917503</v>
      </c>
      <c r="FN69" s="519">
        <f t="shared" si="86"/>
        <v>-0.32100092574999906</v>
      </c>
      <c r="FO69" s="519">
        <f t="shared" si="165"/>
        <v>-0.32100092574999906</v>
      </c>
      <c r="FP69" s="538">
        <f t="shared" si="166"/>
        <v>-0.32100092574999906</v>
      </c>
      <c r="FQ69" s="165"/>
      <c r="FS69" s="104">
        <f t="shared" si="186"/>
        <v>-15.947706496917503</v>
      </c>
      <c r="FT69"/>
      <c r="FU69" s="183"/>
      <c r="FV69" s="36">
        <v>42311</v>
      </c>
      <c r="FW69" s="108">
        <v>5.1359999999999992</v>
      </c>
      <c r="FX69" s="108">
        <v>5.2257999999999996</v>
      </c>
      <c r="FZ69" s="104">
        <v>-15.640764593749999</v>
      </c>
      <c r="GA69" s="202">
        <f t="shared" si="204"/>
        <v>-0.32100092574999906</v>
      </c>
      <c r="GB69" s="223">
        <v>6.7241999999999997</v>
      </c>
      <c r="GC69" s="513">
        <f t="shared" si="167"/>
        <v>0</v>
      </c>
      <c r="GD69" s="506">
        <f t="shared" si="168"/>
        <v>0.8</v>
      </c>
      <c r="GE69" s="510">
        <f t="shared" si="114"/>
        <v>-14.864891055487499</v>
      </c>
      <c r="GF69" s="204">
        <f t="shared" si="88"/>
        <v>-0.25680074059999924</v>
      </c>
      <c r="GG69" s="537">
        <f t="shared" si="141"/>
        <v>0</v>
      </c>
      <c r="GH69" s="537">
        <f t="shared" si="44"/>
        <v>0</v>
      </c>
      <c r="GI69" s="537">
        <f t="shared" si="89"/>
        <v>0</v>
      </c>
      <c r="GJ69" s="537">
        <f t="shared" si="90"/>
        <v>0</v>
      </c>
      <c r="GK69" s="518">
        <f t="shared" si="212"/>
        <v>-14.864891055487499</v>
      </c>
      <c r="GL69" s="519">
        <f t="shared" si="91"/>
        <v>-0.25680074059999924</v>
      </c>
      <c r="GM69" s="519">
        <f t="shared" si="169"/>
        <v>-0.25680074059999924</v>
      </c>
      <c r="GN69" s="538">
        <f t="shared" si="170"/>
        <v>-0.25680074059999924</v>
      </c>
      <c r="GO69" s="165"/>
      <c r="GQ69" s="104">
        <f t="shared" si="187"/>
        <v>-14.864891055487499</v>
      </c>
      <c r="GR69" s="182"/>
      <c r="GS69" s="183"/>
      <c r="GT69" s="36">
        <v>42311</v>
      </c>
      <c r="GU69" s="108">
        <v>5.1359999999999992</v>
      </c>
      <c r="GV69" s="108">
        <v>5.2257999999999996</v>
      </c>
      <c r="GX69" s="104">
        <v>-15.640764593749999</v>
      </c>
      <c r="GY69" s="202">
        <f t="shared" si="205"/>
        <v>-0.32100092574999906</v>
      </c>
      <c r="GZ69" s="223">
        <v>-5.4257999999999997</v>
      </c>
      <c r="HA69" s="513">
        <f t="shared" si="171"/>
        <v>1.9</v>
      </c>
      <c r="HB69" s="506">
        <f t="shared" si="172"/>
        <v>0</v>
      </c>
      <c r="HC69" s="510">
        <f t="shared" si="115"/>
        <v>-16.764916600837502</v>
      </c>
      <c r="HD69" s="204">
        <f t="shared" si="93"/>
        <v>-0.60990175892499821</v>
      </c>
      <c r="HE69" s="537">
        <f t="shared" si="143"/>
        <v>0</v>
      </c>
      <c r="HF69" s="537">
        <f t="shared" si="51"/>
        <v>0</v>
      </c>
      <c r="HG69" s="537">
        <f t="shared" si="94"/>
        <v>0</v>
      </c>
      <c r="HH69" s="537">
        <f t="shared" si="95"/>
        <v>0</v>
      </c>
      <c r="HI69" s="518">
        <f t="shared" si="213"/>
        <v>-16.764916600837502</v>
      </c>
      <c r="HJ69" s="519">
        <f t="shared" si="96"/>
        <v>-0.60990175892499821</v>
      </c>
      <c r="HK69" s="519">
        <f t="shared" si="173"/>
        <v>-0.60990175892499821</v>
      </c>
      <c r="HL69" s="538">
        <f t="shared" si="174"/>
        <v>-0.60990175892499821</v>
      </c>
      <c r="HM69" s="165"/>
      <c r="HO69" s="104">
        <f t="shared" si="188"/>
        <v>-16.764916600837502</v>
      </c>
      <c r="HQ69" s="183"/>
      <c r="HR69" s="36">
        <v>42311</v>
      </c>
      <c r="HS69" s="108">
        <v>5.1359999999999992</v>
      </c>
      <c r="HT69" s="108">
        <v>5.2257999999999996</v>
      </c>
      <c r="HV69" s="104">
        <v>-15.640764593749999</v>
      </c>
      <c r="HW69" s="202">
        <f t="shared" si="206"/>
        <v>-0.32100092574999906</v>
      </c>
      <c r="HX69" s="223">
        <v>5.2241999999999997</v>
      </c>
      <c r="HY69" s="513">
        <f t="shared" si="175"/>
        <v>0</v>
      </c>
      <c r="HZ69" s="506">
        <f t="shared" si="176"/>
        <v>0.8</v>
      </c>
      <c r="IA69" s="510">
        <f t="shared" si="116"/>
        <v>-16.178677407327498</v>
      </c>
      <c r="IB69" s="204">
        <f t="shared" si="98"/>
        <v>-0.25680074059999924</v>
      </c>
      <c r="IC69" s="537">
        <f t="shared" si="145"/>
        <v>0</v>
      </c>
      <c r="ID69" s="537">
        <f t="shared" si="58"/>
        <v>0</v>
      </c>
      <c r="IE69" s="537">
        <f t="shared" si="99"/>
        <v>0</v>
      </c>
      <c r="IF69" s="537">
        <f t="shared" si="100"/>
        <v>0</v>
      </c>
      <c r="IG69" s="518">
        <f t="shared" si="214"/>
        <v>-16.178677407327498</v>
      </c>
      <c r="IH69" s="519">
        <f t="shared" si="101"/>
        <v>-0.25680074059999924</v>
      </c>
      <c r="II69" s="519">
        <f t="shared" si="177"/>
        <v>-0.25680074059999924</v>
      </c>
      <c r="IJ69" s="538">
        <f t="shared" si="178"/>
        <v>-0.25680074059999924</v>
      </c>
      <c r="IK69" s="165"/>
      <c r="IL69" s="163"/>
      <c r="IM69" s="104">
        <f t="shared" si="189"/>
        <v>-16.178677407327498</v>
      </c>
      <c r="IN69" s="182"/>
      <c r="IO69" s="183"/>
      <c r="IP69" s="36">
        <v>42311</v>
      </c>
      <c r="IQ69" s="108">
        <v>5.1359999999999992</v>
      </c>
      <c r="IR69" s="108">
        <v>5.2257999999999996</v>
      </c>
      <c r="IT69" s="104">
        <v>-15.640764593749999</v>
      </c>
      <c r="IU69" s="202">
        <f t="shared" si="207"/>
        <v>-0.32100092574999906</v>
      </c>
      <c r="IV69" s="365">
        <v>-1.6757999999999997</v>
      </c>
      <c r="IW69" s="513">
        <f t="shared" si="179"/>
        <v>1.1200000000000001</v>
      </c>
      <c r="IX69" s="506">
        <f t="shared" si="180"/>
        <v>0</v>
      </c>
      <c r="IY69" s="510">
        <f t="shared" si="117"/>
        <v>-18.916321081672503</v>
      </c>
      <c r="IZ69" s="204">
        <f t="shared" si="103"/>
        <v>-0.35952103684000036</v>
      </c>
      <c r="JA69" s="537">
        <f t="shared" si="147"/>
        <v>-0.19902057396500084</v>
      </c>
      <c r="JB69" s="537">
        <f t="shared" si="65"/>
        <v>0</v>
      </c>
      <c r="JC69" s="537">
        <f t="shared" si="104"/>
        <v>0</v>
      </c>
      <c r="JD69" s="537">
        <f t="shared" si="105"/>
        <v>0</v>
      </c>
      <c r="JE69" s="518">
        <f t="shared" si="215"/>
        <v>-18.444055010372505</v>
      </c>
      <c r="JF69" s="519">
        <f t="shared" si="106"/>
        <v>-0.19902057396500084</v>
      </c>
      <c r="JG69" s="519">
        <f t="shared" si="181"/>
        <v>-0.19902057396500084</v>
      </c>
      <c r="JH69" s="538">
        <f t="shared" si="182"/>
        <v>-0.19902057396500084</v>
      </c>
      <c r="JI69" s="165"/>
      <c r="JJ69" s="163"/>
      <c r="JK69" s="104">
        <f t="shared" si="190"/>
        <v>-18.444055010372505</v>
      </c>
      <c r="JO69" s="163">
        <v>-15.640764593749999</v>
      </c>
      <c r="JP69" s="163">
        <v>4.4242000000000008</v>
      </c>
      <c r="JQ69" s="398">
        <f t="shared" si="191"/>
        <v>-14.825479695160002</v>
      </c>
      <c r="JT69" s="163">
        <v>0.87420000000000009</v>
      </c>
      <c r="JU69" s="398">
        <f t="shared" si="192"/>
        <v>-16.523812285987496</v>
      </c>
      <c r="JX69" s="163">
        <v>1.2242000000000006</v>
      </c>
      <c r="JY69" s="425">
        <f t="shared" si="193"/>
        <v>-13.87986104274</v>
      </c>
      <c r="KB69" s="163">
        <v>0.72419999999999973</v>
      </c>
      <c r="KC69" s="398">
        <f t="shared" si="7"/>
        <v>-15.947706496917503</v>
      </c>
      <c r="KF69" s="163">
        <v>6.7241999999999997</v>
      </c>
      <c r="KG69" s="398">
        <f t="shared" si="194"/>
        <v>-14.864891055487499</v>
      </c>
      <c r="KJ69" s="163">
        <v>-5.4257999999999997</v>
      </c>
      <c r="KK69" s="398">
        <f t="shared" si="195"/>
        <v>-16.764916600837502</v>
      </c>
      <c r="KN69" s="365">
        <v>5.2241999999999997</v>
      </c>
      <c r="KO69" s="398">
        <f t="shared" si="196"/>
        <v>-16.178677407327498</v>
      </c>
      <c r="KR69" s="365">
        <v>-1.6757999999999997</v>
      </c>
      <c r="KS69" s="398">
        <f t="shared" si="67"/>
        <v>-18.444055010372505</v>
      </c>
      <c r="KU69" s="36">
        <v>42311</v>
      </c>
    </row>
    <row r="70" spans="1:325" x14ac:dyDescent="0.35">
      <c r="A70" s="95">
        <v>41216</v>
      </c>
      <c r="B70" s="36">
        <v>41216</v>
      </c>
      <c r="C70" s="301">
        <v>9.65</v>
      </c>
      <c r="D70" s="301">
        <v>6.1</v>
      </c>
      <c r="E70" s="301">
        <v>6.45</v>
      </c>
      <c r="F70" s="301">
        <v>5.9499999999999993</v>
      </c>
      <c r="G70" s="301">
        <v>11.95</v>
      </c>
      <c r="H70" s="301">
        <v>-0.19999999999999996</v>
      </c>
      <c r="I70" s="301">
        <v>10.45</v>
      </c>
      <c r="J70" s="301">
        <v>3.55</v>
      </c>
      <c r="K70" s="105"/>
      <c r="L70" s="36">
        <v>42311</v>
      </c>
      <c r="M70" s="108">
        <v>5.1359999999999992</v>
      </c>
      <c r="N70" s="98">
        <f t="shared" si="2"/>
        <v>5.2257999999999996</v>
      </c>
      <c r="O70" s="108">
        <f t="shared" si="3"/>
        <v>5.3159333333333327</v>
      </c>
      <c r="P70" s="262"/>
      <c r="Q70" s="181">
        <v>42311</v>
      </c>
      <c r="R70" s="301">
        <v>9.65</v>
      </c>
      <c r="S70" s="224">
        <v>4.4242000000000008</v>
      </c>
      <c r="T70"/>
      <c r="U70" s="301">
        <v>6.1</v>
      </c>
      <c r="V70" s="224">
        <v>0.87420000000000009</v>
      </c>
      <c r="W70"/>
      <c r="X70" s="301">
        <v>6.45</v>
      </c>
      <c r="Y70" s="224">
        <v>1.2242000000000006</v>
      </c>
      <c r="Z70"/>
      <c r="AA70" s="301">
        <v>5.9499999999999993</v>
      </c>
      <c r="AB70" s="224">
        <v>0.72419999999999973</v>
      </c>
      <c r="AC70"/>
      <c r="AD70" s="301">
        <v>11.95</v>
      </c>
      <c r="AE70" s="223">
        <v>6.7241999999999997</v>
      </c>
      <c r="AG70" s="301">
        <v>-0.19999999999999996</v>
      </c>
      <c r="AH70" s="223">
        <v>-5.4257999999999997</v>
      </c>
      <c r="AJ70" s="301">
        <v>10.45</v>
      </c>
      <c r="AK70" s="223">
        <v>5.2241999999999997</v>
      </c>
      <c r="AM70" s="301">
        <v>3.55</v>
      </c>
      <c r="AN70" s="223">
        <f t="shared" si="1"/>
        <v>-1.6757999999999997</v>
      </c>
      <c r="AO70" s="182"/>
      <c r="AZ70" s="36">
        <v>42312</v>
      </c>
      <c r="BA70" s="301">
        <v>11.7</v>
      </c>
      <c r="BC70" s="301">
        <v>3.6500000000000004</v>
      </c>
      <c r="BE70" s="301">
        <v>9.65</v>
      </c>
      <c r="BG70" s="301">
        <v>3.75</v>
      </c>
      <c r="BI70" s="301">
        <v>10.15</v>
      </c>
      <c r="BK70" s="301">
        <v>-3.3499999999999996</v>
      </c>
      <c r="BM70" s="301">
        <v>10</v>
      </c>
      <c r="BN70" s="186"/>
      <c r="BO70" s="301">
        <v>5</v>
      </c>
      <c r="BP70" s="182"/>
      <c r="BQ70" s="182"/>
      <c r="BS70" s="36">
        <v>42312</v>
      </c>
      <c r="BT70">
        <v>16</v>
      </c>
      <c r="BU70">
        <f t="shared" si="148"/>
        <v>0.16</v>
      </c>
      <c r="BV70">
        <f t="shared" si="149"/>
        <v>-15.951389376</v>
      </c>
      <c r="BW70">
        <v>16</v>
      </c>
      <c r="BX70">
        <f t="shared" si="150"/>
        <v>0.16</v>
      </c>
      <c r="CD70" s="36">
        <v>42312</v>
      </c>
      <c r="CE70" s="108">
        <v>4.9573999999999998</v>
      </c>
      <c r="CF70" s="108">
        <v>5.0466999999999995</v>
      </c>
      <c r="CH70" s="104">
        <v>-15.951389376</v>
      </c>
      <c r="CI70" s="202">
        <f t="shared" si="197"/>
        <v>-0.31062478225000056</v>
      </c>
      <c r="CJ70" s="224">
        <v>6.6532999999999998</v>
      </c>
      <c r="CK70" s="513">
        <f t="shared" si="151"/>
        <v>0</v>
      </c>
      <c r="CL70" s="506">
        <f t="shared" si="152"/>
        <v>0.8</v>
      </c>
      <c r="CM70" s="510">
        <f t="shared" si="110"/>
        <v>-15.073979520960002</v>
      </c>
      <c r="CN70" s="204">
        <f t="shared" si="68"/>
        <v>-0.24849982579999974</v>
      </c>
      <c r="CO70" s="537">
        <f t="shared" si="133"/>
        <v>0</v>
      </c>
      <c r="CP70" s="537">
        <f t="shared" si="16"/>
        <v>0</v>
      </c>
      <c r="CQ70" s="537">
        <f t="shared" si="69"/>
        <v>0</v>
      </c>
      <c r="CR70" s="537">
        <f t="shared" si="70"/>
        <v>0</v>
      </c>
      <c r="CS70" s="518">
        <f t="shared" si="208"/>
        <v>-15.073979520960002</v>
      </c>
      <c r="CT70" s="519">
        <f t="shared" si="71"/>
        <v>-0.24849982579999974</v>
      </c>
      <c r="CU70" s="519">
        <f t="shared" si="153"/>
        <v>-0.24849982579999974</v>
      </c>
      <c r="CV70" s="538">
        <f t="shared" si="154"/>
        <v>-0.24849982579999974</v>
      </c>
      <c r="CW70" s="165"/>
      <c r="CY70" s="104">
        <f t="shared" si="183"/>
        <v>-15.073979520960002</v>
      </c>
      <c r="CZ70"/>
      <c r="DB70" s="36">
        <v>42312</v>
      </c>
      <c r="DC70" s="108">
        <v>4.9573999999999998</v>
      </c>
      <c r="DD70" s="108">
        <v>5.0466999999999995</v>
      </c>
      <c r="DF70" s="104">
        <v>-15.951389376</v>
      </c>
      <c r="DG70" s="202">
        <f t="shared" si="198"/>
        <v>-0.31062478225000056</v>
      </c>
      <c r="DH70" s="224">
        <v>-1.3966999999999992</v>
      </c>
      <c r="DI70" s="513">
        <f t="shared" si="155"/>
        <v>1.1200000000000001</v>
      </c>
      <c r="DJ70" s="506">
        <f t="shared" si="156"/>
        <v>0</v>
      </c>
      <c r="DK70" s="510">
        <f t="shared" si="111"/>
        <v>-16.871712042107497</v>
      </c>
      <c r="DL70" s="204">
        <f t="shared" si="73"/>
        <v>-0.34789975612000035</v>
      </c>
      <c r="DM70" s="537">
        <f t="shared" si="199"/>
        <v>0</v>
      </c>
      <c r="DN70" s="537">
        <f t="shared" si="23"/>
        <v>0</v>
      </c>
      <c r="DO70" s="537">
        <f t="shared" si="200"/>
        <v>0</v>
      </c>
      <c r="DP70" s="537">
        <f t="shared" si="201"/>
        <v>0</v>
      </c>
      <c r="DQ70" s="518">
        <f t="shared" si="209"/>
        <v>-16.871712042107497</v>
      </c>
      <c r="DR70" s="519">
        <f t="shared" si="76"/>
        <v>-0.34789975612000035</v>
      </c>
      <c r="DS70" s="519">
        <f t="shared" si="157"/>
        <v>-0.34789975612000035</v>
      </c>
      <c r="DT70" s="538">
        <f t="shared" si="158"/>
        <v>-0.34789975612000035</v>
      </c>
      <c r="DU70" s="165"/>
      <c r="DW70" s="104">
        <f t="shared" si="184"/>
        <v>-16.871712042107497</v>
      </c>
      <c r="DY70" s="183"/>
      <c r="DZ70" s="36">
        <v>42312</v>
      </c>
      <c r="EA70" s="108">
        <v>4.9573999999999998</v>
      </c>
      <c r="EB70" s="108">
        <v>5.0466999999999995</v>
      </c>
      <c r="ED70" s="104">
        <v>-15.951389376</v>
      </c>
      <c r="EE70" s="202">
        <f t="shared" si="202"/>
        <v>-0.31062478225000056</v>
      </c>
      <c r="EF70" s="224">
        <v>4.6033000000000008</v>
      </c>
      <c r="EG70" s="513">
        <f t="shared" si="159"/>
        <v>0</v>
      </c>
      <c r="EH70" s="506">
        <f t="shared" si="160"/>
        <v>0.85</v>
      </c>
      <c r="EI70" s="510">
        <f t="shared" si="112"/>
        <v>-14.143892107652501</v>
      </c>
      <c r="EJ70" s="204">
        <f t="shared" si="78"/>
        <v>-0.26403106491250128</v>
      </c>
      <c r="EK70" s="537">
        <f t="shared" si="137"/>
        <v>0</v>
      </c>
      <c r="EL70" s="537">
        <f t="shared" si="30"/>
        <v>0</v>
      </c>
      <c r="EM70" s="537">
        <f t="shared" si="79"/>
        <v>0</v>
      </c>
      <c r="EN70" s="537">
        <f t="shared" si="80"/>
        <v>0</v>
      </c>
      <c r="EO70" s="518">
        <f t="shared" si="210"/>
        <v>-14.143892107652501</v>
      </c>
      <c r="EP70" s="519">
        <f t="shared" si="81"/>
        <v>-0.26403106491250128</v>
      </c>
      <c r="EQ70" s="519">
        <f t="shared" si="161"/>
        <v>-0.26403106491250128</v>
      </c>
      <c r="ER70" s="538">
        <f t="shared" si="162"/>
        <v>-0.26403106491250128</v>
      </c>
      <c r="ES70" s="165"/>
      <c r="EU70" s="104">
        <f t="shared" si="185"/>
        <v>-14.143892107652501</v>
      </c>
      <c r="EW70" s="183"/>
      <c r="EX70" s="36">
        <v>42312</v>
      </c>
      <c r="EY70" s="108">
        <v>4.9573999999999998</v>
      </c>
      <c r="EZ70" s="108">
        <v>5.0466999999999995</v>
      </c>
      <c r="FB70" s="104">
        <v>-15.951389376</v>
      </c>
      <c r="FC70" s="202">
        <f t="shared" si="203"/>
        <v>-0.31062478225000056</v>
      </c>
      <c r="FD70" s="224">
        <v>-1.2966999999999995</v>
      </c>
      <c r="FE70" s="513">
        <f t="shared" si="163"/>
        <v>1.1200000000000001</v>
      </c>
      <c r="FF70" s="506">
        <f t="shared" si="164"/>
        <v>0</v>
      </c>
      <c r="FG70" s="510">
        <f t="shared" si="113"/>
        <v>-16.295606253037505</v>
      </c>
      <c r="FH70" s="204">
        <f t="shared" si="83"/>
        <v>-0.34789975612000212</v>
      </c>
      <c r="FI70" s="537">
        <f t="shared" si="139"/>
        <v>0</v>
      </c>
      <c r="FJ70" s="537">
        <f t="shared" si="37"/>
        <v>0</v>
      </c>
      <c r="FK70" s="537">
        <f t="shared" si="84"/>
        <v>0</v>
      </c>
      <c r="FL70" s="537">
        <f t="shared" si="85"/>
        <v>0</v>
      </c>
      <c r="FM70" s="518">
        <f t="shared" si="211"/>
        <v>-16.295606253037505</v>
      </c>
      <c r="FN70" s="519">
        <f t="shared" si="86"/>
        <v>-0.34789975612000212</v>
      </c>
      <c r="FO70" s="519">
        <f t="shared" si="165"/>
        <v>-0.34789975612000212</v>
      </c>
      <c r="FP70" s="538">
        <f t="shared" si="166"/>
        <v>-0.34789975612000212</v>
      </c>
      <c r="FQ70" s="165"/>
      <c r="FS70" s="104">
        <f t="shared" si="186"/>
        <v>-16.295606253037505</v>
      </c>
      <c r="FT70"/>
      <c r="FU70" s="183"/>
      <c r="FV70" s="36">
        <v>42312</v>
      </c>
      <c r="FW70" s="108">
        <v>4.9573999999999998</v>
      </c>
      <c r="FX70" s="108">
        <v>5.0466999999999995</v>
      </c>
      <c r="FZ70" s="104">
        <v>-15.951389376</v>
      </c>
      <c r="GA70" s="202">
        <f t="shared" si="204"/>
        <v>-0.31062478225000056</v>
      </c>
      <c r="GB70" s="223">
        <v>5.1033000000000008</v>
      </c>
      <c r="GC70" s="513">
        <f t="shared" si="167"/>
        <v>0</v>
      </c>
      <c r="GD70" s="506">
        <f t="shared" si="168"/>
        <v>0.8</v>
      </c>
      <c r="GE70" s="510">
        <f t="shared" si="114"/>
        <v>-15.113390881287499</v>
      </c>
      <c r="GF70" s="204">
        <f t="shared" si="88"/>
        <v>-0.24849982579999974</v>
      </c>
      <c r="GG70" s="537">
        <f t="shared" si="141"/>
        <v>0</v>
      </c>
      <c r="GH70" s="537">
        <f t="shared" si="44"/>
        <v>0</v>
      </c>
      <c r="GI70" s="537">
        <f t="shared" si="89"/>
        <v>0</v>
      </c>
      <c r="GJ70" s="537">
        <f t="shared" si="90"/>
        <v>0</v>
      </c>
      <c r="GK70" s="518">
        <f t="shared" si="212"/>
        <v>-15.113390881287499</v>
      </c>
      <c r="GL70" s="519">
        <f t="shared" si="91"/>
        <v>-0.24849982579999974</v>
      </c>
      <c r="GM70" s="519">
        <f t="shared" si="169"/>
        <v>-0.24849982579999974</v>
      </c>
      <c r="GN70" s="538">
        <f t="shared" si="170"/>
        <v>-0.24849982579999974</v>
      </c>
      <c r="GO70" s="165"/>
      <c r="GQ70" s="104">
        <f t="shared" si="187"/>
        <v>-15.113390881287499</v>
      </c>
      <c r="GR70" s="182"/>
      <c r="GS70" s="183"/>
      <c r="GT70" s="36">
        <v>42312</v>
      </c>
      <c r="GU70" s="108">
        <v>4.9573999999999998</v>
      </c>
      <c r="GV70" s="108">
        <v>5.0466999999999995</v>
      </c>
      <c r="GX70" s="104">
        <v>-15.951389376</v>
      </c>
      <c r="GY70" s="202">
        <f t="shared" si="205"/>
        <v>-0.31062478225000056</v>
      </c>
      <c r="GZ70" s="223">
        <v>-8.3966999999999992</v>
      </c>
      <c r="HA70" s="513">
        <f t="shared" si="171"/>
        <v>2.5</v>
      </c>
      <c r="HB70" s="506">
        <f t="shared" si="172"/>
        <v>0</v>
      </c>
      <c r="HC70" s="510">
        <f t="shared" si="115"/>
        <v>-17.541478556462504</v>
      </c>
      <c r="HD70" s="204">
        <f t="shared" si="93"/>
        <v>-0.7765619556250023</v>
      </c>
      <c r="HE70" s="537">
        <f t="shared" si="143"/>
        <v>0</v>
      </c>
      <c r="HF70" s="537">
        <f t="shared" si="51"/>
        <v>0</v>
      </c>
      <c r="HG70" s="537">
        <f t="shared" si="94"/>
        <v>0</v>
      </c>
      <c r="HH70" s="537">
        <f t="shared" si="95"/>
        <v>0</v>
      </c>
      <c r="HI70" s="518">
        <f t="shared" si="213"/>
        <v>-17.541478556462504</v>
      </c>
      <c r="HJ70" s="519">
        <f t="shared" si="96"/>
        <v>-0.7765619556250023</v>
      </c>
      <c r="HK70" s="519">
        <f t="shared" si="173"/>
        <v>-0.7765619556250023</v>
      </c>
      <c r="HL70" s="538">
        <f t="shared" si="174"/>
        <v>-0.7765619556250023</v>
      </c>
      <c r="HM70" s="165"/>
      <c r="HO70" s="104">
        <f t="shared" si="188"/>
        <v>-17.541478556462504</v>
      </c>
      <c r="HQ70" s="183"/>
      <c r="HR70" s="36">
        <v>42312</v>
      </c>
      <c r="HS70" s="108">
        <v>4.9573999999999998</v>
      </c>
      <c r="HT70" s="108">
        <v>5.0466999999999995</v>
      </c>
      <c r="HV70" s="104">
        <v>-15.951389376</v>
      </c>
      <c r="HW70" s="202">
        <f t="shared" si="206"/>
        <v>-0.31062478225000056</v>
      </c>
      <c r="HX70" s="223">
        <v>4.9533000000000005</v>
      </c>
      <c r="HY70" s="513">
        <f t="shared" si="175"/>
        <v>0</v>
      </c>
      <c r="HZ70" s="506">
        <f t="shared" si="176"/>
        <v>0.85</v>
      </c>
      <c r="IA70" s="510">
        <f t="shared" si="116"/>
        <v>-16.44270847224</v>
      </c>
      <c r="IB70" s="204">
        <f t="shared" si="98"/>
        <v>-0.26403106491250128</v>
      </c>
      <c r="IC70" s="537">
        <f t="shared" si="145"/>
        <v>0</v>
      </c>
      <c r="ID70" s="537">
        <f t="shared" si="58"/>
        <v>0</v>
      </c>
      <c r="IE70" s="537">
        <f t="shared" si="99"/>
        <v>0</v>
      </c>
      <c r="IF70" s="537">
        <f t="shared" si="100"/>
        <v>0</v>
      </c>
      <c r="IG70" s="518">
        <f t="shared" si="214"/>
        <v>-16.44270847224</v>
      </c>
      <c r="IH70" s="519">
        <f t="shared" si="101"/>
        <v>-0.26403106491250128</v>
      </c>
      <c r="II70" s="519">
        <f t="shared" si="177"/>
        <v>-0.26403106491250128</v>
      </c>
      <c r="IJ70" s="538">
        <f t="shared" si="178"/>
        <v>-0.26403106491250128</v>
      </c>
      <c r="IK70" s="165"/>
      <c r="IL70" s="163"/>
      <c r="IM70" s="104">
        <f t="shared" si="189"/>
        <v>-16.44270847224</v>
      </c>
      <c r="IN70" s="182"/>
      <c r="IO70" s="183"/>
      <c r="IP70" s="36">
        <v>42312</v>
      </c>
      <c r="IQ70" s="108">
        <v>4.9573999999999998</v>
      </c>
      <c r="IR70" s="108">
        <v>5.0466999999999995</v>
      </c>
      <c r="IT70" s="104">
        <v>-15.951389376</v>
      </c>
      <c r="IU70" s="202">
        <f t="shared" si="207"/>
        <v>-0.31062478225000056</v>
      </c>
      <c r="IV70" s="365">
        <v>-4.669999999999952E-2</v>
      </c>
      <c r="IW70" s="513">
        <f t="shared" si="179"/>
        <v>1.1000000000000001</v>
      </c>
      <c r="IX70" s="506">
        <f t="shared" si="180"/>
        <v>0</v>
      </c>
      <c r="IY70" s="510">
        <f t="shared" si="117"/>
        <v>-19.258008342147505</v>
      </c>
      <c r="IZ70" s="204">
        <f t="shared" si="103"/>
        <v>-0.34168726047500186</v>
      </c>
      <c r="JA70" s="537">
        <f t="shared" si="147"/>
        <v>-0.18637486935000158</v>
      </c>
      <c r="JB70" s="537">
        <f t="shared" si="65"/>
        <v>0</v>
      </c>
      <c r="JC70" s="537">
        <f t="shared" si="104"/>
        <v>0</v>
      </c>
      <c r="JD70" s="537">
        <f t="shared" si="105"/>
        <v>0</v>
      </c>
      <c r="JE70" s="518">
        <f t="shared" si="215"/>
        <v>-18.630429879722506</v>
      </c>
      <c r="JF70" s="519">
        <f t="shared" si="106"/>
        <v>-0.18637486935000069</v>
      </c>
      <c r="JG70" s="519">
        <f t="shared" si="181"/>
        <v>-0.18637486935000069</v>
      </c>
      <c r="JH70" s="538">
        <f t="shared" si="182"/>
        <v>-0.18637486935000069</v>
      </c>
      <c r="JI70" s="165"/>
      <c r="JJ70" s="163"/>
      <c r="JK70" s="104">
        <f t="shared" si="190"/>
        <v>-18.630429879722506</v>
      </c>
      <c r="JO70" s="163">
        <v>-15.951389376</v>
      </c>
      <c r="JP70" s="163">
        <v>6.6532999999999998</v>
      </c>
      <c r="JQ70" s="398">
        <f t="shared" si="191"/>
        <v>-15.073979520960002</v>
      </c>
      <c r="JT70" s="163">
        <v>-1.3966999999999992</v>
      </c>
      <c r="JU70" s="398">
        <f t="shared" si="192"/>
        <v>-16.871712042107497</v>
      </c>
      <c r="JX70" s="163">
        <v>4.6033000000000008</v>
      </c>
      <c r="JY70" s="425">
        <f t="shared" si="193"/>
        <v>-14.143892107652501</v>
      </c>
      <c r="KB70" s="163">
        <v>-1.2966999999999995</v>
      </c>
      <c r="KC70" s="398">
        <f t="shared" si="7"/>
        <v>-16.295606253037505</v>
      </c>
      <c r="KF70" s="163">
        <v>5.1033000000000008</v>
      </c>
      <c r="KG70" s="398">
        <f t="shared" si="194"/>
        <v>-15.113390881287499</v>
      </c>
      <c r="KJ70" s="163">
        <v>-8.3966999999999992</v>
      </c>
      <c r="KK70" s="398">
        <f t="shared" si="195"/>
        <v>-17.541478556462504</v>
      </c>
      <c r="KN70" s="365">
        <v>4.9533000000000005</v>
      </c>
      <c r="KO70" s="398">
        <f t="shared" si="196"/>
        <v>-16.44270847224</v>
      </c>
      <c r="KR70" s="365">
        <v>-4.669999999999952E-2</v>
      </c>
      <c r="KS70" s="398">
        <f t="shared" si="67"/>
        <v>-18.630429879722506</v>
      </c>
      <c r="KU70" s="36">
        <v>42312</v>
      </c>
    </row>
    <row r="71" spans="1:325" x14ac:dyDescent="0.35">
      <c r="A71" s="95">
        <v>41217</v>
      </c>
      <c r="B71" s="36">
        <v>41217</v>
      </c>
      <c r="C71" s="301">
        <v>11.7</v>
      </c>
      <c r="D71" s="301">
        <v>3.6500000000000004</v>
      </c>
      <c r="E71" s="301">
        <v>9.65</v>
      </c>
      <c r="F71" s="301">
        <v>3.75</v>
      </c>
      <c r="G71" s="301">
        <v>10.15</v>
      </c>
      <c r="H71" s="301">
        <v>-3.3499999999999996</v>
      </c>
      <c r="I71" s="301">
        <v>10</v>
      </c>
      <c r="J71" s="301">
        <v>5</v>
      </c>
      <c r="K71" s="105"/>
      <c r="L71" s="36">
        <v>42312</v>
      </c>
      <c r="M71" s="108">
        <v>4.9573999999999998</v>
      </c>
      <c r="N71" s="98">
        <f t="shared" si="2"/>
        <v>5.0466999999999995</v>
      </c>
      <c r="O71" s="108">
        <f t="shared" si="3"/>
        <v>5.136333333333333</v>
      </c>
      <c r="P71" s="262"/>
      <c r="Q71" s="181">
        <v>42312</v>
      </c>
      <c r="R71" s="301">
        <v>11.7</v>
      </c>
      <c r="S71" s="224">
        <v>6.6532999999999998</v>
      </c>
      <c r="T71"/>
      <c r="U71" s="301">
        <v>3.6500000000000004</v>
      </c>
      <c r="V71" s="224">
        <v>-1.3966999999999992</v>
      </c>
      <c r="W71"/>
      <c r="X71" s="301">
        <v>9.65</v>
      </c>
      <c r="Y71" s="224">
        <v>4.6033000000000008</v>
      </c>
      <c r="Z71"/>
      <c r="AA71" s="301">
        <v>3.75</v>
      </c>
      <c r="AB71" s="224">
        <v>-1.2966999999999995</v>
      </c>
      <c r="AC71"/>
      <c r="AD71" s="301">
        <v>10.15</v>
      </c>
      <c r="AE71" s="223">
        <v>5.1033000000000008</v>
      </c>
      <c r="AG71" s="301">
        <v>-3.3499999999999996</v>
      </c>
      <c r="AH71" s="223">
        <v>-8.3966999999999992</v>
      </c>
      <c r="AJ71" s="301">
        <v>10</v>
      </c>
      <c r="AK71" s="223">
        <v>4.9533000000000005</v>
      </c>
      <c r="AM71" s="301">
        <v>5</v>
      </c>
      <c r="AN71" s="223">
        <f t="shared" si="1"/>
        <v>-4.669999999999952E-2</v>
      </c>
      <c r="AO71" s="182"/>
      <c r="AZ71" s="36">
        <v>42313</v>
      </c>
      <c r="BA71" s="301">
        <v>11.35</v>
      </c>
      <c r="BC71" s="301">
        <v>1.7000000000000002</v>
      </c>
      <c r="BE71" s="301">
        <v>9.9</v>
      </c>
      <c r="BG71" s="301">
        <v>3.1500000000000004</v>
      </c>
      <c r="BI71" s="301">
        <v>10.1</v>
      </c>
      <c r="BK71" s="301">
        <v>-3.4499999999999997</v>
      </c>
      <c r="BM71" s="301">
        <v>8.6</v>
      </c>
      <c r="BN71" s="186"/>
      <c r="BO71" s="301">
        <v>4.55</v>
      </c>
      <c r="BP71" s="188"/>
      <c r="BQ71" s="188"/>
      <c r="BS71" s="36">
        <v>42313</v>
      </c>
      <c r="BT71">
        <v>17</v>
      </c>
      <c r="BU71">
        <f t="shared" si="148"/>
        <v>0.17</v>
      </c>
      <c r="BV71">
        <f t="shared" si="149"/>
        <v>-16.25188176775</v>
      </c>
      <c r="BW71">
        <v>17</v>
      </c>
      <c r="BX71">
        <f t="shared" si="150"/>
        <v>0.17</v>
      </c>
      <c r="CD71" s="36">
        <v>42313</v>
      </c>
      <c r="CE71" s="108">
        <v>4.7797999999999998</v>
      </c>
      <c r="CF71" s="108">
        <v>4.8685999999999998</v>
      </c>
      <c r="CH71" s="104">
        <v>-16.25188176775</v>
      </c>
      <c r="CI71" s="202">
        <f t="shared" si="197"/>
        <v>-0.30049239174999975</v>
      </c>
      <c r="CJ71" s="224">
        <v>6.4813999999999998</v>
      </c>
      <c r="CK71" s="513">
        <f t="shared" si="151"/>
        <v>0</v>
      </c>
      <c r="CL71" s="506">
        <f t="shared" si="152"/>
        <v>0.8</v>
      </c>
      <c r="CM71" s="510">
        <f t="shared" si="110"/>
        <v>-15.314373434360002</v>
      </c>
      <c r="CN71" s="204">
        <f t="shared" si="68"/>
        <v>-0.24039391340000016</v>
      </c>
      <c r="CO71" s="537">
        <f t="shared" si="133"/>
        <v>0</v>
      </c>
      <c r="CP71" s="537">
        <f t="shared" si="16"/>
        <v>0</v>
      </c>
      <c r="CQ71" s="537">
        <f t="shared" si="69"/>
        <v>0</v>
      </c>
      <c r="CR71" s="537">
        <f t="shared" si="70"/>
        <v>0</v>
      </c>
      <c r="CS71" s="518">
        <f t="shared" si="208"/>
        <v>-15.314373434360002</v>
      </c>
      <c r="CT71" s="519">
        <f t="shared" si="71"/>
        <v>-0.24039391340000016</v>
      </c>
      <c r="CU71" s="519">
        <f t="shared" si="153"/>
        <v>-0.24039391340000016</v>
      </c>
      <c r="CV71" s="538">
        <f t="shared" si="154"/>
        <v>-0.24039391340000016</v>
      </c>
      <c r="CW71" s="165"/>
      <c r="CY71" s="104">
        <f t="shared" si="183"/>
        <v>-15.314373434360002</v>
      </c>
      <c r="CZ71"/>
      <c r="DB71" s="36">
        <v>42313</v>
      </c>
      <c r="DC71" s="108">
        <v>4.7797999999999998</v>
      </c>
      <c r="DD71" s="108">
        <v>4.8685999999999998</v>
      </c>
      <c r="DF71" s="104">
        <v>-16.25188176775</v>
      </c>
      <c r="DG71" s="202">
        <f t="shared" si="198"/>
        <v>-0.30049239174999975</v>
      </c>
      <c r="DH71" s="224">
        <v>-3.1685999999999996</v>
      </c>
      <c r="DI71" s="513">
        <f t="shared" si="155"/>
        <v>1.3</v>
      </c>
      <c r="DJ71" s="506">
        <f t="shared" si="156"/>
        <v>0</v>
      </c>
      <c r="DK71" s="510">
        <f t="shared" si="111"/>
        <v>-17.262352151382498</v>
      </c>
      <c r="DL71" s="204">
        <f t="shared" si="73"/>
        <v>-0.39064010927500092</v>
      </c>
      <c r="DM71" s="537">
        <f t="shared" si="199"/>
        <v>0</v>
      </c>
      <c r="DN71" s="537">
        <f t="shared" si="23"/>
        <v>0</v>
      </c>
      <c r="DO71" s="537">
        <f t="shared" si="200"/>
        <v>0</v>
      </c>
      <c r="DP71" s="537">
        <f t="shared" si="201"/>
        <v>0</v>
      </c>
      <c r="DQ71" s="518">
        <f t="shared" si="209"/>
        <v>-17.262352151382498</v>
      </c>
      <c r="DR71" s="519">
        <f t="shared" si="76"/>
        <v>-0.39064010927500092</v>
      </c>
      <c r="DS71" s="519">
        <f t="shared" si="157"/>
        <v>-0.39064010927500092</v>
      </c>
      <c r="DT71" s="538">
        <f t="shared" si="158"/>
        <v>-0.39064010927500092</v>
      </c>
      <c r="DU71" s="165"/>
      <c r="DW71" s="104">
        <f t="shared" si="184"/>
        <v>-17.262352151382498</v>
      </c>
      <c r="DY71" s="183"/>
      <c r="DZ71" s="36">
        <v>42313</v>
      </c>
      <c r="EA71" s="108">
        <v>4.7797999999999998</v>
      </c>
      <c r="EB71" s="108">
        <v>4.8685999999999998</v>
      </c>
      <c r="ED71" s="104">
        <v>-16.25188176775</v>
      </c>
      <c r="EE71" s="202">
        <f t="shared" si="202"/>
        <v>-0.30049239174999975</v>
      </c>
      <c r="EF71" s="224">
        <v>5.0314000000000005</v>
      </c>
      <c r="EG71" s="513">
        <f t="shared" si="159"/>
        <v>0</v>
      </c>
      <c r="EH71" s="506">
        <f t="shared" si="160"/>
        <v>0.8</v>
      </c>
      <c r="EI71" s="510">
        <f t="shared" si="112"/>
        <v>-14.384286021052501</v>
      </c>
      <c r="EJ71" s="204">
        <f t="shared" si="78"/>
        <v>-0.24039391340000016</v>
      </c>
      <c r="EK71" s="537">
        <f t="shared" si="137"/>
        <v>0</v>
      </c>
      <c r="EL71" s="537">
        <f t="shared" si="30"/>
        <v>0</v>
      </c>
      <c r="EM71" s="537">
        <f t="shared" si="79"/>
        <v>0</v>
      </c>
      <c r="EN71" s="537">
        <f t="shared" si="80"/>
        <v>0</v>
      </c>
      <c r="EO71" s="518">
        <f t="shared" si="210"/>
        <v>-14.384286021052501</v>
      </c>
      <c r="EP71" s="519">
        <f t="shared" si="81"/>
        <v>-0.24039391340000016</v>
      </c>
      <c r="EQ71" s="519">
        <f t="shared" si="161"/>
        <v>-0.24039391340000016</v>
      </c>
      <c r="ER71" s="538">
        <f t="shared" si="162"/>
        <v>-0.24039391340000016</v>
      </c>
      <c r="ES71" s="165"/>
      <c r="EU71" s="104">
        <f t="shared" si="185"/>
        <v>-14.384286021052501</v>
      </c>
      <c r="EW71" s="183"/>
      <c r="EX71" s="36">
        <v>42313</v>
      </c>
      <c r="EY71" s="108">
        <v>4.7797999999999998</v>
      </c>
      <c r="EZ71" s="108">
        <v>4.8685999999999998</v>
      </c>
      <c r="FB71" s="104">
        <v>-16.25188176775</v>
      </c>
      <c r="FC71" s="202">
        <f t="shared" si="203"/>
        <v>-0.30049239174999975</v>
      </c>
      <c r="FD71" s="224">
        <v>-1.7185999999999995</v>
      </c>
      <c r="FE71" s="513">
        <f t="shared" si="163"/>
        <v>1.1200000000000001</v>
      </c>
      <c r="FF71" s="506">
        <f t="shared" si="164"/>
        <v>0</v>
      </c>
      <c r="FG71" s="510">
        <f t="shared" si="113"/>
        <v>-16.632157731797506</v>
      </c>
      <c r="FH71" s="204">
        <f t="shared" si="83"/>
        <v>-0.33655147876000058</v>
      </c>
      <c r="FI71" s="537">
        <f t="shared" si="139"/>
        <v>0</v>
      </c>
      <c r="FJ71" s="537">
        <f t="shared" si="37"/>
        <v>0</v>
      </c>
      <c r="FK71" s="537">
        <f t="shared" si="84"/>
        <v>0</v>
      </c>
      <c r="FL71" s="537">
        <f t="shared" si="85"/>
        <v>0</v>
      </c>
      <c r="FM71" s="518">
        <f t="shared" si="211"/>
        <v>-16.632157731797506</v>
      </c>
      <c r="FN71" s="519">
        <f t="shared" si="86"/>
        <v>-0.33655147876000058</v>
      </c>
      <c r="FO71" s="519">
        <f t="shared" si="165"/>
        <v>-0.33655147876000058</v>
      </c>
      <c r="FP71" s="538">
        <f t="shared" si="166"/>
        <v>-0.33655147876000058</v>
      </c>
      <c r="FQ71" s="165"/>
      <c r="FS71" s="104">
        <f t="shared" si="186"/>
        <v>-16.632157731797506</v>
      </c>
      <c r="FT71"/>
      <c r="FU71" s="183"/>
      <c r="FV71" s="36">
        <v>42313</v>
      </c>
      <c r="FW71" s="108">
        <v>4.7797999999999998</v>
      </c>
      <c r="FX71" s="108">
        <v>4.8685999999999998</v>
      </c>
      <c r="FZ71" s="104">
        <v>-16.25188176775</v>
      </c>
      <c r="GA71" s="202">
        <f t="shared" si="204"/>
        <v>-0.30049239174999975</v>
      </c>
      <c r="GB71" s="223">
        <v>5.2313999999999998</v>
      </c>
      <c r="GC71" s="513">
        <f t="shared" si="167"/>
        <v>0</v>
      </c>
      <c r="GD71" s="506">
        <f t="shared" si="168"/>
        <v>0.8</v>
      </c>
      <c r="GE71" s="510">
        <f t="shared" si="114"/>
        <v>-15.353784794687499</v>
      </c>
      <c r="GF71" s="204">
        <f t="shared" si="88"/>
        <v>-0.24039391340000016</v>
      </c>
      <c r="GG71" s="537">
        <f t="shared" si="141"/>
        <v>0</v>
      </c>
      <c r="GH71" s="537">
        <f t="shared" si="44"/>
        <v>0</v>
      </c>
      <c r="GI71" s="537">
        <f t="shared" si="89"/>
        <v>0</v>
      </c>
      <c r="GJ71" s="537">
        <f t="shared" si="90"/>
        <v>0</v>
      </c>
      <c r="GK71" s="518">
        <f t="shared" si="212"/>
        <v>-15.353784794687499</v>
      </c>
      <c r="GL71" s="519">
        <f t="shared" si="91"/>
        <v>-0.24039391340000016</v>
      </c>
      <c r="GM71" s="519">
        <f t="shared" si="169"/>
        <v>-0.24039391340000016</v>
      </c>
      <c r="GN71" s="538">
        <f t="shared" si="170"/>
        <v>-0.24039391340000016</v>
      </c>
      <c r="GO71" s="165"/>
      <c r="GQ71" s="104">
        <f t="shared" si="187"/>
        <v>-15.353784794687499</v>
      </c>
      <c r="GR71" s="182"/>
      <c r="GS71" s="183"/>
      <c r="GT71" s="36">
        <v>42313</v>
      </c>
      <c r="GU71" s="108">
        <v>4.7797999999999998</v>
      </c>
      <c r="GV71" s="108">
        <v>4.8685999999999998</v>
      </c>
      <c r="GX71" s="104">
        <v>-16.25188176775</v>
      </c>
      <c r="GY71" s="202">
        <f t="shared" si="205"/>
        <v>-0.30049239174999975</v>
      </c>
      <c r="GZ71" s="223">
        <v>-8.3186</v>
      </c>
      <c r="HA71" s="513">
        <f t="shared" si="171"/>
        <v>2.5</v>
      </c>
      <c r="HB71" s="506">
        <f t="shared" si="172"/>
        <v>0</v>
      </c>
      <c r="HC71" s="510">
        <f t="shared" si="115"/>
        <v>-18.292709535837503</v>
      </c>
      <c r="HD71" s="204">
        <f t="shared" si="93"/>
        <v>-0.7512309793749985</v>
      </c>
      <c r="HE71" s="537">
        <f t="shared" si="143"/>
        <v>-0.72118174019999848</v>
      </c>
      <c r="HF71" s="537">
        <f t="shared" si="51"/>
        <v>0</v>
      </c>
      <c r="HG71" s="537">
        <f t="shared" si="94"/>
        <v>0</v>
      </c>
      <c r="HH71" s="537">
        <f t="shared" si="95"/>
        <v>0</v>
      </c>
      <c r="HI71" s="518">
        <f t="shared" si="213"/>
        <v>-18.262660296662503</v>
      </c>
      <c r="HJ71" s="519">
        <f t="shared" si="96"/>
        <v>-0.7211817401999987</v>
      </c>
      <c r="HK71" s="519">
        <f t="shared" si="173"/>
        <v>-0.7211817401999987</v>
      </c>
      <c r="HL71" s="538">
        <f t="shared" si="174"/>
        <v>-0.7211817401999987</v>
      </c>
      <c r="HM71" s="165"/>
      <c r="HO71" s="104">
        <f t="shared" si="188"/>
        <v>-18.262660296662503</v>
      </c>
      <c r="HQ71" s="183"/>
      <c r="HR71" s="36">
        <v>42313</v>
      </c>
      <c r="HS71" s="108">
        <v>4.7797999999999998</v>
      </c>
      <c r="HT71" s="108">
        <v>4.8685999999999998</v>
      </c>
      <c r="HV71" s="104">
        <v>-16.25188176775</v>
      </c>
      <c r="HW71" s="202">
        <f t="shared" si="206"/>
        <v>-0.30049239174999975</v>
      </c>
      <c r="HX71" s="223">
        <v>3.7313999999999998</v>
      </c>
      <c r="HY71" s="513">
        <f t="shared" si="175"/>
        <v>0</v>
      </c>
      <c r="HZ71" s="506">
        <f t="shared" si="176"/>
        <v>0.9</v>
      </c>
      <c r="IA71" s="510">
        <f t="shared" si="116"/>
        <v>-16.713151624814998</v>
      </c>
      <c r="IB71" s="204">
        <f t="shared" si="98"/>
        <v>-0.27044315257499818</v>
      </c>
      <c r="IC71" s="537">
        <f t="shared" si="145"/>
        <v>0</v>
      </c>
      <c r="ID71" s="537">
        <f t="shared" si="58"/>
        <v>0</v>
      </c>
      <c r="IE71" s="537">
        <f t="shared" si="99"/>
        <v>0</v>
      </c>
      <c r="IF71" s="537">
        <f t="shared" si="100"/>
        <v>0</v>
      </c>
      <c r="IG71" s="518">
        <f t="shared" si="214"/>
        <v>-16.713151624814998</v>
      </c>
      <c r="IH71" s="519">
        <f t="shared" si="101"/>
        <v>-0.27044315257499818</v>
      </c>
      <c r="II71" s="519">
        <f t="shared" si="177"/>
        <v>-0.27044315257499818</v>
      </c>
      <c r="IJ71" s="538">
        <f t="shared" si="178"/>
        <v>-0.27044315257499818</v>
      </c>
      <c r="IK71" s="165"/>
      <c r="IL71" s="163"/>
      <c r="IM71" s="104">
        <f t="shared" si="189"/>
        <v>-16.713151624814998</v>
      </c>
      <c r="IN71" s="182"/>
      <c r="IO71" s="183"/>
      <c r="IP71" s="36">
        <v>42313</v>
      </c>
      <c r="IQ71" s="108">
        <v>4.7797999999999998</v>
      </c>
      <c r="IR71" s="108">
        <v>4.8685999999999998</v>
      </c>
      <c r="IT71" s="104">
        <v>-16.25188176775</v>
      </c>
      <c r="IU71" s="202">
        <f t="shared" si="207"/>
        <v>-0.30049239174999975</v>
      </c>
      <c r="IV71" s="365">
        <v>-0.31859999999999999</v>
      </c>
      <c r="IW71" s="513">
        <f t="shared" si="179"/>
        <v>1.1000000000000001</v>
      </c>
      <c r="IX71" s="506">
        <f t="shared" si="180"/>
        <v>0</v>
      </c>
      <c r="IY71" s="510">
        <f t="shared" si="117"/>
        <v>-19.588549973072507</v>
      </c>
      <c r="IZ71" s="204">
        <f t="shared" si="103"/>
        <v>-0.33054163092500133</v>
      </c>
      <c r="JA71" s="537">
        <f t="shared" si="147"/>
        <v>-0.18029543505000145</v>
      </c>
      <c r="JB71" s="537">
        <f t="shared" si="65"/>
        <v>0</v>
      </c>
      <c r="JC71" s="537">
        <f t="shared" si="104"/>
        <v>0</v>
      </c>
      <c r="JD71" s="537">
        <f t="shared" si="105"/>
        <v>0</v>
      </c>
      <c r="JE71" s="518">
        <f t="shared" si="215"/>
        <v>-18.810725314772508</v>
      </c>
      <c r="JF71" s="519">
        <f t="shared" si="106"/>
        <v>-0.18029543505000234</v>
      </c>
      <c r="JG71" s="519">
        <f t="shared" si="181"/>
        <v>-0.18029543505000234</v>
      </c>
      <c r="JH71" s="538">
        <f t="shared" si="182"/>
        <v>-0.18029543505000234</v>
      </c>
      <c r="JI71" s="165"/>
      <c r="JJ71" s="163"/>
      <c r="JK71" s="104">
        <f t="shared" si="190"/>
        <v>-18.810725314772508</v>
      </c>
      <c r="JL71" s="188"/>
      <c r="JM71" s="188"/>
      <c r="JN71" s="525"/>
      <c r="JO71" s="163">
        <v>-16.25188176775</v>
      </c>
      <c r="JP71" s="163">
        <v>6.4813999999999998</v>
      </c>
      <c r="JQ71" s="398">
        <f t="shared" si="191"/>
        <v>-15.314373434360002</v>
      </c>
      <c r="JT71" s="163">
        <v>-3.1685999999999996</v>
      </c>
      <c r="JU71" s="398">
        <f t="shared" si="192"/>
        <v>-17.262352151382498</v>
      </c>
      <c r="JX71" s="163">
        <v>5.0314000000000005</v>
      </c>
      <c r="JY71" s="425">
        <f t="shared" si="193"/>
        <v>-14.384286021052501</v>
      </c>
      <c r="KB71" s="163">
        <v>-1.7185999999999995</v>
      </c>
      <c r="KC71" s="398">
        <f t="shared" si="7"/>
        <v>-16.632157731797506</v>
      </c>
      <c r="KF71" s="163">
        <v>5.2313999999999998</v>
      </c>
      <c r="KG71" s="398">
        <f t="shared" si="194"/>
        <v>-15.353784794687499</v>
      </c>
      <c r="KJ71" s="163">
        <v>-8.3186</v>
      </c>
      <c r="KK71" s="398">
        <f t="shared" si="195"/>
        <v>-18.262660296662503</v>
      </c>
      <c r="KN71" s="365">
        <v>3.7313999999999998</v>
      </c>
      <c r="KO71" s="398">
        <f t="shared" si="196"/>
        <v>-16.713151624814998</v>
      </c>
      <c r="KR71" s="365">
        <v>-0.31859999999999999</v>
      </c>
      <c r="KS71" s="398">
        <f t="shared" si="67"/>
        <v>-18.810725314772508</v>
      </c>
      <c r="KT71" s="421"/>
      <c r="KU71" s="36">
        <v>42313</v>
      </c>
    </row>
    <row r="72" spans="1:325" x14ac:dyDescent="0.35">
      <c r="A72" s="95">
        <v>41218</v>
      </c>
      <c r="B72" s="36">
        <v>41218</v>
      </c>
      <c r="C72" s="301">
        <v>11.35</v>
      </c>
      <c r="D72" s="301">
        <v>1.7000000000000002</v>
      </c>
      <c r="E72" s="301">
        <v>9.9</v>
      </c>
      <c r="F72" s="301">
        <v>3.1500000000000004</v>
      </c>
      <c r="G72" s="301">
        <v>10.1</v>
      </c>
      <c r="H72" s="301">
        <v>-3.4499999999999997</v>
      </c>
      <c r="I72" s="301">
        <v>8.6</v>
      </c>
      <c r="J72" s="301">
        <v>4.55</v>
      </c>
      <c r="K72" s="105"/>
      <c r="L72" s="36">
        <v>42313</v>
      </c>
      <c r="M72" s="108">
        <v>4.7797999999999998</v>
      </c>
      <c r="N72" s="98">
        <f t="shared" si="2"/>
        <v>4.8685999999999998</v>
      </c>
      <c r="O72" s="108">
        <f t="shared" si="3"/>
        <v>4.9577333333333327</v>
      </c>
      <c r="P72" s="262"/>
      <c r="Q72" s="181">
        <v>42313</v>
      </c>
      <c r="R72" s="301">
        <v>11.35</v>
      </c>
      <c r="S72" s="224">
        <v>6.4813999999999998</v>
      </c>
      <c r="T72"/>
      <c r="U72" s="301">
        <v>1.7000000000000002</v>
      </c>
      <c r="V72" s="224">
        <v>-3.1685999999999996</v>
      </c>
      <c r="W72" s="98"/>
      <c r="X72" s="301">
        <v>9.9</v>
      </c>
      <c r="Y72" s="224">
        <v>5.0314000000000005</v>
      </c>
      <c r="Z72"/>
      <c r="AA72" s="301">
        <v>3.1500000000000004</v>
      </c>
      <c r="AB72" s="224">
        <v>-1.7185999999999995</v>
      </c>
      <c r="AC72"/>
      <c r="AD72" s="301">
        <v>10.1</v>
      </c>
      <c r="AE72" s="223">
        <v>5.2313999999999998</v>
      </c>
      <c r="AG72" s="301">
        <v>-3.4499999999999997</v>
      </c>
      <c r="AH72" s="223">
        <v>-8.3186</v>
      </c>
      <c r="AJ72" s="301">
        <v>8.6</v>
      </c>
      <c r="AK72" s="223">
        <v>3.7313999999999998</v>
      </c>
      <c r="AM72" s="301">
        <v>4.55</v>
      </c>
      <c r="AN72" s="223">
        <f t="shared" si="1"/>
        <v>-0.31859999999999999</v>
      </c>
      <c r="AO72" s="188"/>
      <c r="AZ72" s="36">
        <v>42314</v>
      </c>
      <c r="BA72" s="301">
        <v>8.8999999999999986</v>
      </c>
      <c r="BC72" s="301">
        <v>1.55</v>
      </c>
      <c r="BD72" s="98"/>
      <c r="BE72" s="301">
        <v>10.6</v>
      </c>
      <c r="BG72" s="301">
        <v>3.5</v>
      </c>
      <c r="BI72" s="301">
        <v>11.45</v>
      </c>
      <c r="BK72" s="301">
        <v>-4</v>
      </c>
      <c r="BM72" s="301">
        <v>5.35</v>
      </c>
      <c r="BN72">
        <v>-16.989226495726495</v>
      </c>
      <c r="BO72" s="301">
        <v>3.4499999999999997</v>
      </c>
      <c r="BP72" s="174"/>
      <c r="BQ72" s="174"/>
      <c r="BS72" s="36">
        <v>42314</v>
      </c>
      <c r="BT72">
        <v>18</v>
      </c>
      <c r="BU72">
        <f t="shared" si="148"/>
        <v>0.18</v>
      </c>
      <c r="BV72">
        <f t="shared" si="149"/>
        <v>-16.54248218</v>
      </c>
      <c r="BW72">
        <v>18</v>
      </c>
      <c r="BX72">
        <f t="shared" si="150"/>
        <v>0.18</v>
      </c>
      <c r="BY72">
        <v>-16.989226495726495</v>
      </c>
      <c r="BZ72" s="98"/>
      <c r="CD72" s="36">
        <v>42314</v>
      </c>
      <c r="CE72" s="108">
        <v>4.6031999999999993</v>
      </c>
      <c r="CF72" s="108">
        <v>4.6914999999999996</v>
      </c>
      <c r="CH72" s="104">
        <v>-16.54248218</v>
      </c>
      <c r="CI72" s="202">
        <f t="shared" si="197"/>
        <v>-0.29060041225000077</v>
      </c>
      <c r="CJ72" s="224">
        <v>4.208499999999999</v>
      </c>
      <c r="CK72" s="513">
        <f t="shared" si="151"/>
        <v>0</v>
      </c>
      <c r="CL72" s="506">
        <f t="shared" si="152"/>
        <v>0.85</v>
      </c>
      <c r="CM72" s="510">
        <f t="shared" si="110"/>
        <v>-15.561383784772502</v>
      </c>
      <c r="CN72" s="204">
        <f t="shared" si="68"/>
        <v>-0.2470103504125003</v>
      </c>
      <c r="CO72" s="537">
        <f t="shared" si="133"/>
        <v>0</v>
      </c>
      <c r="CP72" s="537">
        <f t="shared" si="16"/>
        <v>0</v>
      </c>
      <c r="CQ72" s="537">
        <f t="shared" si="69"/>
        <v>0</v>
      </c>
      <c r="CR72" s="537">
        <f t="shared" si="70"/>
        <v>0</v>
      </c>
      <c r="CS72" s="518">
        <f t="shared" si="208"/>
        <v>-15.561383784772502</v>
      </c>
      <c r="CT72" s="519">
        <f t="shared" si="71"/>
        <v>-0.2470103504125003</v>
      </c>
      <c r="CU72" s="519">
        <f t="shared" si="153"/>
        <v>-0.2470103504125003</v>
      </c>
      <c r="CV72" s="538">
        <f t="shared" si="154"/>
        <v>-0.2470103504125003</v>
      </c>
      <c r="CW72" s="165"/>
      <c r="CY72" s="104">
        <f t="shared" si="183"/>
        <v>-15.561383784772502</v>
      </c>
      <c r="CZ72"/>
      <c r="DB72" s="36">
        <v>42314</v>
      </c>
      <c r="DC72" s="108">
        <v>4.6031999999999993</v>
      </c>
      <c r="DD72" s="108">
        <v>4.6914999999999996</v>
      </c>
      <c r="DF72" s="104">
        <v>-16.54248218</v>
      </c>
      <c r="DG72" s="202">
        <f t="shared" si="198"/>
        <v>-0.29060041225000077</v>
      </c>
      <c r="DH72" s="224">
        <v>-3.1414999999999997</v>
      </c>
      <c r="DI72" s="513">
        <f t="shared" si="155"/>
        <v>1.3</v>
      </c>
      <c r="DJ72" s="506">
        <f t="shared" si="156"/>
        <v>0</v>
      </c>
      <c r="DK72" s="510">
        <f t="shared" si="111"/>
        <v>-17.640132687307499</v>
      </c>
      <c r="DL72" s="204">
        <f t="shared" si="73"/>
        <v>-0.37778053592500171</v>
      </c>
      <c r="DM72" s="537">
        <f t="shared" si="199"/>
        <v>0</v>
      </c>
      <c r="DN72" s="537">
        <f t="shared" si="23"/>
        <v>0</v>
      </c>
      <c r="DO72" s="537">
        <f t="shared" si="200"/>
        <v>0</v>
      </c>
      <c r="DP72" s="537">
        <f t="shared" si="201"/>
        <v>0</v>
      </c>
      <c r="DQ72" s="518">
        <f t="shared" si="209"/>
        <v>-17.640132687307499</v>
      </c>
      <c r="DR72" s="519">
        <f t="shared" si="76"/>
        <v>-0.37778053592500171</v>
      </c>
      <c r="DS72" s="519">
        <f t="shared" si="157"/>
        <v>-0.37778053592500171</v>
      </c>
      <c r="DT72" s="538">
        <f t="shared" si="158"/>
        <v>-0.37778053592500171</v>
      </c>
      <c r="DU72" s="165"/>
      <c r="DW72" s="104">
        <f t="shared" si="184"/>
        <v>-17.640132687307499</v>
      </c>
      <c r="DY72" s="183"/>
      <c r="DZ72" s="36">
        <v>42314</v>
      </c>
      <c r="EA72" s="108">
        <v>4.6031999999999993</v>
      </c>
      <c r="EB72" s="108">
        <v>4.6914999999999996</v>
      </c>
      <c r="ED72" s="104">
        <v>-16.54248218</v>
      </c>
      <c r="EE72" s="202">
        <f t="shared" si="202"/>
        <v>-0.29060041225000077</v>
      </c>
      <c r="EF72" s="224">
        <v>5.9085000000000001</v>
      </c>
      <c r="EG72" s="513">
        <f t="shared" si="159"/>
        <v>0</v>
      </c>
      <c r="EH72" s="506">
        <f t="shared" si="160"/>
        <v>0.8</v>
      </c>
      <c r="EI72" s="510">
        <f t="shared" si="112"/>
        <v>-14.616766350852503</v>
      </c>
      <c r="EJ72" s="204">
        <f t="shared" si="78"/>
        <v>-0.23248032980000133</v>
      </c>
      <c r="EK72" s="537">
        <f t="shared" si="137"/>
        <v>0</v>
      </c>
      <c r="EL72" s="537">
        <f t="shared" si="30"/>
        <v>0</v>
      </c>
      <c r="EM72" s="537">
        <f t="shared" si="79"/>
        <v>0</v>
      </c>
      <c r="EN72" s="537">
        <f t="shared" si="80"/>
        <v>0</v>
      </c>
      <c r="EO72" s="518">
        <f t="shared" si="210"/>
        <v>-14.616766350852503</v>
      </c>
      <c r="EP72" s="519">
        <f t="shared" si="81"/>
        <v>-0.23248032980000133</v>
      </c>
      <c r="EQ72" s="519">
        <f t="shared" si="161"/>
        <v>-0.23248032980000133</v>
      </c>
      <c r="ER72" s="538">
        <f t="shared" si="162"/>
        <v>-0.23248032980000133</v>
      </c>
      <c r="ES72" s="165"/>
      <c r="EU72" s="104">
        <f t="shared" si="185"/>
        <v>-14.616766350852503</v>
      </c>
      <c r="EW72" s="183"/>
      <c r="EX72" s="36">
        <v>42314</v>
      </c>
      <c r="EY72" s="108">
        <v>4.6031999999999993</v>
      </c>
      <c r="EZ72" s="108">
        <v>4.6914999999999996</v>
      </c>
      <c r="FB72" s="104">
        <v>-16.54248218</v>
      </c>
      <c r="FC72" s="202">
        <f t="shared" si="203"/>
        <v>-0.29060041225000077</v>
      </c>
      <c r="FD72" s="224">
        <v>-1.1914999999999996</v>
      </c>
      <c r="FE72" s="513">
        <f t="shared" si="163"/>
        <v>1.1200000000000001</v>
      </c>
      <c r="FF72" s="506">
        <f t="shared" si="164"/>
        <v>0</v>
      </c>
      <c r="FG72" s="510">
        <f t="shared" si="113"/>
        <v>-16.957630193517506</v>
      </c>
      <c r="FH72" s="204">
        <f t="shared" si="83"/>
        <v>-0.32547246172000044</v>
      </c>
      <c r="FI72" s="537">
        <f t="shared" si="139"/>
        <v>0</v>
      </c>
      <c r="FJ72" s="537">
        <f t="shared" si="37"/>
        <v>0</v>
      </c>
      <c r="FK72" s="537">
        <f t="shared" si="84"/>
        <v>0</v>
      </c>
      <c r="FL72" s="537">
        <f t="shared" si="85"/>
        <v>0</v>
      </c>
      <c r="FM72" s="518">
        <f t="shared" si="211"/>
        <v>-16.957630193517506</v>
      </c>
      <c r="FN72" s="519">
        <f t="shared" si="86"/>
        <v>-0.32547246172000044</v>
      </c>
      <c r="FO72" s="519">
        <f t="shared" si="165"/>
        <v>-0.32547246172000044</v>
      </c>
      <c r="FP72" s="538">
        <f t="shared" si="166"/>
        <v>-0.32547246172000044</v>
      </c>
      <c r="FQ72" s="165"/>
      <c r="FS72" s="104">
        <f t="shared" si="186"/>
        <v>-16.957630193517506</v>
      </c>
      <c r="FT72"/>
      <c r="FU72" s="183"/>
      <c r="FV72" s="36">
        <v>42314</v>
      </c>
      <c r="FW72" s="108">
        <v>4.6031999999999993</v>
      </c>
      <c r="FX72" s="108">
        <v>4.6914999999999996</v>
      </c>
      <c r="FZ72" s="104">
        <v>-16.54248218</v>
      </c>
      <c r="GA72" s="202">
        <f t="shared" si="204"/>
        <v>-0.29060041225000077</v>
      </c>
      <c r="GB72" s="223">
        <v>6.7584999999999997</v>
      </c>
      <c r="GC72" s="513">
        <f t="shared" si="167"/>
        <v>0</v>
      </c>
      <c r="GD72" s="506">
        <f t="shared" si="168"/>
        <v>0.8</v>
      </c>
      <c r="GE72" s="510">
        <f t="shared" si="114"/>
        <v>-15.5862651244875</v>
      </c>
      <c r="GF72" s="204">
        <f t="shared" si="88"/>
        <v>-0.23248032980000133</v>
      </c>
      <c r="GG72" s="537">
        <f t="shared" si="141"/>
        <v>0</v>
      </c>
      <c r="GH72" s="537">
        <f t="shared" si="44"/>
        <v>0</v>
      </c>
      <c r="GI72" s="537">
        <f t="shared" si="89"/>
        <v>0</v>
      </c>
      <c r="GJ72" s="537">
        <f t="shared" si="90"/>
        <v>0</v>
      </c>
      <c r="GK72" s="518">
        <f t="shared" si="212"/>
        <v>-15.5862651244875</v>
      </c>
      <c r="GL72" s="519">
        <f t="shared" si="91"/>
        <v>-0.23248032980000133</v>
      </c>
      <c r="GM72" s="519">
        <f t="shared" si="169"/>
        <v>-0.23248032980000133</v>
      </c>
      <c r="GN72" s="538">
        <f t="shared" si="170"/>
        <v>-0.23248032980000133</v>
      </c>
      <c r="GO72" s="165"/>
      <c r="GQ72" s="104">
        <f t="shared" si="187"/>
        <v>-15.5862651244875</v>
      </c>
      <c r="GR72" s="182"/>
      <c r="GS72" s="183"/>
      <c r="GT72" s="36">
        <v>42314</v>
      </c>
      <c r="GU72" s="108">
        <v>4.6031999999999993</v>
      </c>
      <c r="GV72" s="108">
        <v>4.6914999999999996</v>
      </c>
      <c r="GX72" s="104">
        <v>-16.54248218</v>
      </c>
      <c r="GY72" s="202">
        <f t="shared" si="205"/>
        <v>-0.29060041225000077</v>
      </c>
      <c r="GZ72" s="223">
        <v>-8.6914999999999996</v>
      </c>
      <c r="HA72" s="513">
        <f t="shared" si="171"/>
        <v>2.5</v>
      </c>
      <c r="HB72" s="506">
        <f t="shared" si="172"/>
        <v>0</v>
      </c>
      <c r="HC72" s="510">
        <f t="shared" si="115"/>
        <v>-19.019210566462505</v>
      </c>
      <c r="HD72" s="204">
        <f t="shared" si="93"/>
        <v>-0.72650103062500193</v>
      </c>
      <c r="HE72" s="537">
        <f t="shared" si="143"/>
        <v>-0.69744098940000188</v>
      </c>
      <c r="HF72" s="537">
        <f t="shared" si="51"/>
        <v>0</v>
      </c>
      <c r="HG72" s="537">
        <f t="shared" si="94"/>
        <v>0</v>
      </c>
      <c r="HH72" s="537">
        <f t="shared" si="95"/>
        <v>0</v>
      </c>
      <c r="HI72" s="518">
        <f t="shared" si="213"/>
        <v>-18.960101286062503</v>
      </c>
      <c r="HJ72" s="519">
        <f t="shared" si="96"/>
        <v>-0.69744098940000043</v>
      </c>
      <c r="HK72" s="519">
        <f t="shared" si="173"/>
        <v>-0.69744098940000043</v>
      </c>
      <c r="HL72" s="538">
        <f t="shared" si="174"/>
        <v>-0.69744098940000043</v>
      </c>
      <c r="HM72" s="165"/>
      <c r="HO72" s="104">
        <f t="shared" si="188"/>
        <v>-18.960101286062503</v>
      </c>
      <c r="HQ72" s="183"/>
      <c r="HR72" s="36">
        <v>42314</v>
      </c>
      <c r="HS72" s="108">
        <v>4.6031999999999993</v>
      </c>
      <c r="HT72" s="108">
        <v>4.6914999999999996</v>
      </c>
      <c r="HV72" s="104">
        <v>-16.54248218</v>
      </c>
      <c r="HW72" s="202">
        <f t="shared" si="206"/>
        <v>-0.29060041225000077</v>
      </c>
      <c r="HX72" s="223">
        <v>0.65850000000000009</v>
      </c>
      <c r="HY72" s="513">
        <f t="shared" si="175"/>
        <v>0</v>
      </c>
      <c r="HZ72" s="506">
        <f t="shared" si="176"/>
        <v>1</v>
      </c>
      <c r="IA72" s="510">
        <f t="shared" si="116"/>
        <v>-17.003752037064999</v>
      </c>
      <c r="IB72" s="204">
        <f t="shared" si="98"/>
        <v>-0.29060041225000077</v>
      </c>
      <c r="IC72" s="537">
        <f t="shared" si="145"/>
        <v>0</v>
      </c>
      <c r="ID72" s="537">
        <f t="shared" si="58"/>
        <v>0</v>
      </c>
      <c r="IE72" s="537">
        <f t="shared" si="99"/>
        <v>0</v>
      </c>
      <c r="IF72" s="537">
        <f t="shared" si="100"/>
        <v>0</v>
      </c>
      <c r="IG72" s="518">
        <f t="shared" si="214"/>
        <v>-17.003752037064999</v>
      </c>
      <c r="IH72" s="519">
        <f t="shared" si="101"/>
        <v>-0.29060041225000077</v>
      </c>
      <c r="II72" s="519">
        <f t="shared" si="177"/>
        <v>-0.29060041225000077</v>
      </c>
      <c r="IJ72" s="538">
        <f t="shared" si="178"/>
        <v>-0.29060041225000077</v>
      </c>
      <c r="IK72" s="165"/>
      <c r="IL72" s="163"/>
      <c r="IM72" s="104">
        <f t="shared" si="189"/>
        <v>-17.003752037064999</v>
      </c>
      <c r="IN72">
        <v>-16.989226495726495</v>
      </c>
      <c r="IO72" s="183"/>
      <c r="IP72" s="36">
        <v>42314</v>
      </c>
      <c r="IQ72" s="108">
        <v>4.6031999999999993</v>
      </c>
      <c r="IR72" s="108">
        <v>4.6914999999999996</v>
      </c>
      <c r="IT72" s="104">
        <v>-16.54248218</v>
      </c>
      <c r="IU72" s="202">
        <f t="shared" si="207"/>
        <v>-0.29060041225000077</v>
      </c>
      <c r="IV72" s="365">
        <v>-1.2414999999999998</v>
      </c>
      <c r="IW72" s="513">
        <f t="shared" si="179"/>
        <v>1.1200000000000001</v>
      </c>
      <c r="IX72" s="506">
        <f t="shared" si="180"/>
        <v>0</v>
      </c>
      <c r="IY72" s="510">
        <f t="shared" si="117"/>
        <v>-19.914022434792507</v>
      </c>
      <c r="IZ72" s="204">
        <f t="shared" si="103"/>
        <v>-0.32547246172000044</v>
      </c>
      <c r="JA72" s="537">
        <f t="shared" si="147"/>
        <v>-0.18017225559500005</v>
      </c>
      <c r="JB72" s="537">
        <f t="shared" si="65"/>
        <v>0</v>
      </c>
      <c r="JC72" s="537">
        <f t="shared" si="104"/>
        <v>0</v>
      </c>
      <c r="JD72" s="537">
        <f t="shared" si="105"/>
        <v>0</v>
      </c>
      <c r="JE72" s="518">
        <f t="shared" si="215"/>
        <v>-18.990897570367508</v>
      </c>
      <c r="JF72" s="519">
        <f t="shared" si="106"/>
        <v>-0.18017225559500005</v>
      </c>
      <c r="JG72" s="519">
        <f t="shared" si="181"/>
        <v>-0.18017225559500005</v>
      </c>
      <c r="JH72" s="538">
        <f t="shared" si="182"/>
        <v>-0.18017225559500005</v>
      </c>
      <c r="JI72" s="165"/>
      <c r="JJ72" s="163"/>
      <c r="JK72" s="104">
        <f t="shared" si="190"/>
        <v>-18.990897570367508</v>
      </c>
      <c r="JL72" s="498"/>
      <c r="JM72" s="521"/>
      <c r="JN72" s="529"/>
      <c r="JO72" s="163">
        <v>-16.54248218</v>
      </c>
      <c r="JP72" s="163">
        <v>4.208499999999999</v>
      </c>
      <c r="JQ72" s="398">
        <f t="shared" si="191"/>
        <v>-15.561383784772502</v>
      </c>
      <c r="JT72" s="163">
        <v>-3.1414999999999997</v>
      </c>
      <c r="JU72" s="398">
        <f t="shared" si="192"/>
        <v>-17.640132687307499</v>
      </c>
      <c r="JX72" s="163">
        <v>5.9085000000000001</v>
      </c>
      <c r="JY72" s="425">
        <f t="shared" si="193"/>
        <v>-14.616766350852503</v>
      </c>
      <c r="KB72" s="163">
        <v>-1.1914999999999996</v>
      </c>
      <c r="KC72" s="398">
        <f t="shared" si="7"/>
        <v>-16.957630193517506</v>
      </c>
      <c r="KF72" s="163">
        <v>6.7584999999999997</v>
      </c>
      <c r="KG72" s="398">
        <f t="shared" si="194"/>
        <v>-15.5862651244875</v>
      </c>
      <c r="KJ72" s="163">
        <v>-8.6914999999999996</v>
      </c>
      <c r="KK72" s="398">
        <f t="shared" si="195"/>
        <v>-18.960101286062503</v>
      </c>
      <c r="KN72" s="365">
        <v>0.65850000000000009</v>
      </c>
      <c r="KO72" s="398">
        <f t="shared" si="196"/>
        <v>-17.003752037064999</v>
      </c>
      <c r="KP72" s="398">
        <v>-16.989226495726495</v>
      </c>
      <c r="KR72" s="365">
        <v>-1.2414999999999998</v>
      </c>
      <c r="KS72" s="398">
        <f t="shared" si="67"/>
        <v>-18.990897570367508</v>
      </c>
      <c r="KT72" s="440"/>
      <c r="KU72" s="36">
        <v>42314</v>
      </c>
    </row>
    <row r="73" spans="1:325" x14ac:dyDescent="0.35">
      <c r="A73" s="95">
        <v>41219</v>
      </c>
      <c r="B73" s="36">
        <v>41219</v>
      </c>
      <c r="C73" s="301">
        <v>8.8999999999999986</v>
      </c>
      <c r="D73" s="301">
        <v>1.55</v>
      </c>
      <c r="E73" s="301">
        <v>10.6</v>
      </c>
      <c r="F73" s="301">
        <v>3.5</v>
      </c>
      <c r="G73" s="301">
        <v>11.45</v>
      </c>
      <c r="H73" s="301">
        <v>-4</v>
      </c>
      <c r="I73" s="301">
        <v>5.35</v>
      </c>
      <c r="J73" s="301">
        <v>3.4499999999999997</v>
      </c>
      <c r="K73" s="105"/>
      <c r="L73" s="36">
        <v>42314</v>
      </c>
      <c r="M73" s="108">
        <v>4.6031999999999993</v>
      </c>
      <c r="N73" s="98">
        <f t="shared" si="2"/>
        <v>4.6914999999999996</v>
      </c>
      <c r="O73" s="108">
        <f t="shared" si="3"/>
        <v>4.7801333333333327</v>
      </c>
      <c r="P73" s="262"/>
      <c r="Q73" s="181">
        <v>42314</v>
      </c>
      <c r="R73" s="301">
        <v>8.8999999999999986</v>
      </c>
      <c r="S73" s="224">
        <v>4.208499999999999</v>
      </c>
      <c r="T73"/>
      <c r="U73" s="301">
        <v>1.55</v>
      </c>
      <c r="V73" s="224">
        <v>-3.1414999999999997</v>
      </c>
      <c r="W73" s="98"/>
      <c r="X73" s="301">
        <v>10.6</v>
      </c>
      <c r="Y73" s="224">
        <v>5.9085000000000001</v>
      </c>
      <c r="Z73"/>
      <c r="AA73" s="301">
        <v>3.5</v>
      </c>
      <c r="AB73" s="224">
        <v>-1.1914999999999996</v>
      </c>
      <c r="AC73"/>
      <c r="AD73" s="301">
        <v>11.45</v>
      </c>
      <c r="AE73" s="223">
        <v>6.7584999999999997</v>
      </c>
      <c r="AG73" s="301">
        <v>-4</v>
      </c>
      <c r="AH73" s="223">
        <v>-8.6914999999999996</v>
      </c>
      <c r="AJ73" s="301">
        <v>5.35</v>
      </c>
      <c r="AK73" s="223">
        <v>0.65850000000000009</v>
      </c>
      <c r="AL73">
        <v>-16.989226495726495</v>
      </c>
      <c r="AM73" s="301">
        <v>3.4499999999999997</v>
      </c>
      <c r="AN73" s="223">
        <f t="shared" si="1"/>
        <v>-1.2414999999999998</v>
      </c>
      <c r="AO73" s="174"/>
      <c r="AZ73" s="36">
        <v>42315</v>
      </c>
      <c r="BA73" s="301">
        <v>6.55</v>
      </c>
      <c r="BC73" s="301">
        <v>3.15</v>
      </c>
      <c r="BD73" s="98"/>
      <c r="BE73" s="301">
        <v>10.8</v>
      </c>
      <c r="BG73" s="301">
        <v>5.95</v>
      </c>
      <c r="BI73" s="301">
        <v>11.35</v>
      </c>
      <c r="BK73" s="301">
        <v>-2.4</v>
      </c>
      <c r="BL73" s="100">
        <v>-20.341842592592595</v>
      </c>
      <c r="BM73" s="301">
        <v>3.7</v>
      </c>
      <c r="BO73" s="301">
        <v>2.6999999999999997</v>
      </c>
      <c r="BP73" s="182">
        <v>-19.650256410256411</v>
      </c>
      <c r="BQ73" s="182"/>
      <c r="BR73" t="s">
        <v>109</v>
      </c>
      <c r="BS73" s="36">
        <v>42315</v>
      </c>
      <c r="BT73">
        <v>19</v>
      </c>
      <c r="BU73">
        <f t="shared" si="148"/>
        <v>0.19</v>
      </c>
      <c r="BV73">
        <f t="shared" si="149"/>
        <v>-16.823427681750001</v>
      </c>
      <c r="BW73">
        <v>19</v>
      </c>
      <c r="BX73">
        <f t="shared" si="150"/>
        <v>0.19</v>
      </c>
      <c r="BY73" s="100">
        <v>-20.341842592592595</v>
      </c>
      <c r="BZ73" s="98"/>
      <c r="CD73" s="36">
        <v>42315</v>
      </c>
      <c r="CE73" s="108">
        <v>4.4276</v>
      </c>
      <c r="CF73" s="108">
        <v>4.5153999999999996</v>
      </c>
      <c r="CH73" s="104">
        <v>-16.823427681750001</v>
      </c>
      <c r="CI73" s="202">
        <f t="shared" si="197"/>
        <v>-0.28094550175000066</v>
      </c>
      <c r="CJ73" s="224">
        <v>2.0346000000000002</v>
      </c>
      <c r="CK73" s="513">
        <f t="shared" si="151"/>
        <v>0</v>
      </c>
      <c r="CL73" s="506">
        <f t="shared" si="152"/>
        <v>0.95</v>
      </c>
      <c r="CM73" s="510">
        <f t="shared" si="110"/>
        <v>-15.828282011435004</v>
      </c>
      <c r="CN73" s="204">
        <f t="shared" si="68"/>
        <v>-0.26689822666250151</v>
      </c>
      <c r="CO73" s="537">
        <f t="shared" si="133"/>
        <v>0</v>
      </c>
      <c r="CP73" s="537">
        <f t="shared" si="16"/>
        <v>0</v>
      </c>
      <c r="CQ73" s="537">
        <f t="shared" si="69"/>
        <v>0</v>
      </c>
      <c r="CR73" s="537">
        <f t="shared" si="70"/>
        <v>0</v>
      </c>
      <c r="CS73" s="518">
        <f t="shared" si="208"/>
        <v>-15.828282011435004</v>
      </c>
      <c r="CT73" s="519">
        <f t="shared" si="71"/>
        <v>-0.26689822666250151</v>
      </c>
      <c r="CU73" s="519">
        <f t="shared" si="153"/>
        <v>-0.26689822666250151</v>
      </c>
      <c r="CV73" s="538">
        <f t="shared" si="154"/>
        <v>-0.26689822666250151</v>
      </c>
      <c r="CW73" s="165"/>
      <c r="CY73" s="104">
        <f t="shared" si="183"/>
        <v>-15.828282011435004</v>
      </c>
      <c r="CZ73"/>
      <c r="DB73" s="36">
        <v>42315</v>
      </c>
      <c r="DC73" s="108">
        <v>4.4276</v>
      </c>
      <c r="DD73" s="108">
        <v>4.5153999999999996</v>
      </c>
      <c r="DF73" s="104">
        <v>-16.823427681750001</v>
      </c>
      <c r="DG73" s="202">
        <f t="shared" si="198"/>
        <v>-0.28094550175000066</v>
      </c>
      <c r="DH73" s="224">
        <v>-1.3653999999999997</v>
      </c>
      <c r="DI73" s="513">
        <f t="shared" si="155"/>
        <v>1.1200000000000001</v>
      </c>
      <c r="DJ73" s="506">
        <f t="shared" si="156"/>
        <v>0</v>
      </c>
      <c r="DK73" s="510">
        <f t="shared" si="111"/>
        <v>-17.954791649267499</v>
      </c>
      <c r="DL73" s="204">
        <f t="shared" si="73"/>
        <v>-0.31465896195999932</v>
      </c>
      <c r="DM73" s="537">
        <f t="shared" si="199"/>
        <v>0</v>
      </c>
      <c r="DN73" s="537">
        <f t="shared" si="23"/>
        <v>0</v>
      </c>
      <c r="DO73" s="537">
        <f t="shared" si="200"/>
        <v>0</v>
      </c>
      <c r="DP73" s="537">
        <f t="shared" si="201"/>
        <v>0</v>
      </c>
      <c r="DQ73" s="518">
        <f t="shared" si="209"/>
        <v>-17.954791649267499</v>
      </c>
      <c r="DR73" s="519">
        <f t="shared" si="76"/>
        <v>-0.31465896195999932</v>
      </c>
      <c r="DS73" s="519">
        <f t="shared" si="157"/>
        <v>-0.31465896195999932</v>
      </c>
      <c r="DT73" s="538">
        <f t="shared" si="158"/>
        <v>-0.31465896195999932</v>
      </c>
      <c r="DU73" s="165"/>
      <c r="DW73" s="104">
        <f t="shared" si="184"/>
        <v>-17.954791649267499</v>
      </c>
      <c r="DY73" s="183"/>
      <c r="DZ73" s="36">
        <v>42315</v>
      </c>
      <c r="EA73" s="108">
        <v>4.4276</v>
      </c>
      <c r="EB73" s="108">
        <v>4.5153999999999996</v>
      </c>
      <c r="ED73" s="104">
        <v>-16.823427681750001</v>
      </c>
      <c r="EE73" s="202">
        <f t="shared" si="202"/>
        <v>-0.28094550175000066</v>
      </c>
      <c r="EF73" s="224">
        <v>6.2846000000000011</v>
      </c>
      <c r="EG73" s="513">
        <f t="shared" si="159"/>
        <v>0</v>
      </c>
      <c r="EH73" s="506">
        <f t="shared" si="160"/>
        <v>0.8</v>
      </c>
      <c r="EI73" s="510">
        <f t="shared" si="112"/>
        <v>-14.841522752252503</v>
      </c>
      <c r="EJ73" s="204">
        <f t="shared" si="78"/>
        <v>-0.22475640140000053</v>
      </c>
      <c r="EK73" s="537">
        <f t="shared" si="137"/>
        <v>0</v>
      </c>
      <c r="EL73" s="537">
        <f t="shared" si="30"/>
        <v>0</v>
      </c>
      <c r="EM73" s="537">
        <f t="shared" si="79"/>
        <v>0</v>
      </c>
      <c r="EN73" s="537">
        <f t="shared" si="80"/>
        <v>0</v>
      </c>
      <c r="EO73" s="518">
        <f t="shared" si="210"/>
        <v>-14.841522752252503</v>
      </c>
      <c r="EP73" s="519">
        <f t="shared" si="81"/>
        <v>-0.22475640140000053</v>
      </c>
      <c r="EQ73" s="519">
        <f t="shared" si="161"/>
        <v>-0.22475640140000053</v>
      </c>
      <c r="ER73" s="538">
        <f t="shared" si="162"/>
        <v>-0.22475640140000053</v>
      </c>
      <c r="ES73" s="165"/>
      <c r="EU73" s="104">
        <f t="shared" si="185"/>
        <v>-14.841522752252503</v>
      </c>
      <c r="EW73" s="183"/>
      <c r="EX73" s="36">
        <v>42315</v>
      </c>
      <c r="EY73" s="108">
        <v>4.4276</v>
      </c>
      <c r="EZ73" s="108">
        <v>4.5153999999999996</v>
      </c>
      <c r="FB73" s="104">
        <v>-16.823427681750001</v>
      </c>
      <c r="FC73" s="202">
        <f t="shared" si="203"/>
        <v>-0.28094550175000066</v>
      </c>
      <c r="FD73" s="224">
        <v>1.4346000000000005</v>
      </c>
      <c r="FE73" s="513">
        <f t="shared" si="163"/>
        <v>0</v>
      </c>
      <c r="FF73" s="506">
        <f t="shared" si="164"/>
        <v>0.98</v>
      </c>
      <c r="FG73" s="510">
        <f t="shared" si="113"/>
        <v>-17.232956785232506</v>
      </c>
      <c r="FH73" s="204">
        <f t="shared" si="83"/>
        <v>-0.27532659171500029</v>
      </c>
      <c r="FI73" s="537">
        <f t="shared" si="139"/>
        <v>0</v>
      </c>
      <c r="FJ73" s="537">
        <f t="shared" si="37"/>
        <v>0</v>
      </c>
      <c r="FK73" s="537">
        <f t="shared" si="84"/>
        <v>0</v>
      </c>
      <c r="FL73" s="537">
        <f t="shared" si="85"/>
        <v>0</v>
      </c>
      <c r="FM73" s="518">
        <f t="shared" si="211"/>
        <v>-17.232956785232506</v>
      </c>
      <c r="FN73" s="519">
        <f t="shared" si="86"/>
        <v>-0.27532659171500029</v>
      </c>
      <c r="FO73" s="519">
        <f t="shared" si="165"/>
        <v>-0.27532659171500029</v>
      </c>
      <c r="FP73" s="538">
        <f t="shared" si="166"/>
        <v>-0.27532659171500029</v>
      </c>
      <c r="FQ73" s="165"/>
      <c r="FS73" s="104">
        <f t="shared" si="186"/>
        <v>-17.232956785232506</v>
      </c>
      <c r="FT73"/>
      <c r="FU73" s="183"/>
      <c r="FV73" s="36">
        <v>42315</v>
      </c>
      <c r="FW73" s="108">
        <v>4.4276</v>
      </c>
      <c r="FX73" s="108">
        <v>4.5153999999999996</v>
      </c>
      <c r="FZ73" s="104">
        <v>-16.823427681750001</v>
      </c>
      <c r="GA73" s="202">
        <f t="shared" si="204"/>
        <v>-0.28094550175000066</v>
      </c>
      <c r="GB73" s="223">
        <v>6.8346</v>
      </c>
      <c r="GC73" s="513">
        <f t="shared" si="167"/>
        <v>0</v>
      </c>
      <c r="GD73" s="506">
        <f t="shared" si="168"/>
        <v>0.8</v>
      </c>
      <c r="GE73" s="510">
        <f t="shared" si="114"/>
        <v>-15.811021525887501</v>
      </c>
      <c r="GF73" s="204">
        <f t="shared" si="88"/>
        <v>-0.22475640140000053</v>
      </c>
      <c r="GG73" s="537">
        <f t="shared" si="141"/>
        <v>0</v>
      </c>
      <c r="GH73" s="537">
        <f t="shared" si="44"/>
        <v>0</v>
      </c>
      <c r="GI73" s="537">
        <f t="shared" si="89"/>
        <v>0</v>
      </c>
      <c r="GJ73" s="537">
        <f t="shared" si="90"/>
        <v>0</v>
      </c>
      <c r="GK73" s="518">
        <f t="shared" si="212"/>
        <v>-15.811021525887501</v>
      </c>
      <c r="GL73" s="519">
        <f t="shared" si="91"/>
        <v>-0.22475640140000053</v>
      </c>
      <c r="GM73" s="519">
        <f t="shared" si="169"/>
        <v>-0.22475640140000053</v>
      </c>
      <c r="GN73" s="538">
        <f t="shared" si="170"/>
        <v>-0.22475640140000053</v>
      </c>
      <c r="GO73" s="165"/>
      <c r="GQ73" s="104">
        <f t="shared" si="187"/>
        <v>-15.811021525887501</v>
      </c>
      <c r="GR73" s="182"/>
      <c r="GS73" s="183"/>
      <c r="GT73" s="36">
        <v>42315</v>
      </c>
      <c r="GU73" s="108">
        <v>4.4276</v>
      </c>
      <c r="GV73" s="108">
        <v>4.5153999999999996</v>
      </c>
      <c r="GX73" s="104">
        <v>-16.823427681750001</v>
      </c>
      <c r="GY73" s="202">
        <f t="shared" si="205"/>
        <v>-0.28094550175000066</v>
      </c>
      <c r="GZ73" s="223">
        <v>-6.9154</v>
      </c>
      <c r="HA73" s="513">
        <f t="shared" si="171"/>
        <v>1.9</v>
      </c>
      <c r="HB73" s="506">
        <f t="shared" si="172"/>
        <v>0</v>
      </c>
      <c r="HC73" s="510">
        <f t="shared" si="115"/>
        <v>-19.553007019787508</v>
      </c>
      <c r="HD73" s="204">
        <f t="shared" si="93"/>
        <v>-0.53379645332500303</v>
      </c>
      <c r="HE73" s="537">
        <f t="shared" si="143"/>
        <v>-0.50570190315000296</v>
      </c>
      <c r="HF73" s="537">
        <f t="shared" si="51"/>
        <v>0</v>
      </c>
      <c r="HG73" s="537">
        <f t="shared" si="94"/>
        <v>0</v>
      </c>
      <c r="HH73" s="537">
        <f t="shared" si="95"/>
        <v>0</v>
      </c>
      <c r="HI73" s="518">
        <f t="shared" si="213"/>
        <v>-19.465803189212508</v>
      </c>
      <c r="HJ73" s="519">
        <f t="shared" si="96"/>
        <v>-0.50570190315000474</v>
      </c>
      <c r="HK73" s="519">
        <f t="shared" si="173"/>
        <v>-0.50570190315000474</v>
      </c>
      <c r="HL73" s="538">
        <f t="shared" si="174"/>
        <v>-0.50570190315000474</v>
      </c>
      <c r="HM73" s="165"/>
      <c r="HO73" s="104">
        <f t="shared" si="188"/>
        <v>-19.465803189212508</v>
      </c>
      <c r="HP73" s="165">
        <v>-20.341842592592595</v>
      </c>
      <c r="HQ73" s="183"/>
      <c r="HR73" s="36">
        <v>42315</v>
      </c>
      <c r="HS73" s="108">
        <v>4.4276</v>
      </c>
      <c r="HT73" s="108">
        <v>4.5153999999999996</v>
      </c>
      <c r="HV73" s="104">
        <v>-16.823427681750001</v>
      </c>
      <c r="HW73" s="202">
        <f t="shared" si="206"/>
        <v>-0.28094550175000066</v>
      </c>
      <c r="HX73" s="223">
        <v>-0.81539999999999946</v>
      </c>
      <c r="HY73" s="513">
        <f t="shared" si="175"/>
        <v>1.1000000000000001</v>
      </c>
      <c r="HZ73" s="506">
        <f t="shared" si="176"/>
        <v>0</v>
      </c>
      <c r="IA73" s="510">
        <f t="shared" si="116"/>
        <v>-17.312792088990001</v>
      </c>
      <c r="IB73" s="204">
        <f t="shared" si="98"/>
        <v>-0.3090400519250025</v>
      </c>
      <c r="IC73" s="537">
        <f t="shared" si="145"/>
        <v>0</v>
      </c>
      <c r="ID73" s="537">
        <f t="shared" si="58"/>
        <v>0</v>
      </c>
      <c r="IE73" s="537">
        <f t="shared" si="99"/>
        <v>0</v>
      </c>
      <c r="IF73" s="537">
        <f t="shared" si="100"/>
        <v>0</v>
      </c>
      <c r="IG73" s="518">
        <f t="shared" si="214"/>
        <v>-17.312792088990001</v>
      </c>
      <c r="IH73" s="519">
        <f t="shared" si="101"/>
        <v>-0.3090400519250025</v>
      </c>
      <c r="II73" s="519">
        <f t="shared" si="177"/>
        <v>-0.3090400519250025</v>
      </c>
      <c r="IJ73" s="538">
        <f t="shared" si="178"/>
        <v>-0.3090400519250025</v>
      </c>
      <c r="IK73" s="165"/>
      <c r="IL73" s="163"/>
      <c r="IM73" s="104">
        <f t="shared" si="189"/>
        <v>-17.312792088990001</v>
      </c>
      <c r="IN73"/>
      <c r="IO73" s="183"/>
      <c r="IP73" s="36">
        <v>42315</v>
      </c>
      <c r="IQ73" s="108">
        <v>4.4276</v>
      </c>
      <c r="IR73" s="108">
        <v>4.5153999999999996</v>
      </c>
      <c r="IT73" s="104">
        <v>-16.823427681750001</v>
      </c>
      <c r="IU73" s="202">
        <f t="shared" si="207"/>
        <v>-0.28094550175000066</v>
      </c>
      <c r="IV73" s="365">
        <v>-1.8153999999999999</v>
      </c>
      <c r="IW73" s="513">
        <f t="shared" si="179"/>
        <v>1.1200000000000001</v>
      </c>
      <c r="IX73" s="506">
        <f t="shared" si="180"/>
        <v>0</v>
      </c>
      <c r="IY73" s="510">
        <f t="shared" si="117"/>
        <v>-20.228681396752506</v>
      </c>
      <c r="IZ73" s="204">
        <f t="shared" si="103"/>
        <v>-0.31465896195999932</v>
      </c>
      <c r="JA73" s="537">
        <f t="shared" si="147"/>
        <v>-0.17418621108499899</v>
      </c>
      <c r="JB73" s="537">
        <f t="shared" si="65"/>
        <v>0</v>
      </c>
      <c r="JC73" s="537">
        <f t="shared" si="104"/>
        <v>0</v>
      </c>
      <c r="JD73" s="537">
        <f t="shared" si="105"/>
        <v>0</v>
      </c>
      <c r="JE73" s="518">
        <f t="shared" si="215"/>
        <v>-19.165083781452509</v>
      </c>
      <c r="JF73" s="519">
        <f t="shared" si="106"/>
        <v>-0.17418621108500076</v>
      </c>
      <c r="JG73" s="519">
        <f t="shared" si="181"/>
        <v>-0.17418621108500076</v>
      </c>
      <c r="JH73" s="538">
        <f t="shared" si="182"/>
        <v>-0.17418621108500076</v>
      </c>
      <c r="JI73" s="165"/>
      <c r="JJ73" s="163"/>
      <c r="JK73" s="104">
        <f t="shared" si="190"/>
        <v>-19.165083781452509</v>
      </c>
      <c r="JL73" s="182">
        <v>-19.650256410256411</v>
      </c>
      <c r="JO73" s="163">
        <v>-16.823427681750001</v>
      </c>
      <c r="JP73" s="163">
        <v>2.0346000000000002</v>
      </c>
      <c r="JQ73" s="398">
        <f t="shared" si="191"/>
        <v>-15.828282011435004</v>
      </c>
      <c r="JT73" s="163">
        <v>-1.3653999999999997</v>
      </c>
      <c r="JU73" s="398">
        <f t="shared" si="192"/>
        <v>-17.954791649267499</v>
      </c>
      <c r="JX73" s="163">
        <v>6.2846000000000011</v>
      </c>
      <c r="JY73" s="425">
        <f t="shared" si="193"/>
        <v>-14.841522752252503</v>
      </c>
      <c r="KB73" s="163">
        <v>1.4346000000000005</v>
      </c>
      <c r="KC73" s="398">
        <f t="shared" si="7"/>
        <v>-17.232956785232506</v>
      </c>
      <c r="KF73" s="163">
        <v>6.8346</v>
      </c>
      <c r="KG73" s="398">
        <f t="shared" si="194"/>
        <v>-15.811021525887501</v>
      </c>
      <c r="KJ73" s="163">
        <v>-6.9154</v>
      </c>
      <c r="KK73" s="398">
        <f t="shared" si="195"/>
        <v>-19.465803189212508</v>
      </c>
      <c r="KL73" s="425">
        <v>-20.341842592592595</v>
      </c>
      <c r="KN73" s="365">
        <v>-0.81539999999999946</v>
      </c>
      <c r="KO73" s="398">
        <f t="shared" si="196"/>
        <v>-17.312792088990001</v>
      </c>
      <c r="KR73" s="365">
        <v>-1.8153999999999999</v>
      </c>
      <c r="KS73" s="398">
        <f t="shared" si="67"/>
        <v>-19.165083781452509</v>
      </c>
      <c r="KT73" s="398">
        <v>-19.650256410256411</v>
      </c>
      <c r="KU73" s="36">
        <v>42315</v>
      </c>
    </row>
    <row r="74" spans="1:325" x14ac:dyDescent="0.35">
      <c r="A74" s="95">
        <v>41220</v>
      </c>
      <c r="B74" s="36">
        <v>41220</v>
      </c>
      <c r="C74" s="301">
        <v>6.55</v>
      </c>
      <c r="D74" s="301">
        <v>3.15</v>
      </c>
      <c r="E74" s="301">
        <v>10.8</v>
      </c>
      <c r="F74" s="301">
        <v>5.95</v>
      </c>
      <c r="G74" s="301">
        <v>11.35</v>
      </c>
      <c r="H74" s="301">
        <v>-2.4</v>
      </c>
      <c r="I74" s="301">
        <v>3.7</v>
      </c>
      <c r="J74" s="301">
        <v>2.6999999999999997</v>
      </c>
      <c r="K74" s="105"/>
      <c r="L74" s="36">
        <v>42315</v>
      </c>
      <c r="M74" s="108">
        <v>4.4276</v>
      </c>
      <c r="N74" s="98">
        <f t="shared" si="2"/>
        <v>4.5153999999999996</v>
      </c>
      <c r="O74" s="108">
        <f t="shared" si="3"/>
        <v>4.603533333333333</v>
      </c>
      <c r="P74" s="262"/>
      <c r="Q74" s="181">
        <v>42315</v>
      </c>
      <c r="R74" s="301">
        <v>6.55</v>
      </c>
      <c r="S74" s="224">
        <v>2.0346000000000002</v>
      </c>
      <c r="T74"/>
      <c r="U74" s="301">
        <v>3.15</v>
      </c>
      <c r="V74" s="224">
        <v>-1.3653999999999997</v>
      </c>
      <c r="W74">
        <v>-17.044944444444443</v>
      </c>
      <c r="X74" s="301">
        <v>10.8</v>
      </c>
      <c r="Y74" s="224">
        <v>6.2846000000000011</v>
      </c>
      <c r="Z74"/>
      <c r="AA74" s="301">
        <v>5.95</v>
      </c>
      <c r="AB74" s="224">
        <v>1.4346000000000005</v>
      </c>
      <c r="AC74"/>
      <c r="AD74" s="301">
        <v>11.35</v>
      </c>
      <c r="AE74" s="223">
        <v>6.8346</v>
      </c>
      <c r="AG74" s="301">
        <v>-2.4</v>
      </c>
      <c r="AH74" s="223">
        <v>-6.9154</v>
      </c>
      <c r="AI74" s="100">
        <v>-20.341842592592595</v>
      </c>
      <c r="AJ74" s="301">
        <v>3.7</v>
      </c>
      <c r="AK74" s="223">
        <v>-0.81539999999999946</v>
      </c>
      <c r="AL74"/>
      <c r="AM74" s="301">
        <v>2.6999999999999997</v>
      </c>
      <c r="AN74" s="223">
        <f t="shared" si="1"/>
        <v>-1.8153999999999999</v>
      </c>
      <c r="AO74" s="182">
        <v>-19.650256410256411</v>
      </c>
      <c r="AZ74" s="36">
        <v>42316</v>
      </c>
      <c r="BA74" s="301">
        <v>4.75</v>
      </c>
      <c r="BC74" s="301">
        <v>4.95</v>
      </c>
      <c r="BD74">
        <v>-17.044944444444443</v>
      </c>
      <c r="BE74" s="301">
        <v>8.6000000000000014</v>
      </c>
      <c r="BG74" s="301">
        <v>9.1000000000000014</v>
      </c>
      <c r="BH74" s="98"/>
      <c r="BI74" s="301">
        <v>11.75</v>
      </c>
      <c r="BJ74">
        <v>-14.711500000000001</v>
      </c>
      <c r="BK74" s="301">
        <v>-0.2</v>
      </c>
      <c r="BM74" s="301">
        <v>1.1499999999999999</v>
      </c>
      <c r="BO74" s="301">
        <v>3.3</v>
      </c>
      <c r="BP74" s="104"/>
      <c r="BQ74" s="104"/>
      <c r="BS74" s="36">
        <v>42316</v>
      </c>
      <c r="BT74">
        <v>20</v>
      </c>
      <c r="BU74">
        <f t="shared" si="148"/>
        <v>0.2</v>
      </c>
      <c r="BV74">
        <f t="shared" si="149"/>
        <v>-17.094951999999999</v>
      </c>
      <c r="BW74">
        <v>20</v>
      </c>
      <c r="BX74">
        <f t="shared" si="150"/>
        <v>0.2</v>
      </c>
      <c r="BY74">
        <v>-17.044944444444443</v>
      </c>
      <c r="CD74" s="36">
        <v>42316</v>
      </c>
      <c r="CE74" s="108">
        <v>4.2529999999999983</v>
      </c>
      <c r="CF74" s="108">
        <v>4.3402999999999992</v>
      </c>
      <c r="CH74" s="104">
        <v>-17.094951999999999</v>
      </c>
      <c r="CI74" s="202">
        <f t="shared" si="197"/>
        <v>-0.27152431824999823</v>
      </c>
      <c r="CJ74" s="224">
        <v>0.40970000000000084</v>
      </c>
      <c r="CK74" s="513">
        <f t="shared" si="151"/>
        <v>0</v>
      </c>
      <c r="CL74" s="506">
        <f t="shared" si="152"/>
        <v>1</v>
      </c>
      <c r="CM74" s="510">
        <f t="shared" si="110"/>
        <v>-16.099806329685002</v>
      </c>
      <c r="CN74" s="204">
        <f t="shared" si="68"/>
        <v>-0.27152431824999823</v>
      </c>
      <c r="CO74" s="537">
        <f t="shared" si="133"/>
        <v>0</v>
      </c>
      <c r="CP74" s="537">
        <f t="shared" si="16"/>
        <v>0</v>
      </c>
      <c r="CQ74" s="537">
        <f t="shared" si="69"/>
        <v>0</v>
      </c>
      <c r="CR74" s="537">
        <f t="shared" si="70"/>
        <v>0</v>
      </c>
      <c r="CS74" s="518">
        <f t="shared" si="208"/>
        <v>-16.099806329685002</v>
      </c>
      <c r="CT74" s="519">
        <f t="shared" si="71"/>
        <v>-0.27152431824999823</v>
      </c>
      <c r="CU74" s="519">
        <f t="shared" si="153"/>
        <v>-0.27152431824999823</v>
      </c>
      <c r="CV74" s="538">
        <f t="shared" si="154"/>
        <v>-0.27152431824999823</v>
      </c>
      <c r="CW74" s="165"/>
      <c r="CY74" s="104">
        <f t="shared" si="183"/>
        <v>-16.099806329685002</v>
      </c>
      <c r="CZ74"/>
      <c r="DB74" s="36">
        <v>42316</v>
      </c>
      <c r="DC74" s="108">
        <v>4.2529999999999983</v>
      </c>
      <c r="DD74" s="108">
        <v>4.3402999999999992</v>
      </c>
      <c r="DF74" s="104">
        <v>-17.094951999999999</v>
      </c>
      <c r="DG74" s="202">
        <f t="shared" si="198"/>
        <v>-0.27152431824999823</v>
      </c>
      <c r="DH74" s="224">
        <v>0.60970000000000102</v>
      </c>
      <c r="DI74" s="513">
        <f t="shared" si="155"/>
        <v>0</v>
      </c>
      <c r="DJ74" s="506">
        <f t="shared" si="156"/>
        <v>1</v>
      </c>
      <c r="DK74" s="510">
        <f t="shared" si="111"/>
        <v>-18.226315967517497</v>
      </c>
      <c r="DL74" s="204">
        <f t="shared" si="73"/>
        <v>-0.27152431824999823</v>
      </c>
      <c r="DM74" s="537">
        <f t="shared" si="199"/>
        <v>0</v>
      </c>
      <c r="DN74" s="537">
        <f t="shared" si="23"/>
        <v>0</v>
      </c>
      <c r="DO74" s="537">
        <f t="shared" si="200"/>
        <v>0</v>
      </c>
      <c r="DP74" s="537">
        <f t="shared" si="201"/>
        <v>0</v>
      </c>
      <c r="DQ74" s="518">
        <f t="shared" si="209"/>
        <v>-18.226315967517497</v>
      </c>
      <c r="DR74" s="519">
        <f t="shared" si="76"/>
        <v>-0.27152431824999823</v>
      </c>
      <c r="DS74" s="519">
        <f t="shared" si="157"/>
        <v>-0.27152431824999823</v>
      </c>
      <c r="DT74" s="538">
        <f t="shared" si="158"/>
        <v>-0.27152431824999823</v>
      </c>
      <c r="DU74" s="165"/>
      <c r="DW74" s="104">
        <f t="shared" si="184"/>
        <v>-18.226315967517497</v>
      </c>
      <c r="DX74" s="163">
        <v>-17.044944444444443</v>
      </c>
      <c r="DY74" s="183"/>
      <c r="DZ74" s="36">
        <v>42316</v>
      </c>
      <c r="EA74" s="108">
        <v>4.2529999999999983</v>
      </c>
      <c r="EB74" s="108">
        <v>4.3402999999999992</v>
      </c>
      <c r="ED74" s="104">
        <v>-17.094951999999999</v>
      </c>
      <c r="EE74" s="202">
        <f t="shared" si="202"/>
        <v>-0.27152431824999823</v>
      </c>
      <c r="EF74" s="224">
        <v>4.2597000000000023</v>
      </c>
      <c r="EG74" s="513">
        <f t="shared" si="159"/>
        <v>0</v>
      </c>
      <c r="EH74" s="506">
        <f t="shared" si="160"/>
        <v>0.85</v>
      </c>
      <c r="EI74" s="510">
        <f t="shared" si="112"/>
        <v>-15.072318422765001</v>
      </c>
      <c r="EJ74" s="204">
        <f t="shared" si="78"/>
        <v>-0.23079567051249761</v>
      </c>
      <c r="EK74" s="537">
        <f t="shared" si="137"/>
        <v>0</v>
      </c>
      <c r="EL74" s="537">
        <f t="shared" si="30"/>
        <v>0</v>
      </c>
      <c r="EM74" s="537">
        <f t="shared" si="79"/>
        <v>-0.28510053416249725</v>
      </c>
      <c r="EN74" s="537">
        <f t="shared" si="80"/>
        <v>0</v>
      </c>
      <c r="EO74" s="518">
        <f t="shared" si="210"/>
        <v>-15.126623286415001</v>
      </c>
      <c r="EP74" s="519">
        <f t="shared" si="81"/>
        <v>-0.28510053416249725</v>
      </c>
      <c r="EQ74" s="519">
        <f t="shared" si="161"/>
        <v>-0.28510053416249725</v>
      </c>
      <c r="ER74" s="538">
        <f t="shared" si="162"/>
        <v>-0.28510053416249725</v>
      </c>
      <c r="ES74" s="165"/>
      <c r="EU74" s="104">
        <f t="shared" si="185"/>
        <v>-15.126623286415001</v>
      </c>
      <c r="EW74" s="183"/>
      <c r="EX74" s="36">
        <v>42316</v>
      </c>
      <c r="EY74" s="108">
        <v>4.2529999999999983</v>
      </c>
      <c r="EZ74" s="108">
        <v>4.3402999999999992</v>
      </c>
      <c r="FB74" s="104">
        <v>-17.094951999999999</v>
      </c>
      <c r="FC74" s="202">
        <f t="shared" si="203"/>
        <v>-0.27152431824999823</v>
      </c>
      <c r="FD74" s="224">
        <v>4.7597000000000023</v>
      </c>
      <c r="FE74" s="513">
        <f t="shared" si="163"/>
        <v>0</v>
      </c>
      <c r="FF74" s="506">
        <f t="shared" si="164"/>
        <v>0.85</v>
      </c>
      <c r="FG74" s="510">
        <f t="shared" si="113"/>
        <v>-17.463752455745006</v>
      </c>
      <c r="FH74" s="204">
        <f t="shared" si="83"/>
        <v>-0.23079567051249938</v>
      </c>
      <c r="FI74" s="537">
        <f t="shared" si="139"/>
        <v>0</v>
      </c>
      <c r="FJ74" s="537">
        <f t="shared" si="37"/>
        <v>0</v>
      </c>
      <c r="FK74" s="537">
        <f t="shared" si="84"/>
        <v>0</v>
      </c>
      <c r="FL74" s="537">
        <f t="shared" si="85"/>
        <v>0</v>
      </c>
      <c r="FM74" s="518">
        <f t="shared" si="211"/>
        <v>-17.463752455745006</v>
      </c>
      <c r="FN74" s="519">
        <f t="shared" si="86"/>
        <v>-0.23079567051249938</v>
      </c>
      <c r="FO74" s="519">
        <f t="shared" si="165"/>
        <v>-0.23079567051249938</v>
      </c>
      <c r="FP74" s="538">
        <f t="shared" si="166"/>
        <v>-0.23079567051249938</v>
      </c>
      <c r="FQ74" s="165"/>
      <c r="FS74" s="104">
        <f t="shared" si="186"/>
        <v>-17.463752455745006</v>
      </c>
      <c r="FT74" s="98"/>
      <c r="FU74" s="183"/>
      <c r="FV74" s="36">
        <v>42316</v>
      </c>
      <c r="FW74" s="108">
        <v>4.2529999999999983</v>
      </c>
      <c r="FX74" s="108">
        <v>4.3402999999999992</v>
      </c>
      <c r="FZ74" s="104">
        <v>-17.094951999999999</v>
      </c>
      <c r="GA74" s="202">
        <f t="shared" si="204"/>
        <v>-0.27152431824999823</v>
      </c>
      <c r="GB74" s="223">
        <v>7.4097000000000008</v>
      </c>
      <c r="GC74" s="513">
        <f t="shared" si="167"/>
        <v>0</v>
      </c>
      <c r="GD74" s="506">
        <f t="shared" si="168"/>
        <v>0.8</v>
      </c>
      <c r="GE74" s="510">
        <f t="shared" si="114"/>
        <v>-16.028240980487499</v>
      </c>
      <c r="GF74" s="204">
        <f t="shared" si="88"/>
        <v>-0.21721945459999858</v>
      </c>
      <c r="GG74" s="537">
        <f t="shared" si="141"/>
        <v>0</v>
      </c>
      <c r="GH74" s="537">
        <f t="shared" si="44"/>
        <v>0</v>
      </c>
      <c r="GI74" s="537">
        <f t="shared" si="89"/>
        <v>0</v>
      </c>
      <c r="GJ74" s="537">
        <f t="shared" si="90"/>
        <v>0</v>
      </c>
      <c r="GK74" s="518">
        <f t="shared" si="212"/>
        <v>-16.028240980487499</v>
      </c>
      <c r="GL74" s="519">
        <f t="shared" si="91"/>
        <v>-0.21721945459999858</v>
      </c>
      <c r="GM74" s="519">
        <f t="shared" si="169"/>
        <v>-0.21721945459999858</v>
      </c>
      <c r="GN74" s="538">
        <f t="shared" si="170"/>
        <v>-0.21721945459999858</v>
      </c>
      <c r="GO74" s="165"/>
      <c r="GQ74" s="104">
        <f t="shared" si="187"/>
        <v>-16.028240980487499</v>
      </c>
      <c r="GR74">
        <v>-14.711500000000001</v>
      </c>
      <c r="GS74" s="183"/>
      <c r="GT74" s="36">
        <v>42316</v>
      </c>
      <c r="GU74" s="108">
        <v>4.2529999999999983</v>
      </c>
      <c r="GV74" s="108">
        <v>4.3402999999999992</v>
      </c>
      <c r="GX74" s="104">
        <v>-17.094951999999999</v>
      </c>
      <c r="GY74" s="202">
        <f t="shared" si="205"/>
        <v>-0.27152431824999823</v>
      </c>
      <c r="GZ74" s="223">
        <v>-4.5402999999999993</v>
      </c>
      <c r="HA74" s="513">
        <f t="shared" si="171"/>
        <v>1.6</v>
      </c>
      <c r="HB74" s="506">
        <f t="shared" si="172"/>
        <v>0</v>
      </c>
      <c r="HC74" s="510">
        <f t="shared" si="115"/>
        <v>-19.987445928987505</v>
      </c>
      <c r="HD74" s="204">
        <f t="shared" si="93"/>
        <v>-0.43443890919999717</v>
      </c>
      <c r="HE74" s="537">
        <f t="shared" si="143"/>
        <v>-0.3529816137249977</v>
      </c>
      <c r="HF74" s="537">
        <f t="shared" si="51"/>
        <v>0</v>
      </c>
      <c r="HG74" s="537">
        <f t="shared" si="94"/>
        <v>0</v>
      </c>
      <c r="HH74" s="537">
        <f t="shared" si="95"/>
        <v>0</v>
      </c>
      <c r="HI74" s="518">
        <f t="shared" si="213"/>
        <v>-19.818784802937508</v>
      </c>
      <c r="HJ74" s="519">
        <f t="shared" si="96"/>
        <v>-0.35298161372499948</v>
      </c>
      <c r="HK74" s="519">
        <f t="shared" si="173"/>
        <v>-0.35298161372499948</v>
      </c>
      <c r="HL74" s="538">
        <f t="shared" si="174"/>
        <v>-0.35298161372499948</v>
      </c>
      <c r="HM74" s="165"/>
      <c r="HO74" s="104">
        <f t="shared" si="188"/>
        <v>-19.818784802937508</v>
      </c>
      <c r="HP74" s="165"/>
      <c r="HQ74" s="183"/>
      <c r="HR74" s="36">
        <v>42316</v>
      </c>
      <c r="HS74" s="108">
        <v>4.2529999999999983</v>
      </c>
      <c r="HT74" s="108">
        <v>4.3402999999999992</v>
      </c>
      <c r="HV74" s="104">
        <v>-17.094951999999999</v>
      </c>
      <c r="HW74" s="202">
        <f t="shared" si="206"/>
        <v>-0.27152431824999823</v>
      </c>
      <c r="HX74" s="223">
        <v>-3.1902999999999992</v>
      </c>
      <c r="HY74" s="513">
        <f t="shared" si="175"/>
        <v>1.3</v>
      </c>
      <c r="HZ74" s="506">
        <f t="shared" si="176"/>
        <v>0</v>
      </c>
      <c r="IA74" s="510">
        <f t="shared" si="116"/>
        <v>-17.665773702715001</v>
      </c>
      <c r="IB74" s="204">
        <f t="shared" si="98"/>
        <v>-0.35298161372499948</v>
      </c>
      <c r="IC74" s="537">
        <f t="shared" si="145"/>
        <v>0</v>
      </c>
      <c r="ID74" s="537">
        <f t="shared" si="58"/>
        <v>0</v>
      </c>
      <c r="IE74" s="537">
        <f t="shared" si="99"/>
        <v>0</v>
      </c>
      <c r="IF74" s="537">
        <f t="shared" si="100"/>
        <v>0</v>
      </c>
      <c r="IG74" s="518">
        <f t="shared" si="214"/>
        <v>-17.665773702715001</v>
      </c>
      <c r="IH74" s="519">
        <f t="shared" si="101"/>
        <v>-0.35298161372499948</v>
      </c>
      <c r="II74" s="519">
        <f t="shared" si="177"/>
        <v>-0.35298161372499948</v>
      </c>
      <c r="IJ74" s="538">
        <f t="shared" si="178"/>
        <v>-0.35298161372499948</v>
      </c>
      <c r="IK74" s="165"/>
      <c r="IL74" s="163"/>
      <c r="IM74" s="104">
        <f t="shared" si="189"/>
        <v>-17.665773702715001</v>
      </c>
      <c r="IN74"/>
      <c r="IO74" s="183"/>
      <c r="IP74" s="36">
        <v>42316</v>
      </c>
      <c r="IQ74" s="108">
        <v>4.2529999999999983</v>
      </c>
      <c r="IR74" s="108">
        <v>4.3402999999999992</v>
      </c>
      <c r="IT74" s="104">
        <v>-17.094951999999999</v>
      </c>
      <c r="IU74" s="202">
        <f t="shared" si="207"/>
        <v>-0.27152431824999823</v>
      </c>
      <c r="IV74" s="365">
        <v>-1.0402999999999993</v>
      </c>
      <c r="IW74" s="513">
        <f t="shared" si="179"/>
        <v>1.1200000000000001</v>
      </c>
      <c r="IX74" s="506">
        <f t="shared" si="180"/>
        <v>0</v>
      </c>
      <c r="IY74" s="510">
        <f t="shared" si="117"/>
        <v>-20.532788633192503</v>
      </c>
      <c r="IZ74" s="204">
        <f t="shared" si="103"/>
        <v>-0.3041072364399966</v>
      </c>
      <c r="JA74" s="537">
        <f t="shared" si="147"/>
        <v>-0.16834507731499748</v>
      </c>
      <c r="JB74" s="537">
        <f t="shared" si="65"/>
        <v>0</v>
      </c>
      <c r="JC74" s="537">
        <f t="shared" si="104"/>
        <v>0</v>
      </c>
      <c r="JD74" s="537">
        <f t="shared" si="105"/>
        <v>0</v>
      </c>
      <c r="JE74" s="518">
        <f t="shared" si="215"/>
        <v>-19.333428858767505</v>
      </c>
      <c r="JF74" s="519">
        <f t="shared" si="106"/>
        <v>-0.16834507731499571</v>
      </c>
      <c r="JG74" s="519">
        <f t="shared" si="181"/>
        <v>-0.16834507731499571</v>
      </c>
      <c r="JH74" s="538">
        <f t="shared" si="182"/>
        <v>-0.16834507731499571</v>
      </c>
      <c r="JI74" s="165"/>
      <c r="JJ74" s="163"/>
      <c r="JK74" s="104">
        <f t="shared" si="190"/>
        <v>-19.333428858767505</v>
      </c>
      <c r="JL74" s="186"/>
      <c r="JM74" s="186"/>
      <c r="JN74" s="527"/>
      <c r="JO74" s="163">
        <v>-17.094951999999999</v>
      </c>
      <c r="JP74" s="163">
        <v>0.40970000000000084</v>
      </c>
      <c r="JQ74" s="398">
        <f t="shared" si="191"/>
        <v>-16.099806329685002</v>
      </c>
      <c r="JT74" s="163">
        <v>0.60970000000000102</v>
      </c>
      <c r="JU74" s="398">
        <f t="shared" si="192"/>
        <v>-18.226315967517497</v>
      </c>
      <c r="JV74" s="425">
        <v>-17.044944444444443</v>
      </c>
      <c r="JX74" s="163">
        <v>4.2597000000000023</v>
      </c>
      <c r="JY74" s="425">
        <f t="shared" si="193"/>
        <v>-15.126623286415001</v>
      </c>
      <c r="KB74" s="163">
        <v>4.7597000000000023</v>
      </c>
      <c r="KC74" s="398">
        <f t="shared" si="7"/>
        <v>-17.463752455745006</v>
      </c>
      <c r="KF74" s="163">
        <v>7.4097000000000008</v>
      </c>
      <c r="KG74" s="398">
        <f t="shared" si="194"/>
        <v>-16.028240980487499</v>
      </c>
      <c r="KH74" s="398">
        <v>-14.711500000000001</v>
      </c>
      <c r="KJ74" s="163">
        <v>-4.5402999999999993</v>
      </c>
      <c r="KK74" s="398">
        <f t="shared" si="195"/>
        <v>-19.818784802937508</v>
      </c>
      <c r="KL74" s="425"/>
      <c r="KN74" s="365">
        <v>-3.1902999999999992</v>
      </c>
      <c r="KO74" s="398">
        <f t="shared" si="196"/>
        <v>-17.665773702715001</v>
      </c>
      <c r="KR74" s="365">
        <v>-1.0402999999999993</v>
      </c>
      <c r="KS74" s="398">
        <f t="shared" si="67"/>
        <v>-19.333428858767505</v>
      </c>
      <c r="KT74" s="164"/>
      <c r="KU74" s="36">
        <v>42316</v>
      </c>
    </row>
    <row r="75" spans="1:325" x14ac:dyDescent="0.35">
      <c r="A75" s="95">
        <v>41221</v>
      </c>
      <c r="B75" s="36">
        <v>41221</v>
      </c>
      <c r="C75" s="301">
        <v>4.75</v>
      </c>
      <c r="D75" s="301">
        <v>4.95</v>
      </c>
      <c r="E75" s="301">
        <v>8.6000000000000014</v>
      </c>
      <c r="F75" s="301">
        <v>9.1000000000000014</v>
      </c>
      <c r="G75" s="301">
        <v>11.75</v>
      </c>
      <c r="H75" s="301">
        <v>-0.2</v>
      </c>
      <c r="I75" s="301">
        <v>1.1499999999999999</v>
      </c>
      <c r="J75" s="301">
        <v>3.3</v>
      </c>
      <c r="K75" s="105"/>
      <c r="L75" s="36">
        <v>42316</v>
      </c>
      <c r="M75" s="108">
        <v>4.2529999999999983</v>
      </c>
      <c r="N75" s="98">
        <f t="shared" si="2"/>
        <v>4.3402999999999992</v>
      </c>
      <c r="O75" s="108">
        <f t="shared" si="3"/>
        <v>4.4279333333333328</v>
      </c>
      <c r="P75" s="262"/>
      <c r="Q75" s="181">
        <v>42316</v>
      </c>
      <c r="R75" s="301">
        <v>4.75</v>
      </c>
      <c r="S75" s="224">
        <v>0.40970000000000084</v>
      </c>
      <c r="T75"/>
      <c r="U75" s="301">
        <v>4.95</v>
      </c>
      <c r="V75" s="224">
        <v>0.60970000000000102</v>
      </c>
      <c r="W75"/>
      <c r="X75" s="301">
        <v>8.6000000000000014</v>
      </c>
      <c r="Y75" s="224">
        <v>4.2597000000000023</v>
      </c>
      <c r="Z75"/>
      <c r="AA75" s="301">
        <v>9.1000000000000014</v>
      </c>
      <c r="AB75" s="224">
        <v>4.7597000000000023</v>
      </c>
      <c r="AC75" s="98"/>
      <c r="AD75" s="301">
        <v>11.75</v>
      </c>
      <c r="AE75" s="223">
        <v>7.4097000000000008</v>
      </c>
      <c r="AF75">
        <v>-14.711500000000001</v>
      </c>
      <c r="AG75" s="301">
        <v>-0.2</v>
      </c>
      <c r="AH75" s="223">
        <v>-4.5402999999999993</v>
      </c>
      <c r="AI75" s="100"/>
      <c r="AJ75" s="301">
        <v>1.1499999999999999</v>
      </c>
      <c r="AK75" s="223">
        <v>-3.1902999999999992</v>
      </c>
      <c r="AL75"/>
      <c r="AM75" s="301">
        <v>3.3</v>
      </c>
      <c r="AN75" s="223">
        <f t="shared" si="1"/>
        <v>-1.0402999999999993</v>
      </c>
      <c r="AO75" s="104"/>
      <c r="AZ75" s="36">
        <v>42317</v>
      </c>
      <c r="BA75" s="301">
        <v>2.4500000000000002</v>
      </c>
      <c r="BC75" s="301">
        <v>3.2</v>
      </c>
      <c r="BE75" s="301">
        <v>8.75</v>
      </c>
      <c r="BF75" s="98"/>
      <c r="BG75" s="301">
        <v>7.15</v>
      </c>
      <c r="BH75" s="98"/>
      <c r="BI75" s="301">
        <v>10.4</v>
      </c>
      <c r="BK75" s="301">
        <v>0.29999999999999993</v>
      </c>
      <c r="BM75" s="301">
        <v>-0.5</v>
      </c>
      <c r="BO75" s="301">
        <v>5.9499999999999993</v>
      </c>
      <c r="BP75" s="104"/>
      <c r="BQ75" s="104"/>
      <c r="BS75" s="36">
        <v>42317</v>
      </c>
      <c r="BT75">
        <v>21</v>
      </c>
      <c r="BU75">
        <f t="shared" si="148"/>
        <v>0.21</v>
      </c>
      <c r="BV75">
        <f t="shared" si="149"/>
        <v>-17.35728551975</v>
      </c>
      <c r="BW75">
        <v>20</v>
      </c>
      <c r="BX75">
        <f t="shared" si="150"/>
        <v>0.2</v>
      </c>
      <c r="BY75">
        <v>-14.711500000000001</v>
      </c>
      <c r="CA75" s="98"/>
      <c r="CD75" s="36">
        <v>42317</v>
      </c>
      <c r="CE75" s="108">
        <v>4.0793999999999997</v>
      </c>
      <c r="CF75" s="108">
        <v>4.166199999999999</v>
      </c>
      <c r="CH75" s="104">
        <v>-17.35728551975</v>
      </c>
      <c r="CI75" s="202">
        <f t="shared" si="197"/>
        <v>-0.26233351975000119</v>
      </c>
      <c r="CJ75" s="224">
        <v>-1.7161999999999988</v>
      </c>
      <c r="CK75" s="513">
        <f t="shared" si="151"/>
        <v>1.1200000000000001</v>
      </c>
      <c r="CL75" s="506">
        <f t="shared" si="152"/>
        <v>0</v>
      </c>
      <c r="CM75" s="510">
        <f t="shared" si="110"/>
        <v>-16.393619871805004</v>
      </c>
      <c r="CN75" s="204">
        <f t="shared" si="68"/>
        <v>-0.29381354212000232</v>
      </c>
      <c r="CO75" s="537">
        <f t="shared" si="133"/>
        <v>0</v>
      </c>
      <c r="CP75" s="537">
        <f t="shared" si="16"/>
        <v>0</v>
      </c>
      <c r="CQ75" s="537">
        <f t="shared" si="69"/>
        <v>0</v>
      </c>
      <c r="CR75" s="537">
        <f t="shared" si="70"/>
        <v>0</v>
      </c>
      <c r="CS75" s="518">
        <f t="shared" si="208"/>
        <v>-16.393619871805004</v>
      </c>
      <c r="CT75" s="519">
        <f t="shared" si="71"/>
        <v>-0.29381354212000232</v>
      </c>
      <c r="CU75" s="519">
        <f t="shared" si="153"/>
        <v>-0.29381354212000232</v>
      </c>
      <c r="CV75" s="538">
        <f t="shared" si="154"/>
        <v>-0.29381354212000232</v>
      </c>
      <c r="CW75" s="165"/>
      <c r="CY75" s="104">
        <f t="shared" si="183"/>
        <v>-16.393619871805004</v>
      </c>
      <c r="CZ75"/>
      <c r="DB75" s="36">
        <v>42317</v>
      </c>
      <c r="DC75" s="108">
        <v>4.0793999999999997</v>
      </c>
      <c r="DD75" s="108">
        <v>4.166199999999999</v>
      </c>
      <c r="DF75" s="104">
        <v>-17.35728551975</v>
      </c>
      <c r="DG75" s="202">
        <f t="shared" si="198"/>
        <v>-0.26233351975000119</v>
      </c>
      <c r="DH75" s="224">
        <v>-0.96619999999999884</v>
      </c>
      <c r="DI75" s="513">
        <f t="shared" si="155"/>
        <v>1.1000000000000001</v>
      </c>
      <c r="DJ75" s="506">
        <f t="shared" si="156"/>
        <v>0</v>
      </c>
      <c r="DK75" s="510">
        <f t="shared" si="111"/>
        <v>-18.5148828392425</v>
      </c>
      <c r="DL75" s="204">
        <f t="shared" si="73"/>
        <v>-0.28856687172500273</v>
      </c>
      <c r="DM75" s="537">
        <f t="shared" si="199"/>
        <v>0</v>
      </c>
      <c r="DN75" s="537">
        <f t="shared" si="23"/>
        <v>0</v>
      </c>
      <c r="DO75" s="537">
        <f t="shared" si="200"/>
        <v>0</v>
      </c>
      <c r="DP75" s="537">
        <f t="shared" si="201"/>
        <v>0</v>
      </c>
      <c r="DQ75" s="518">
        <f t="shared" si="209"/>
        <v>-18.5148828392425</v>
      </c>
      <c r="DR75" s="519">
        <f t="shared" si="76"/>
        <v>-0.28856687172500273</v>
      </c>
      <c r="DS75" s="519">
        <f t="shared" si="157"/>
        <v>-0.28856687172500273</v>
      </c>
      <c r="DT75" s="538">
        <f t="shared" si="158"/>
        <v>-0.28856687172500273</v>
      </c>
      <c r="DU75" s="165"/>
      <c r="DW75" s="104">
        <f t="shared" si="184"/>
        <v>-18.5148828392425</v>
      </c>
      <c r="DY75" s="183"/>
      <c r="DZ75" s="36">
        <v>42317</v>
      </c>
      <c r="EA75" s="108">
        <v>4.0793999999999997</v>
      </c>
      <c r="EB75" s="108">
        <v>4.166199999999999</v>
      </c>
      <c r="ED75" s="104">
        <v>-17.35728551975</v>
      </c>
      <c r="EE75" s="202">
        <f t="shared" si="202"/>
        <v>-0.26233351975000119</v>
      </c>
      <c r="EF75" s="224">
        <v>4.583800000000001</v>
      </c>
      <c r="EG75" s="513">
        <f t="shared" si="159"/>
        <v>0</v>
      </c>
      <c r="EH75" s="506">
        <f t="shared" si="160"/>
        <v>0.85</v>
      </c>
      <c r="EI75" s="510">
        <f t="shared" si="112"/>
        <v>-15.295301914552502</v>
      </c>
      <c r="EJ75" s="204">
        <f t="shared" si="78"/>
        <v>-0.22298349178750065</v>
      </c>
      <c r="EK75" s="537">
        <f t="shared" si="137"/>
        <v>0</v>
      </c>
      <c r="EL75" s="537">
        <f t="shared" si="30"/>
        <v>0</v>
      </c>
      <c r="EM75" s="537">
        <f t="shared" si="79"/>
        <v>-0.2754501957375009</v>
      </c>
      <c r="EN75" s="537">
        <f t="shared" si="80"/>
        <v>0</v>
      </c>
      <c r="EO75" s="518">
        <f t="shared" si="210"/>
        <v>-15.402073482152501</v>
      </c>
      <c r="EP75" s="519">
        <f t="shared" si="81"/>
        <v>-0.27545019573750018</v>
      </c>
      <c r="EQ75" s="519">
        <f t="shared" si="161"/>
        <v>-0.27545019573750018</v>
      </c>
      <c r="ER75" s="538">
        <f t="shared" si="162"/>
        <v>-0.27545019573750018</v>
      </c>
      <c r="ES75" s="165"/>
      <c r="EU75" s="104">
        <f t="shared" si="185"/>
        <v>-15.402073482152501</v>
      </c>
      <c r="EW75" s="183"/>
      <c r="EX75" s="36">
        <v>42317</v>
      </c>
      <c r="EY75" s="108">
        <v>4.0793999999999997</v>
      </c>
      <c r="EZ75" s="108">
        <v>4.166199999999999</v>
      </c>
      <c r="FB75" s="104">
        <v>-17.35728551975</v>
      </c>
      <c r="FC75" s="202">
        <f t="shared" si="203"/>
        <v>-0.26233351975000119</v>
      </c>
      <c r="FD75" s="224">
        <v>2.9838000000000013</v>
      </c>
      <c r="FE75" s="513">
        <f t="shared" si="163"/>
        <v>0</v>
      </c>
      <c r="FF75" s="506">
        <f t="shared" si="164"/>
        <v>0.95</v>
      </c>
      <c r="FG75" s="510">
        <f t="shared" si="113"/>
        <v>-17.712969299507506</v>
      </c>
      <c r="FH75" s="204">
        <f t="shared" si="83"/>
        <v>-0.24921684376250042</v>
      </c>
      <c r="FI75" s="537">
        <f t="shared" si="139"/>
        <v>0</v>
      </c>
      <c r="FJ75" s="537">
        <f t="shared" si="37"/>
        <v>0</v>
      </c>
      <c r="FK75" s="537">
        <f t="shared" si="84"/>
        <v>0</v>
      </c>
      <c r="FL75" s="537">
        <f t="shared" si="85"/>
        <v>0</v>
      </c>
      <c r="FM75" s="518">
        <f t="shared" si="211"/>
        <v>-17.712969299507506</v>
      </c>
      <c r="FN75" s="519">
        <f t="shared" si="86"/>
        <v>-0.24921684376250042</v>
      </c>
      <c r="FO75" s="519">
        <f t="shared" si="165"/>
        <v>-0.24921684376250042</v>
      </c>
      <c r="FP75" s="538">
        <f t="shared" si="166"/>
        <v>-0.24921684376250042</v>
      </c>
      <c r="FQ75" s="165"/>
      <c r="FS75" s="104">
        <f t="shared" si="186"/>
        <v>-17.712969299507506</v>
      </c>
      <c r="FT75" s="98"/>
      <c r="FU75" s="183"/>
      <c r="FV75" s="36">
        <v>42317</v>
      </c>
      <c r="FW75" s="108">
        <v>4.0793999999999997</v>
      </c>
      <c r="FX75" s="108">
        <v>4.166199999999999</v>
      </c>
      <c r="FZ75" s="104">
        <v>-17.35728551975</v>
      </c>
      <c r="GA75" s="202">
        <f t="shared" si="204"/>
        <v>-0.26233351975000119</v>
      </c>
      <c r="GB75" s="223">
        <v>6.2338000000000013</v>
      </c>
      <c r="GC75" s="513">
        <f t="shared" si="167"/>
        <v>0</v>
      </c>
      <c r="GD75" s="506">
        <f t="shared" si="168"/>
        <v>0.8</v>
      </c>
      <c r="GE75" s="510">
        <f t="shared" si="114"/>
        <v>-16.238107796287501</v>
      </c>
      <c r="GF75" s="204">
        <f t="shared" si="88"/>
        <v>-0.20986681580000166</v>
      </c>
      <c r="GG75" s="537">
        <f t="shared" si="141"/>
        <v>0</v>
      </c>
      <c r="GH75" s="537">
        <f t="shared" si="44"/>
        <v>0</v>
      </c>
      <c r="GI75" s="537">
        <f t="shared" si="89"/>
        <v>0</v>
      </c>
      <c r="GJ75" s="537">
        <f t="shared" si="90"/>
        <v>0</v>
      </c>
      <c r="GK75" s="518">
        <f t="shared" si="212"/>
        <v>-16.238107796287501</v>
      </c>
      <c r="GL75" s="519">
        <f t="shared" si="91"/>
        <v>-0.20986681580000166</v>
      </c>
      <c r="GM75" s="519">
        <f t="shared" si="169"/>
        <v>-0.20986681580000166</v>
      </c>
      <c r="GN75" s="538">
        <f t="shared" si="170"/>
        <v>-0.20986681580000166</v>
      </c>
      <c r="GO75" s="165"/>
      <c r="GQ75" s="104">
        <f t="shared" si="187"/>
        <v>-16.238107796287501</v>
      </c>
      <c r="GR75"/>
      <c r="GS75" s="183"/>
      <c r="GT75" s="36">
        <v>42317</v>
      </c>
      <c r="GU75" s="108">
        <v>4.0793999999999997</v>
      </c>
      <c r="GV75" s="108">
        <v>4.166199999999999</v>
      </c>
      <c r="GX75" s="104">
        <v>-17.35728551975</v>
      </c>
      <c r="GY75" s="202">
        <f t="shared" si="205"/>
        <v>-0.26233351975000119</v>
      </c>
      <c r="GZ75" s="223">
        <v>-3.8661999999999992</v>
      </c>
      <c r="HA75" s="513">
        <f t="shared" si="171"/>
        <v>1.3</v>
      </c>
      <c r="HB75" s="506">
        <f t="shared" si="172"/>
        <v>0</v>
      </c>
      <c r="HC75" s="510">
        <f t="shared" si="115"/>
        <v>-20.328479504662507</v>
      </c>
      <c r="HD75" s="204">
        <f t="shared" si="93"/>
        <v>-0.34103357567500225</v>
      </c>
      <c r="HE75" s="537">
        <f t="shared" si="143"/>
        <v>-0.26233351975000191</v>
      </c>
      <c r="HF75" s="537">
        <f t="shared" si="51"/>
        <v>0</v>
      </c>
      <c r="HG75" s="537">
        <f t="shared" si="94"/>
        <v>0</v>
      </c>
      <c r="HH75" s="537">
        <f t="shared" si="95"/>
        <v>0</v>
      </c>
      <c r="HI75" s="518">
        <f t="shared" si="213"/>
        <v>-20.081118322687509</v>
      </c>
      <c r="HJ75" s="519">
        <f t="shared" si="96"/>
        <v>-0.26233351975000119</v>
      </c>
      <c r="HK75" s="519">
        <f t="shared" si="173"/>
        <v>-0.26233351975000119</v>
      </c>
      <c r="HL75" s="538">
        <f t="shared" si="174"/>
        <v>-0.26233351975000119</v>
      </c>
      <c r="HM75" s="165"/>
      <c r="HO75" s="104">
        <f t="shared" si="188"/>
        <v>-20.081118322687509</v>
      </c>
      <c r="HP75" s="165"/>
      <c r="HQ75" s="183"/>
      <c r="HR75" s="36">
        <v>42317</v>
      </c>
      <c r="HS75" s="108">
        <v>4.0793999999999997</v>
      </c>
      <c r="HT75" s="108">
        <v>4.166199999999999</v>
      </c>
      <c r="HV75" s="104">
        <v>-17.35728551975</v>
      </c>
      <c r="HW75" s="202">
        <f t="shared" si="206"/>
        <v>-0.26233351975000119</v>
      </c>
      <c r="HX75" s="223">
        <v>-4.666199999999999</v>
      </c>
      <c r="HY75" s="513">
        <f t="shared" si="175"/>
        <v>1.6</v>
      </c>
      <c r="HZ75" s="506">
        <f t="shared" si="176"/>
        <v>0</v>
      </c>
      <c r="IA75" s="510">
        <f t="shared" si="116"/>
        <v>-18.085507334315004</v>
      </c>
      <c r="IB75" s="204">
        <f t="shared" si="98"/>
        <v>-0.41973363160000332</v>
      </c>
      <c r="IC75" s="537">
        <f t="shared" si="145"/>
        <v>0</v>
      </c>
      <c r="ID75" s="537">
        <f t="shared" si="58"/>
        <v>0</v>
      </c>
      <c r="IE75" s="537">
        <f t="shared" si="99"/>
        <v>0</v>
      </c>
      <c r="IF75" s="537">
        <f t="shared" si="100"/>
        <v>0</v>
      </c>
      <c r="IG75" s="518">
        <f t="shared" si="214"/>
        <v>-18.085507334315004</v>
      </c>
      <c r="IH75" s="519">
        <f t="shared" si="101"/>
        <v>-0.41973363160000332</v>
      </c>
      <c r="II75" s="519">
        <f t="shared" si="177"/>
        <v>-0.41973363160000332</v>
      </c>
      <c r="IJ75" s="538">
        <f t="shared" si="178"/>
        <v>-0.41973363160000332</v>
      </c>
      <c r="IK75" s="165"/>
      <c r="IL75" s="163"/>
      <c r="IM75" s="104">
        <f t="shared" si="189"/>
        <v>-18.085507334315004</v>
      </c>
      <c r="IN75"/>
      <c r="IO75" s="183"/>
      <c r="IP75" s="36">
        <v>42317</v>
      </c>
      <c r="IQ75" s="108">
        <v>4.0793999999999997</v>
      </c>
      <c r="IR75" s="108">
        <v>4.166199999999999</v>
      </c>
      <c r="IT75" s="104">
        <v>-17.35728551975</v>
      </c>
      <c r="IU75" s="202">
        <f t="shared" si="207"/>
        <v>-0.26233351975000119</v>
      </c>
      <c r="IV75" s="365">
        <v>1.7838000000000003</v>
      </c>
      <c r="IW75" s="513">
        <f t="shared" si="179"/>
        <v>0</v>
      </c>
      <c r="IX75" s="506">
        <f t="shared" si="180"/>
        <v>0.98</v>
      </c>
      <c r="IY75" s="510">
        <f t="shared" si="117"/>
        <v>-20.789875482547505</v>
      </c>
      <c r="IZ75" s="204">
        <f t="shared" si="103"/>
        <v>-0.25708684935500159</v>
      </c>
      <c r="JA75" s="537">
        <f t="shared" si="147"/>
        <v>0</v>
      </c>
      <c r="JB75" s="537">
        <f t="shared" si="65"/>
        <v>-0.23085349738000147</v>
      </c>
      <c r="JC75" s="537">
        <f t="shared" si="104"/>
        <v>0</v>
      </c>
      <c r="JD75" s="537">
        <f t="shared" si="105"/>
        <v>0</v>
      </c>
      <c r="JE75" s="518">
        <f t="shared" si="215"/>
        <v>-19.564282356147505</v>
      </c>
      <c r="JF75" s="519">
        <f t="shared" si="106"/>
        <v>-0.23085349738000005</v>
      </c>
      <c r="JG75" s="519">
        <f t="shared" si="181"/>
        <v>-0.23085349738000005</v>
      </c>
      <c r="JH75" s="538">
        <f t="shared" si="182"/>
        <v>-0.23085349738000005</v>
      </c>
      <c r="JI75" s="165"/>
      <c r="JJ75" s="163"/>
      <c r="JK75" s="104">
        <f t="shared" si="190"/>
        <v>-19.564282356147505</v>
      </c>
      <c r="JL75" s="186"/>
      <c r="JM75" s="186"/>
      <c r="JN75" s="527"/>
      <c r="JO75" s="163">
        <v>-17.35728551975</v>
      </c>
      <c r="JP75" s="163">
        <v>-1.7161999999999988</v>
      </c>
      <c r="JQ75" s="398">
        <f t="shared" si="191"/>
        <v>-16.393619871805004</v>
      </c>
      <c r="JT75" s="163">
        <v>-0.96619999999999884</v>
      </c>
      <c r="JU75" s="398">
        <f t="shared" si="192"/>
        <v>-18.5148828392425</v>
      </c>
      <c r="JX75" s="163">
        <v>4.583800000000001</v>
      </c>
      <c r="JY75" s="425">
        <f t="shared" si="193"/>
        <v>-15.402073482152501</v>
      </c>
      <c r="KB75" s="163">
        <v>2.9838000000000013</v>
      </c>
      <c r="KC75" s="398">
        <f t="shared" si="7"/>
        <v>-17.712969299507506</v>
      </c>
      <c r="KF75" s="163">
        <v>6.2338000000000013</v>
      </c>
      <c r="KG75" s="398">
        <f t="shared" si="194"/>
        <v>-16.238107796287501</v>
      </c>
      <c r="KJ75" s="163">
        <v>-3.8661999999999992</v>
      </c>
      <c r="KK75" s="398">
        <f t="shared" si="195"/>
        <v>-20.081118322687509</v>
      </c>
      <c r="KL75" s="425"/>
      <c r="KN75" s="365">
        <v>-4.666199999999999</v>
      </c>
      <c r="KO75" s="398">
        <f t="shared" si="196"/>
        <v>-18.085507334315004</v>
      </c>
      <c r="KR75" s="365">
        <v>1.7838000000000003</v>
      </c>
      <c r="KS75" s="398">
        <f t="shared" si="67"/>
        <v>-19.564282356147505</v>
      </c>
      <c r="KT75" s="164"/>
      <c r="KU75" s="36">
        <v>42317</v>
      </c>
      <c r="KW75" s="98">
        <f>(JR80-JQ80)</f>
        <v>0.1275961826961165</v>
      </c>
      <c r="KX75" s="402" t="str">
        <f>IF(AND(KW75&gt;-0.5,KW75&lt;0.5)," ",KW75)</f>
        <v xml:space="preserve"> </v>
      </c>
      <c r="KY75" s="98">
        <f>(JV74-JU74)</f>
        <v>1.1813715230730537</v>
      </c>
      <c r="KZ75" s="402">
        <f>IF(AND(KY75&gt;-0.5,KY75&lt;0.5)," ",KY75)</f>
        <v>1.1813715230730537</v>
      </c>
      <c r="LA75" s="98">
        <f>(JZ77-JY77)</f>
        <v>-0.13571041776277504</v>
      </c>
      <c r="LB75" s="402" t="str">
        <f>IF(AND(LA75&gt;-0.5,LA75&lt;0.5)," ",LA75)</f>
        <v xml:space="preserve"> </v>
      </c>
      <c r="LC75" s="98">
        <f>(KD76-KC76)</f>
        <v>-0.36653229315082925</v>
      </c>
      <c r="LD75" s="402" t="str">
        <f>IF(AND(LC75&gt;-0.5,LC75&lt;0.5)," ",LC75)</f>
        <v xml:space="preserve"> </v>
      </c>
      <c r="LE75" s="98">
        <f>(KH74-KG74)</f>
        <v>1.3167409804874985</v>
      </c>
      <c r="LF75" s="402">
        <f>IF(AND(LE75&gt;-0.5,LE75&lt;0.5)," ",LE75)</f>
        <v>1.3167409804874985</v>
      </c>
      <c r="LG75" s="98">
        <f>(KL73-KK73)</f>
        <v>-0.87603940338008712</v>
      </c>
      <c r="LH75" s="402">
        <f>IF(AND(LG75&gt;-0.5,LG75&lt;0.5)," ",LG75)</f>
        <v>-0.87603940338008712</v>
      </c>
      <c r="LI75" s="98">
        <f>(KP72-KO72)</f>
        <v>1.45255413385037E-2</v>
      </c>
      <c r="LJ75" s="402" t="str">
        <f>IF(AND(LI75&gt;-0.5,LI75&lt;0.5)," ",LI75)</f>
        <v xml:space="preserve"> </v>
      </c>
      <c r="LK75" s="98">
        <f>(KT73-KS73)</f>
        <v>-0.48517262880390177</v>
      </c>
      <c r="LL75" s="402" t="str">
        <f>IF(AND(LK75&gt;-0.5,LK75&lt;0.5)," ",LK75)</f>
        <v xml:space="preserve"> </v>
      </c>
      <c r="LM75" s="112">
        <v>2</v>
      </c>
    </row>
    <row r="76" spans="1:325" x14ac:dyDescent="0.35">
      <c r="A76" s="95">
        <v>41222</v>
      </c>
      <c r="B76" s="36">
        <v>41222</v>
      </c>
      <c r="C76" s="301">
        <v>2.4500000000000002</v>
      </c>
      <c r="D76" s="301">
        <v>3.2</v>
      </c>
      <c r="E76" s="301">
        <v>8.75</v>
      </c>
      <c r="F76" s="301">
        <v>7.15</v>
      </c>
      <c r="G76" s="301">
        <v>10.4</v>
      </c>
      <c r="H76" s="301">
        <v>0.29999999999999993</v>
      </c>
      <c r="I76" s="301">
        <v>-0.5</v>
      </c>
      <c r="J76" s="301">
        <v>5.9499999999999993</v>
      </c>
      <c r="K76" s="105"/>
      <c r="L76" s="36">
        <v>42317</v>
      </c>
      <c r="M76" s="108">
        <v>4.0793999999999997</v>
      </c>
      <c r="N76" s="98">
        <f t="shared" si="2"/>
        <v>4.166199999999999</v>
      </c>
      <c r="O76" s="108">
        <f t="shared" si="3"/>
        <v>4.253333333333333</v>
      </c>
      <c r="P76" s="262"/>
      <c r="Q76" s="181">
        <v>42317</v>
      </c>
      <c r="R76" s="301">
        <v>2.4500000000000002</v>
      </c>
      <c r="S76" s="224">
        <v>-1.7161999999999988</v>
      </c>
      <c r="T76"/>
      <c r="U76" s="301">
        <v>3.2</v>
      </c>
      <c r="V76" s="224">
        <v>-0.96619999999999884</v>
      </c>
      <c r="W76"/>
      <c r="X76" s="301">
        <v>8.75</v>
      </c>
      <c r="Y76" s="224">
        <v>4.583800000000001</v>
      </c>
      <c r="Z76" s="98"/>
      <c r="AA76" s="301">
        <v>7.15</v>
      </c>
      <c r="AB76" s="224">
        <v>2.9838000000000013</v>
      </c>
      <c r="AC76" s="98"/>
      <c r="AD76" s="301">
        <v>10.4</v>
      </c>
      <c r="AE76" s="223">
        <v>6.2338000000000013</v>
      </c>
      <c r="AF76"/>
      <c r="AG76" s="301">
        <v>0.29999999999999993</v>
      </c>
      <c r="AH76" s="223">
        <v>-3.8661999999999992</v>
      </c>
      <c r="AI76" s="100"/>
      <c r="AJ76" s="301">
        <v>-0.5</v>
      </c>
      <c r="AK76" s="223">
        <v>-4.666199999999999</v>
      </c>
      <c r="AL76"/>
      <c r="AM76" s="301">
        <v>5.9499999999999993</v>
      </c>
      <c r="AN76" s="223">
        <f t="shared" si="1"/>
        <v>1.7838000000000003</v>
      </c>
      <c r="AO76" s="104"/>
      <c r="AZ76" s="36">
        <v>42318</v>
      </c>
      <c r="BA76" s="301">
        <v>0.6</v>
      </c>
      <c r="BB76" s="126"/>
      <c r="BC76" s="301">
        <v>2.75</v>
      </c>
      <c r="BD76" s="126"/>
      <c r="BE76" s="301">
        <v>7.3999999999999995</v>
      </c>
      <c r="BF76" s="127"/>
      <c r="BG76" s="301">
        <v>3.25</v>
      </c>
      <c r="BH76">
        <v>-18.358208333333334</v>
      </c>
      <c r="BI76" s="301">
        <v>8.75</v>
      </c>
      <c r="BJ76" s="386"/>
      <c r="BK76" s="301">
        <v>2.65</v>
      </c>
      <c r="BL76" s="386"/>
      <c r="BM76" s="301">
        <v>1.8499999999999999</v>
      </c>
      <c r="BN76" s="386"/>
      <c r="BO76" s="301">
        <v>6.35</v>
      </c>
      <c r="BP76" s="128"/>
      <c r="BQ76" s="128"/>
      <c r="BS76" s="36">
        <v>42318</v>
      </c>
      <c r="BT76">
        <v>22</v>
      </c>
      <c r="BU76">
        <f t="shared" si="148"/>
        <v>0.22</v>
      </c>
      <c r="BV76">
        <f t="shared" si="149"/>
        <v>-17.610655284</v>
      </c>
      <c r="BW76">
        <v>21</v>
      </c>
      <c r="BX76">
        <f t="shared" si="150"/>
        <v>0.21</v>
      </c>
      <c r="CA76" s="127"/>
      <c r="CD76" s="36">
        <v>42318</v>
      </c>
      <c r="CE76" s="108">
        <v>3.9067999999999987</v>
      </c>
      <c r="CF76" s="108">
        <v>3.9930999999999992</v>
      </c>
      <c r="CG76">
        <v>-17.393034722222222</v>
      </c>
      <c r="CH76" s="104">
        <v>-17.610655284</v>
      </c>
      <c r="CI76" s="202">
        <f t="shared" si="197"/>
        <v>-0.25336976424999946</v>
      </c>
      <c r="CJ76" s="224">
        <v>-3.3930999999999991</v>
      </c>
      <c r="CK76" s="513">
        <f t="shared" si="151"/>
        <v>1.3</v>
      </c>
      <c r="CL76" s="506">
        <f t="shared" si="152"/>
        <v>0</v>
      </c>
      <c r="CM76" s="510">
        <f t="shared" si="110"/>
        <v>-16.723000565330004</v>
      </c>
      <c r="CN76" s="204">
        <f t="shared" si="68"/>
        <v>-0.32938069352499966</v>
      </c>
      <c r="CO76" s="537">
        <f t="shared" si="133"/>
        <v>0</v>
      </c>
      <c r="CP76" s="537">
        <f t="shared" si="16"/>
        <v>0</v>
      </c>
      <c r="CQ76" s="537">
        <f t="shared" si="69"/>
        <v>0</v>
      </c>
      <c r="CR76" s="537">
        <f t="shared" si="70"/>
        <v>0</v>
      </c>
      <c r="CS76" s="518">
        <f t="shared" si="208"/>
        <v>-16.723000565330004</v>
      </c>
      <c r="CT76" s="519">
        <f t="shared" si="71"/>
        <v>-0.32938069352499966</v>
      </c>
      <c r="CU76" s="519">
        <f t="shared" si="153"/>
        <v>-0.32938069352499966</v>
      </c>
      <c r="CV76" s="538">
        <f t="shared" si="154"/>
        <v>-0.32938069352499966</v>
      </c>
      <c r="CW76" s="165"/>
      <c r="CY76" s="104">
        <f t="shared" si="183"/>
        <v>-16.723000565330004</v>
      </c>
      <c r="CZ76" s="126"/>
      <c r="DB76" s="36">
        <v>42318</v>
      </c>
      <c r="DC76" s="108">
        <v>3.9067999999999987</v>
      </c>
      <c r="DD76" s="108">
        <v>3.9930999999999992</v>
      </c>
      <c r="DE76">
        <v>-17.393034722222222</v>
      </c>
      <c r="DF76" s="104">
        <v>-17.610655284</v>
      </c>
      <c r="DG76" s="202">
        <f t="shared" si="198"/>
        <v>-0.25336976424999946</v>
      </c>
      <c r="DH76" s="224">
        <v>-1.2430999999999992</v>
      </c>
      <c r="DI76" s="513">
        <f t="shared" si="155"/>
        <v>1.1200000000000001</v>
      </c>
      <c r="DJ76" s="506">
        <f t="shared" si="156"/>
        <v>0</v>
      </c>
      <c r="DK76" s="510">
        <f t="shared" si="111"/>
        <v>-18.798656975202498</v>
      </c>
      <c r="DL76" s="204">
        <f t="shared" si="73"/>
        <v>-0.28377413595999812</v>
      </c>
      <c r="DM76" s="537">
        <f t="shared" si="199"/>
        <v>0</v>
      </c>
      <c r="DN76" s="537">
        <f t="shared" si="23"/>
        <v>0</v>
      </c>
      <c r="DO76" s="537">
        <f t="shared" si="200"/>
        <v>0</v>
      </c>
      <c r="DP76" s="537">
        <f t="shared" si="201"/>
        <v>0</v>
      </c>
      <c r="DQ76" s="518">
        <f t="shared" si="209"/>
        <v>-18.798656975202498</v>
      </c>
      <c r="DR76" s="519">
        <f t="shared" si="76"/>
        <v>-0.28377413595999812</v>
      </c>
      <c r="DS76" s="519">
        <f t="shared" si="157"/>
        <v>-0.28377413595999812</v>
      </c>
      <c r="DT76" s="538">
        <f t="shared" si="158"/>
        <v>-0.28377413595999812</v>
      </c>
      <c r="DU76" s="165"/>
      <c r="DW76" s="104">
        <f t="shared" si="184"/>
        <v>-18.798656975202498</v>
      </c>
      <c r="DY76" s="183"/>
      <c r="DZ76" s="36">
        <v>42318</v>
      </c>
      <c r="EA76" s="108">
        <v>3.9067999999999987</v>
      </c>
      <c r="EB76" s="108">
        <v>3.9930999999999992</v>
      </c>
      <c r="EC76">
        <v>-17.393034722222222</v>
      </c>
      <c r="ED76" s="104">
        <v>-17.610655284</v>
      </c>
      <c r="EE76" s="202">
        <f t="shared" si="202"/>
        <v>-0.25336976424999946</v>
      </c>
      <c r="EF76" s="224">
        <v>3.4069000000000003</v>
      </c>
      <c r="EG76" s="513">
        <f t="shared" si="159"/>
        <v>0</v>
      </c>
      <c r="EH76" s="506">
        <f t="shared" si="160"/>
        <v>0.9</v>
      </c>
      <c r="EI76" s="510">
        <f t="shared" si="112"/>
        <v>-15.5233347023775</v>
      </c>
      <c r="EJ76" s="204">
        <f t="shared" si="78"/>
        <v>-0.22803278782499881</v>
      </c>
      <c r="EK76" s="537">
        <f t="shared" si="137"/>
        <v>0</v>
      </c>
      <c r="EL76" s="537">
        <f t="shared" si="30"/>
        <v>0</v>
      </c>
      <c r="EM76" s="537">
        <f t="shared" si="79"/>
        <v>-0.27870674067499868</v>
      </c>
      <c r="EN76" s="537">
        <f t="shared" si="80"/>
        <v>0</v>
      </c>
      <c r="EO76" s="518">
        <f t="shared" si="210"/>
        <v>-15.680780222827499</v>
      </c>
      <c r="EP76" s="519">
        <f t="shared" si="81"/>
        <v>-0.27870674067499834</v>
      </c>
      <c r="EQ76" s="519">
        <f t="shared" si="161"/>
        <v>-0.27870674067499834</v>
      </c>
      <c r="ER76" s="538">
        <f t="shared" si="162"/>
        <v>-0.27870674067499834</v>
      </c>
      <c r="ES76" s="165"/>
      <c r="EU76" s="104">
        <f t="shared" si="185"/>
        <v>-15.680780222827499</v>
      </c>
      <c r="EV76" s="483"/>
      <c r="EW76" s="183"/>
      <c r="EX76" s="36">
        <v>42318</v>
      </c>
      <c r="EY76" s="108">
        <v>3.9067999999999987</v>
      </c>
      <c r="EZ76" s="108">
        <v>3.9930999999999992</v>
      </c>
      <c r="FA76">
        <v>-17.393034722222222</v>
      </c>
      <c r="FB76" s="104">
        <v>-17.610655284</v>
      </c>
      <c r="FC76" s="202">
        <f t="shared" si="203"/>
        <v>-0.25336976424999946</v>
      </c>
      <c r="FD76" s="224">
        <v>-0.74309999999999921</v>
      </c>
      <c r="FE76" s="513">
        <f t="shared" si="163"/>
        <v>1.1000000000000001</v>
      </c>
      <c r="FF76" s="506">
        <f t="shared" si="164"/>
        <v>0</v>
      </c>
      <c r="FG76" s="510">
        <f t="shared" si="113"/>
        <v>-17.991676040182504</v>
      </c>
      <c r="FH76" s="204">
        <f t="shared" si="83"/>
        <v>-0.27870674067499834</v>
      </c>
      <c r="FI76" s="537">
        <f t="shared" si="139"/>
        <v>0</v>
      </c>
      <c r="FJ76" s="537">
        <f t="shared" si="37"/>
        <v>0</v>
      </c>
      <c r="FK76" s="537">
        <f t="shared" si="84"/>
        <v>0</v>
      </c>
      <c r="FL76" s="537">
        <f t="shared" si="85"/>
        <v>0</v>
      </c>
      <c r="FM76" s="518">
        <f t="shared" si="211"/>
        <v>-17.991676040182504</v>
      </c>
      <c r="FN76" s="519">
        <f t="shared" si="86"/>
        <v>-0.27870674067499834</v>
      </c>
      <c r="FO76" s="519">
        <f t="shared" si="165"/>
        <v>-0.27870674067499834</v>
      </c>
      <c r="FP76" s="538">
        <f t="shared" si="166"/>
        <v>-0.27870674067499834</v>
      </c>
      <c r="FQ76" s="165"/>
      <c r="FS76" s="104">
        <f t="shared" si="186"/>
        <v>-17.991676040182504</v>
      </c>
      <c r="FT76">
        <v>-18.358208333333334</v>
      </c>
      <c r="FU76" s="183"/>
      <c r="FV76" s="36">
        <v>42318</v>
      </c>
      <c r="FW76" s="108">
        <v>3.9067999999999987</v>
      </c>
      <c r="FX76" s="108">
        <v>3.9930999999999992</v>
      </c>
      <c r="FY76">
        <v>-17.393034722222222</v>
      </c>
      <c r="FZ76" s="104">
        <v>-17.610655284</v>
      </c>
      <c r="GA76" s="202">
        <f t="shared" si="204"/>
        <v>-0.25336976424999946</v>
      </c>
      <c r="GB76" s="223">
        <v>4.7569000000000008</v>
      </c>
      <c r="GC76" s="513">
        <f t="shared" si="167"/>
        <v>0</v>
      </c>
      <c r="GD76" s="506">
        <f t="shared" si="168"/>
        <v>0.85</v>
      </c>
      <c r="GE76" s="510">
        <f t="shared" si="114"/>
        <v>-16.4534720959</v>
      </c>
      <c r="GF76" s="204">
        <f t="shared" si="88"/>
        <v>-0.21536429961249937</v>
      </c>
      <c r="GG76" s="537">
        <f t="shared" si="141"/>
        <v>0</v>
      </c>
      <c r="GH76" s="537">
        <f t="shared" si="44"/>
        <v>0</v>
      </c>
      <c r="GI76" s="537">
        <f t="shared" si="89"/>
        <v>0</v>
      </c>
      <c r="GJ76" s="537">
        <f t="shared" si="90"/>
        <v>0</v>
      </c>
      <c r="GK76" s="518">
        <f t="shared" si="212"/>
        <v>-16.4534720959</v>
      </c>
      <c r="GL76" s="519">
        <f t="shared" si="91"/>
        <v>-0.21536429961249937</v>
      </c>
      <c r="GM76" s="519">
        <f t="shared" si="169"/>
        <v>-0.21536429961249937</v>
      </c>
      <c r="GN76" s="538">
        <f t="shared" si="170"/>
        <v>-0.21536429961249937</v>
      </c>
      <c r="GO76" s="165"/>
      <c r="GQ76" s="104">
        <f t="shared" si="187"/>
        <v>-16.4534720959</v>
      </c>
      <c r="GR76" s="386"/>
      <c r="GS76" s="183"/>
      <c r="GT76" s="36">
        <v>42318</v>
      </c>
      <c r="GU76" s="108">
        <v>3.9067999999999987</v>
      </c>
      <c r="GV76" s="108">
        <v>3.9930999999999992</v>
      </c>
      <c r="GW76">
        <v>-17.393034722222222</v>
      </c>
      <c r="GX76" s="104">
        <v>-17.610655284</v>
      </c>
      <c r="GY76" s="202">
        <f t="shared" si="205"/>
        <v>-0.25336976424999946</v>
      </c>
      <c r="GZ76" s="223">
        <v>-1.3430999999999993</v>
      </c>
      <c r="HA76" s="513">
        <f t="shared" si="171"/>
        <v>1.1200000000000001</v>
      </c>
      <c r="HB76" s="506">
        <f t="shared" si="172"/>
        <v>0</v>
      </c>
      <c r="HC76" s="510">
        <f t="shared" si="115"/>
        <v>-20.612253640622505</v>
      </c>
      <c r="HD76" s="204">
        <f t="shared" si="93"/>
        <v>-0.28377413595999812</v>
      </c>
      <c r="HE76" s="537">
        <f t="shared" si="143"/>
        <v>-0.15708925383499839</v>
      </c>
      <c r="HF76" s="537">
        <f t="shared" si="51"/>
        <v>0</v>
      </c>
      <c r="HG76" s="537">
        <f t="shared" si="94"/>
        <v>0</v>
      </c>
      <c r="HH76" s="537">
        <f t="shared" si="95"/>
        <v>0</v>
      </c>
      <c r="HI76" s="518">
        <f t="shared" si="213"/>
        <v>-20.238207576522505</v>
      </c>
      <c r="HJ76" s="519">
        <f t="shared" si="96"/>
        <v>-0.15708925383499661</v>
      </c>
      <c r="HK76" s="519">
        <f t="shared" si="173"/>
        <v>-0.15708925383499661</v>
      </c>
      <c r="HL76" s="538">
        <f t="shared" si="174"/>
        <v>-0.15708925383499661</v>
      </c>
      <c r="HM76" s="165"/>
      <c r="HO76" s="104">
        <f t="shared" si="188"/>
        <v>-20.238207576522505</v>
      </c>
      <c r="HP76" s="479"/>
      <c r="HQ76" s="183"/>
      <c r="HR76" s="36">
        <v>42318</v>
      </c>
      <c r="HS76" s="108">
        <v>3.9067999999999987</v>
      </c>
      <c r="HT76" s="108">
        <v>3.9930999999999992</v>
      </c>
      <c r="HU76">
        <v>-17.393034722222222</v>
      </c>
      <c r="HV76" s="104">
        <v>-17.610655284</v>
      </c>
      <c r="HW76" s="202">
        <f t="shared" si="206"/>
        <v>-0.25336976424999946</v>
      </c>
      <c r="HX76" s="223">
        <v>-2.1430999999999996</v>
      </c>
      <c r="HY76" s="513">
        <f t="shared" si="175"/>
        <v>1.1499999999999999</v>
      </c>
      <c r="HZ76" s="506">
        <f t="shared" si="176"/>
        <v>0</v>
      </c>
      <c r="IA76" s="510">
        <f t="shared" si="116"/>
        <v>-18.376882563202503</v>
      </c>
      <c r="IB76" s="204">
        <f t="shared" si="98"/>
        <v>-0.29137522888749956</v>
      </c>
      <c r="IC76" s="537">
        <f t="shared" si="145"/>
        <v>0</v>
      </c>
      <c r="ID76" s="537">
        <f t="shared" si="58"/>
        <v>0</v>
      </c>
      <c r="IE76" s="537">
        <f t="shared" si="99"/>
        <v>0</v>
      </c>
      <c r="IF76" s="537">
        <f t="shared" si="100"/>
        <v>0</v>
      </c>
      <c r="IG76" s="518">
        <f t="shared" si="214"/>
        <v>-18.376882563202503</v>
      </c>
      <c r="IH76" s="519">
        <f t="shared" si="101"/>
        <v>-0.29137522888749956</v>
      </c>
      <c r="II76" s="519">
        <f t="shared" si="177"/>
        <v>-0.29137522888749956</v>
      </c>
      <c r="IJ76" s="538">
        <f t="shared" si="178"/>
        <v>-0.29137522888749956</v>
      </c>
      <c r="IK76" s="165"/>
      <c r="IL76" s="163"/>
      <c r="IM76" s="104">
        <f t="shared" si="189"/>
        <v>-18.376882563202503</v>
      </c>
      <c r="IN76" s="386"/>
      <c r="IO76" s="183"/>
      <c r="IP76" s="36">
        <v>42318</v>
      </c>
      <c r="IQ76" s="108">
        <v>3.9067999999999987</v>
      </c>
      <c r="IR76" s="108">
        <v>3.9930999999999992</v>
      </c>
      <c r="IS76">
        <v>-17.393034722222222</v>
      </c>
      <c r="IT76" s="104">
        <v>-17.610655284</v>
      </c>
      <c r="IU76" s="202">
        <f t="shared" si="207"/>
        <v>-0.25336976424999946</v>
      </c>
      <c r="IV76" s="365">
        <v>2.3569000000000004</v>
      </c>
      <c r="IW76" s="513">
        <f t="shared" si="179"/>
        <v>0</v>
      </c>
      <c r="IX76" s="506">
        <f t="shared" si="180"/>
        <v>0.95</v>
      </c>
      <c r="IY76" s="510">
        <f t="shared" si="117"/>
        <v>-21.030576758585003</v>
      </c>
      <c r="IZ76" s="204">
        <f t="shared" si="103"/>
        <v>-0.24070127603749825</v>
      </c>
      <c r="JA76" s="537">
        <f t="shared" si="147"/>
        <v>0</v>
      </c>
      <c r="JB76" s="537">
        <f t="shared" si="65"/>
        <v>-0.21536429961249831</v>
      </c>
      <c r="JC76" s="537">
        <f t="shared" si="104"/>
        <v>0</v>
      </c>
      <c r="JD76" s="537">
        <f t="shared" si="105"/>
        <v>0</v>
      </c>
      <c r="JE76" s="518">
        <f t="shared" si="215"/>
        <v>-19.779646655760004</v>
      </c>
      <c r="JF76" s="519">
        <f t="shared" si="106"/>
        <v>-0.21536429961249937</v>
      </c>
      <c r="JG76" s="519">
        <f t="shared" si="181"/>
        <v>-0.21536429961249937</v>
      </c>
      <c r="JH76" s="538">
        <f t="shared" si="182"/>
        <v>-0.21536429961249937</v>
      </c>
      <c r="JI76" s="165"/>
      <c r="JJ76" s="163"/>
      <c r="JK76" s="104">
        <f t="shared" si="190"/>
        <v>-19.779646655760004</v>
      </c>
      <c r="JL76" s="128"/>
      <c r="JM76" s="128"/>
      <c r="JN76" s="530"/>
      <c r="JO76" s="163">
        <v>-17.610655284</v>
      </c>
      <c r="JP76" s="163">
        <v>-3.3930999999999991</v>
      </c>
      <c r="JQ76" s="398">
        <f t="shared" si="191"/>
        <v>-16.723000565330004</v>
      </c>
      <c r="JR76" s="422"/>
      <c r="JT76" s="163">
        <v>-1.2430999999999992</v>
      </c>
      <c r="JU76" s="398">
        <f t="shared" si="192"/>
        <v>-18.798656975202498</v>
      </c>
      <c r="JX76" s="163">
        <v>3.4069000000000003</v>
      </c>
      <c r="JY76" s="425">
        <f t="shared" si="193"/>
        <v>-15.680780222827499</v>
      </c>
      <c r="JZ76" s="422"/>
      <c r="KB76" s="163">
        <v>-0.74309999999999921</v>
      </c>
      <c r="KC76" s="398">
        <f t="shared" si="7"/>
        <v>-17.991676040182504</v>
      </c>
      <c r="KD76" s="398">
        <v>-18.358208333333334</v>
      </c>
      <c r="KF76" s="163">
        <v>4.7569000000000008</v>
      </c>
      <c r="KG76" s="398">
        <f t="shared" si="194"/>
        <v>-16.4534720959</v>
      </c>
      <c r="KH76" s="435"/>
      <c r="KJ76" s="163">
        <v>-1.3430999999999993</v>
      </c>
      <c r="KK76" s="398">
        <f t="shared" si="195"/>
        <v>-20.238207576522505</v>
      </c>
      <c r="KL76" s="435"/>
      <c r="KN76" s="365">
        <v>-2.1430999999999996</v>
      </c>
      <c r="KO76" s="398">
        <f t="shared" si="196"/>
        <v>-18.376882563202503</v>
      </c>
      <c r="KP76" s="435"/>
      <c r="KR76" s="365">
        <v>2.3569000000000004</v>
      </c>
      <c r="KS76" s="398">
        <f t="shared" si="67"/>
        <v>-19.779646655760004</v>
      </c>
      <c r="KT76" s="478"/>
      <c r="KU76" s="36">
        <v>42318</v>
      </c>
    </row>
    <row r="77" spans="1:325" x14ac:dyDescent="0.35">
      <c r="A77" s="95">
        <v>41223</v>
      </c>
      <c r="B77" s="36">
        <v>41223</v>
      </c>
      <c r="C77" s="301">
        <v>0.6</v>
      </c>
      <c r="D77" s="301">
        <v>2.75</v>
      </c>
      <c r="E77" s="301">
        <v>7.3999999999999995</v>
      </c>
      <c r="F77" s="301">
        <v>3.25</v>
      </c>
      <c r="G77" s="301">
        <v>8.75</v>
      </c>
      <c r="H77" s="301">
        <v>2.65</v>
      </c>
      <c r="I77" s="301">
        <v>1.8499999999999999</v>
      </c>
      <c r="J77" s="301">
        <v>6.35</v>
      </c>
      <c r="K77" s="105"/>
      <c r="L77" s="36">
        <v>42318</v>
      </c>
      <c r="M77" s="108">
        <v>3.9067999999999987</v>
      </c>
      <c r="N77" s="98">
        <f t="shared" si="2"/>
        <v>3.9930999999999992</v>
      </c>
      <c r="O77" s="108">
        <f t="shared" si="3"/>
        <v>4.0797333333333325</v>
      </c>
      <c r="P77" s="262"/>
      <c r="Q77" s="181">
        <v>42318</v>
      </c>
      <c r="R77" s="301">
        <v>0.6</v>
      </c>
      <c r="S77" s="224">
        <v>-3.3930999999999991</v>
      </c>
      <c r="T77" s="126"/>
      <c r="U77" s="301">
        <v>2.75</v>
      </c>
      <c r="V77" s="224">
        <v>-1.2430999999999992</v>
      </c>
      <c r="W77"/>
      <c r="X77" s="301">
        <v>7.3999999999999995</v>
      </c>
      <c r="Y77" s="224">
        <v>3.4069000000000003</v>
      </c>
      <c r="Z77" s="127"/>
      <c r="AA77" s="301">
        <v>3.25</v>
      </c>
      <c r="AB77" s="224">
        <v>-0.74309999999999921</v>
      </c>
      <c r="AC77">
        <v>-18.358208333333334</v>
      </c>
      <c r="AD77" s="301">
        <v>8.75</v>
      </c>
      <c r="AE77" s="223">
        <v>4.7569000000000008</v>
      </c>
      <c r="AF77" s="386"/>
      <c r="AG77" s="301">
        <v>2.65</v>
      </c>
      <c r="AH77" s="223">
        <v>-1.3430999999999993</v>
      </c>
      <c r="AI77" s="386"/>
      <c r="AJ77" s="301">
        <v>1.8499999999999999</v>
      </c>
      <c r="AK77" s="223">
        <v>-2.1430999999999996</v>
      </c>
      <c r="AL77" s="386"/>
      <c r="AM77" s="301">
        <v>6.35</v>
      </c>
      <c r="AN77" s="223">
        <f t="shared" si="1"/>
        <v>2.3569000000000004</v>
      </c>
      <c r="AO77" s="128"/>
      <c r="AZ77" s="36">
        <v>42319</v>
      </c>
      <c r="BA77" s="301">
        <v>-2.2000000000000002</v>
      </c>
      <c r="BC77" s="301">
        <v>4.5999999999999996</v>
      </c>
      <c r="BE77" s="301">
        <v>1.7499999999999998</v>
      </c>
      <c r="BF77">
        <v>-16.122277777777775</v>
      </c>
      <c r="BG77" s="301">
        <v>3</v>
      </c>
      <c r="BH77" s="126"/>
      <c r="BI77" s="301">
        <v>7.5</v>
      </c>
      <c r="BK77" s="301">
        <v>3.9</v>
      </c>
      <c r="BM77" s="301">
        <v>2.5999999999999996</v>
      </c>
      <c r="BO77" s="301">
        <v>3.9499999999999997</v>
      </c>
      <c r="BP77" s="104"/>
      <c r="BQ77" s="104"/>
      <c r="BS77" s="36">
        <v>42319</v>
      </c>
      <c r="BT77">
        <v>23</v>
      </c>
      <c r="BU77">
        <f t="shared" si="148"/>
        <v>0.23</v>
      </c>
      <c r="BV77">
        <f t="shared" si="149"/>
        <v>-17.855284993750001</v>
      </c>
      <c r="BW77">
        <v>22</v>
      </c>
      <c r="BX77">
        <f t="shared" si="150"/>
        <v>0.22</v>
      </c>
      <c r="BY77">
        <v>-18.358208333333334</v>
      </c>
      <c r="BZ77" s="126"/>
      <c r="CD77" s="36">
        <v>42319</v>
      </c>
      <c r="CE77" s="108">
        <v>3.735199999999999</v>
      </c>
      <c r="CF77" s="108">
        <v>3.8209999999999988</v>
      </c>
      <c r="CH77" s="104">
        <v>-17.855284993750001</v>
      </c>
      <c r="CI77" s="202">
        <f t="shared" si="197"/>
        <v>-0.24462970975000076</v>
      </c>
      <c r="CJ77" s="224">
        <v>-6.020999999999999</v>
      </c>
      <c r="CK77" s="513">
        <f t="shared" si="151"/>
        <v>1.9</v>
      </c>
      <c r="CL77" s="506">
        <f t="shared" si="152"/>
        <v>0</v>
      </c>
      <c r="CM77" s="510">
        <f t="shared" si="110"/>
        <v>-17.187797013855004</v>
      </c>
      <c r="CN77" s="204">
        <f t="shared" si="68"/>
        <v>-0.46479644852500002</v>
      </c>
      <c r="CO77" s="537">
        <f t="shared" si="133"/>
        <v>0</v>
      </c>
      <c r="CP77" s="537">
        <f t="shared" si="16"/>
        <v>0</v>
      </c>
      <c r="CQ77" s="537">
        <f t="shared" si="69"/>
        <v>0</v>
      </c>
      <c r="CR77" s="537">
        <f t="shared" si="70"/>
        <v>0</v>
      </c>
      <c r="CS77" s="518">
        <f t="shared" si="208"/>
        <v>-17.187797013855004</v>
      </c>
      <c r="CT77" s="519">
        <f t="shared" si="71"/>
        <v>-0.46479644852500002</v>
      </c>
      <c r="CU77" s="519">
        <f t="shared" si="153"/>
        <v>-0.46479644852500002</v>
      </c>
      <c r="CV77" s="538">
        <f t="shared" si="154"/>
        <v>-0.46479644852500002</v>
      </c>
      <c r="CW77" s="165"/>
      <c r="CY77" s="104">
        <f t="shared" si="183"/>
        <v>-17.187797013855004</v>
      </c>
      <c r="CZ77"/>
      <c r="DB77" s="36">
        <v>42319</v>
      </c>
      <c r="DC77" s="108">
        <v>3.735199999999999</v>
      </c>
      <c r="DD77" s="108">
        <v>3.8209999999999988</v>
      </c>
      <c r="DF77" s="104">
        <v>-17.855284993750001</v>
      </c>
      <c r="DG77" s="202">
        <f t="shared" si="198"/>
        <v>-0.24462970975000076</v>
      </c>
      <c r="DH77" s="224">
        <v>0.7790000000000008</v>
      </c>
      <c r="DI77" s="513">
        <f t="shared" si="155"/>
        <v>0</v>
      </c>
      <c r="DJ77" s="506">
        <f t="shared" si="156"/>
        <v>1</v>
      </c>
      <c r="DK77" s="510">
        <f t="shared" si="111"/>
        <v>-19.043286684952498</v>
      </c>
      <c r="DL77" s="204">
        <f t="shared" si="73"/>
        <v>-0.24462970975000076</v>
      </c>
      <c r="DM77" s="537">
        <f t="shared" si="199"/>
        <v>0</v>
      </c>
      <c r="DN77" s="537">
        <f t="shared" si="23"/>
        <v>0</v>
      </c>
      <c r="DO77" s="537">
        <f t="shared" si="200"/>
        <v>0</v>
      </c>
      <c r="DP77" s="537">
        <f t="shared" si="201"/>
        <v>0</v>
      </c>
      <c r="DQ77" s="518">
        <f t="shared" si="209"/>
        <v>-19.043286684952498</v>
      </c>
      <c r="DR77" s="519">
        <f t="shared" si="76"/>
        <v>-0.24462970975000076</v>
      </c>
      <c r="DS77" s="519">
        <f t="shared" si="157"/>
        <v>-0.24462970975000076</v>
      </c>
      <c r="DT77" s="538">
        <f t="shared" si="158"/>
        <v>-0.24462970975000076</v>
      </c>
      <c r="DU77" s="165"/>
      <c r="DW77" s="104">
        <f t="shared" si="184"/>
        <v>-19.043286684952498</v>
      </c>
      <c r="DY77" s="183"/>
      <c r="DZ77" s="36">
        <v>42319</v>
      </c>
      <c r="EA77" s="108">
        <v>3.735199999999999</v>
      </c>
      <c r="EB77" s="108">
        <v>3.8209999999999988</v>
      </c>
      <c r="ED77" s="104">
        <v>-17.855284993750001</v>
      </c>
      <c r="EE77" s="202">
        <f t="shared" si="202"/>
        <v>-0.24462970975000076</v>
      </c>
      <c r="EF77" s="224">
        <v>-2.0709999999999988</v>
      </c>
      <c r="EG77" s="513">
        <f t="shared" si="159"/>
        <v>1.1499999999999999</v>
      </c>
      <c r="EH77" s="506">
        <f t="shared" si="160"/>
        <v>0</v>
      </c>
      <c r="EI77" s="510">
        <f t="shared" si="112"/>
        <v>-15.804658868590002</v>
      </c>
      <c r="EJ77" s="204">
        <f t="shared" si="78"/>
        <v>-0.28132416621250123</v>
      </c>
      <c r="EK77" s="537">
        <f t="shared" si="137"/>
        <v>0</v>
      </c>
      <c r="EL77" s="537">
        <f t="shared" si="30"/>
        <v>0</v>
      </c>
      <c r="EM77" s="537">
        <f t="shared" si="79"/>
        <v>0</v>
      </c>
      <c r="EN77" s="537">
        <f t="shared" si="80"/>
        <v>-0.30578713718750128</v>
      </c>
      <c r="EO77" s="518">
        <f t="shared" si="210"/>
        <v>-15.986567360015</v>
      </c>
      <c r="EP77" s="519">
        <f t="shared" si="81"/>
        <v>-0.30578713718750095</v>
      </c>
      <c r="EQ77" s="519">
        <f t="shared" si="161"/>
        <v>-0.30578713718750095</v>
      </c>
      <c r="ER77" s="538">
        <f t="shared" si="162"/>
        <v>-0.30578713718750095</v>
      </c>
      <c r="ES77" s="165"/>
      <c r="EU77" s="104">
        <f t="shared" si="185"/>
        <v>-15.986567360015</v>
      </c>
      <c r="EV77" s="163">
        <v>-16.122277777777775</v>
      </c>
      <c r="EW77" s="183"/>
      <c r="EX77" s="36">
        <v>42319</v>
      </c>
      <c r="EY77" s="108">
        <v>3.735199999999999</v>
      </c>
      <c r="EZ77" s="108">
        <v>3.8209999999999988</v>
      </c>
      <c r="FB77" s="104">
        <v>-17.855284993750001</v>
      </c>
      <c r="FC77" s="202">
        <f t="shared" si="203"/>
        <v>-0.24462970975000076</v>
      </c>
      <c r="FD77" s="224">
        <v>-0.82099999999999884</v>
      </c>
      <c r="FE77" s="513">
        <f t="shared" si="163"/>
        <v>1.1000000000000001</v>
      </c>
      <c r="FF77" s="506">
        <f t="shared" si="164"/>
        <v>0</v>
      </c>
      <c r="FG77" s="510">
        <f t="shared" si="113"/>
        <v>-18.260768720907507</v>
      </c>
      <c r="FH77" s="204">
        <f t="shared" si="83"/>
        <v>-0.26909268072500225</v>
      </c>
      <c r="FI77" s="537">
        <f t="shared" si="139"/>
        <v>0</v>
      </c>
      <c r="FJ77" s="537">
        <f t="shared" si="37"/>
        <v>0</v>
      </c>
      <c r="FK77" s="537">
        <f t="shared" si="84"/>
        <v>0</v>
      </c>
      <c r="FL77" s="537">
        <f t="shared" si="85"/>
        <v>0</v>
      </c>
      <c r="FM77" s="518">
        <f t="shared" si="211"/>
        <v>-18.260768720907507</v>
      </c>
      <c r="FN77" s="519">
        <f t="shared" si="86"/>
        <v>-0.26909268072500225</v>
      </c>
      <c r="FO77" s="519">
        <f t="shared" si="165"/>
        <v>-0.26909268072500225</v>
      </c>
      <c r="FP77" s="538">
        <f t="shared" si="166"/>
        <v>-0.26909268072500225</v>
      </c>
      <c r="FQ77" s="165"/>
      <c r="FS77" s="104">
        <f t="shared" si="186"/>
        <v>-18.260768720907507</v>
      </c>
      <c r="FT77" s="126"/>
      <c r="FU77" s="183"/>
      <c r="FV77" s="36">
        <v>42319</v>
      </c>
      <c r="FW77" s="108">
        <v>3.735199999999999</v>
      </c>
      <c r="FX77" s="108">
        <v>3.8209999999999988</v>
      </c>
      <c r="FZ77" s="104">
        <v>-17.855284993750001</v>
      </c>
      <c r="GA77" s="202">
        <f t="shared" si="204"/>
        <v>-0.24462970975000076</v>
      </c>
      <c r="GB77" s="223">
        <v>3.6790000000000012</v>
      </c>
      <c r="GC77" s="513">
        <f t="shared" si="167"/>
        <v>0</v>
      </c>
      <c r="GD77" s="506">
        <f t="shared" si="168"/>
        <v>0.9</v>
      </c>
      <c r="GE77" s="510">
        <f t="shared" si="114"/>
        <v>-16.673638834675</v>
      </c>
      <c r="GF77" s="204">
        <f t="shared" si="88"/>
        <v>-0.22016673877499926</v>
      </c>
      <c r="GG77" s="537">
        <f t="shared" si="141"/>
        <v>0</v>
      </c>
      <c r="GH77" s="537">
        <f t="shared" si="44"/>
        <v>0</v>
      </c>
      <c r="GI77" s="537">
        <f t="shared" si="89"/>
        <v>0</v>
      </c>
      <c r="GJ77" s="537">
        <f t="shared" si="90"/>
        <v>0</v>
      </c>
      <c r="GK77" s="518">
        <f t="shared" si="212"/>
        <v>-16.673638834675</v>
      </c>
      <c r="GL77" s="519">
        <f t="shared" si="91"/>
        <v>-0.22016673877499926</v>
      </c>
      <c r="GM77" s="519">
        <f t="shared" si="169"/>
        <v>-0.22016673877499926</v>
      </c>
      <c r="GN77" s="538">
        <f t="shared" si="170"/>
        <v>-0.22016673877499926</v>
      </c>
      <c r="GO77" s="165"/>
      <c r="GQ77" s="104">
        <f t="shared" si="187"/>
        <v>-16.673638834675</v>
      </c>
      <c r="GR77"/>
      <c r="GS77" s="183"/>
      <c r="GT77" s="36">
        <v>42319</v>
      </c>
      <c r="GU77" s="108">
        <v>3.735199999999999</v>
      </c>
      <c r="GV77" s="108">
        <v>3.8209999999999988</v>
      </c>
      <c r="GX77" s="104">
        <v>-17.855284993750001</v>
      </c>
      <c r="GY77" s="202">
        <f t="shared" si="205"/>
        <v>-0.24462970975000076</v>
      </c>
      <c r="GZ77" s="223">
        <v>7.9000000000001069E-2</v>
      </c>
      <c r="HA77" s="513">
        <f t="shared" si="171"/>
        <v>0</v>
      </c>
      <c r="HB77" s="506">
        <f t="shared" si="172"/>
        <v>1</v>
      </c>
      <c r="HC77" s="510">
        <f t="shared" si="115"/>
        <v>-20.856883350372506</v>
      </c>
      <c r="HD77" s="204">
        <f t="shared" si="93"/>
        <v>-0.24462970975000076</v>
      </c>
      <c r="HE77" s="537">
        <f t="shared" si="143"/>
        <v>0</v>
      </c>
      <c r="HF77" s="537">
        <f t="shared" si="51"/>
        <v>-0.22016673877500068</v>
      </c>
      <c r="HG77" s="537">
        <f t="shared" si="94"/>
        <v>0</v>
      </c>
      <c r="HH77" s="537">
        <f t="shared" si="95"/>
        <v>0</v>
      </c>
      <c r="HI77" s="518">
        <f t="shared" si="213"/>
        <v>-20.458374315297505</v>
      </c>
      <c r="HJ77" s="519">
        <f t="shared" si="96"/>
        <v>-0.22016673877499926</v>
      </c>
      <c r="HK77" s="519">
        <f t="shared" si="173"/>
        <v>-0.22016673877499926</v>
      </c>
      <c r="HL77" s="538">
        <f t="shared" si="174"/>
        <v>-0.22016673877499926</v>
      </c>
      <c r="HM77" s="165"/>
      <c r="HO77" s="104">
        <f t="shared" si="188"/>
        <v>-20.458374315297505</v>
      </c>
      <c r="HP77" s="165"/>
      <c r="HQ77" s="183"/>
      <c r="HR77" s="36">
        <v>42319</v>
      </c>
      <c r="HS77" s="108">
        <v>3.735199999999999</v>
      </c>
      <c r="HT77" s="108">
        <v>3.8209999999999988</v>
      </c>
      <c r="HV77" s="104">
        <v>-17.855284993750001</v>
      </c>
      <c r="HW77" s="202">
        <f t="shared" si="206"/>
        <v>-0.24462970975000076</v>
      </c>
      <c r="HX77" s="223">
        <v>-1.2209999999999992</v>
      </c>
      <c r="HY77" s="513">
        <f t="shared" si="175"/>
        <v>1.1200000000000001</v>
      </c>
      <c r="HZ77" s="506">
        <f t="shared" si="176"/>
        <v>0</v>
      </c>
      <c r="IA77" s="510">
        <f t="shared" si="116"/>
        <v>-18.650867838122505</v>
      </c>
      <c r="IB77" s="204">
        <f t="shared" si="98"/>
        <v>-0.27398527492000113</v>
      </c>
      <c r="IC77" s="537">
        <f t="shared" si="145"/>
        <v>0</v>
      </c>
      <c r="ID77" s="537">
        <f t="shared" si="58"/>
        <v>0</v>
      </c>
      <c r="IE77" s="537">
        <f t="shared" si="99"/>
        <v>0</v>
      </c>
      <c r="IF77" s="537">
        <f t="shared" si="100"/>
        <v>0</v>
      </c>
      <c r="IG77" s="518">
        <f t="shared" si="214"/>
        <v>-18.650867838122505</v>
      </c>
      <c r="IH77" s="519">
        <f t="shared" si="101"/>
        <v>-0.27398527492000113</v>
      </c>
      <c r="II77" s="519">
        <f t="shared" si="177"/>
        <v>-0.27398527492000113</v>
      </c>
      <c r="IJ77" s="538">
        <f t="shared" si="178"/>
        <v>-0.27398527492000113</v>
      </c>
      <c r="IK77" s="165"/>
      <c r="IL77" s="163"/>
      <c r="IM77" s="104">
        <f t="shared" si="189"/>
        <v>-18.650867838122505</v>
      </c>
      <c r="IN77"/>
      <c r="IO77" s="183"/>
      <c r="IP77" s="36">
        <v>42319</v>
      </c>
      <c r="IQ77" s="108">
        <v>3.735199999999999</v>
      </c>
      <c r="IR77" s="108">
        <v>3.8209999999999988</v>
      </c>
      <c r="IT77" s="104">
        <v>-17.855284993750001</v>
      </c>
      <c r="IU77" s="202">
        <f t="shared" si="207"/>
        <v>-0.24462970975000076</v>
      </c>
      <c r="IV77" s="365">
        <v>0.12900000000000089</v>
      </c>
      <c r="IW77" s="513">
        <f t="shared" si="179"/>
        <v>0</v>
      </c>
      <c r="IX77" s="506">
        <f t="shared" si="180"/>
        <v>1</v>
      </c>
      <c r="IY77" s="510">
        <f t="shared" si="117"/>
        <v>-21.275206468335004</v>
      </c>
      <c r="IZ77" s="204">
        <f t="shared" si="103"/>
        <v>-0.24462970975000076</v>
      </c>
      <c r="JA77" s="537">
        <f t="shared" si="147"/>
        <v>0</v>
      </c>
      <c r="JB77" s="537">
        <f t="shared" si="65"/>
        <v>-0.22016673877500068</v>
      </c>
      <c r="JC77" s="537">
        <f t="shared" si="104"/>
        <v>0</v>
      </c>
      <c r="JD77" s="537">
        <f t="shared" si="105"/>
        <v>0</v>
      </c>
      <c r="JE77" s="518">
        <f t="shared" si="215"/>
        <v>-19.999813394535003</v>
      </c>
      <c r="JF77" s="519">
        <f t="shared" si="106"/>
        <v>-0.22016673877499926</v>
      </c>
      <c r="JG77" s="519">
        <f t="shared" si="181"/>
        <v>-0.22016673877499926</v>
      </c>
      <c r="JH77" s="538">
        <f t="shared" si="182"/>
        <v>-0.22016673877499926</v>
      </c>
      <c r="JI77" s="165"/>
      <c r="JJ77" s="163"/>
      <c r="JK77" s="104">
        <f t="shared" si="190"/>
        <v>-19.999813394535003</v>
      </c>
      <c r="JL77" s="186"/>
      <c r="JM77" s="186"/>
      <c r="JN77" s="527"/>
      <c r="JO77" s="163">
        <v>-17.855284993750001</v>
      </c>
      <c r="JP77" s="163">
        <v>-6.020999999999999</v>
      </c>
      <c r="JQ77" s="398">
        <f t="shared" si="191"/>
        <v>-17.187797013855004</v>
      </c>
      <c r="JT77" s="163">
        <v>0.7790000000000008</v>
      </c>
      <c r="JU77" s="398">
        <f t="shared" si="192"/>
        <v>-19.043286684952498</v>
      </c>
      <c r="JX77" s="163">
        <v>-2.0709999999999988</v>
      </c>
      <c r="JY77" s="425">
        <f t="shared" si="193"/>
        <v>-15.986567360015</v>
      </c>
      <c r="JZ77" s="398">
        <v>-16.122277777777775</v>
      </c>
      <c r="KB77" s="163">
        <v>-0.82099999999999884</v>
      </c>
      <c r="KC77" s="398">
        <f t="shared" si="7"/>
        <v>-18.260768720907507</v>
      </c>
      <c r="KD77" s="422"/>
      <c r="KF77" s="163">
        <v>3.6790000000000012</v>
      </c>
      <c r="KG77" s="398">
        <f t="shared" si="194"/>
        <v>-16.673638834675</v>
      </c>
      <c r="KJ77" s="163">
        <v>7.9000000000001069E-2</v>
      </c>
      <c r="KK77" s="398">
        <f t="shared" si="195"/>
        <v>-20.458374315297505</v>
      </c>
      <c r="KL77" s="425"/>
      <c r="KN77" s="365">
        <v>-1.2209999999999992</v>
      </c>
      <c r="KO77" s="398">
        <f t="shared" si="196"/>
        <v>-18.650867838122505</v>
      </c>
      <c r="KR77" s="365">
        <v>0.12900000000000089</v>
      </c>
      <c r="KS77" s="398">
        <f t="shared" si="67"/>
        <v>-19.999813394535003</v>
      </c>
      <c r="KT77" s="164"/>
      <c r="KU77" s="36">
        <v>42319</v>
      </c>
    </row>
    <row r="78" spans="1:325" x14ac:dyDescent="0.35">
      <c r="A78" s="95">
        <v>41224</v>
      </c>
      <c r="B78" s="36">
        <v>41224</v>
      </c>
      <c r="C78" s="301">
        <v>-2.2000000000000002</v>
      </c>
      <c r="D78" s="301">
        <v>4.5999999999999996</v>
      </c>
      <c r="E78" s="301">
        <v>1.7499999999999998</v>
      </c>
      <c r="F78" s="301">
        <v>3</v>
      </c>
      <c r="G78" s="301">
        <v>7.5</v>
      </c>
      <c r="H78" s="301">
        <v>3.9</v>
      </c>
      <c r="I78" s="301">
        <v>2.5999999999999996</v>
      </c>
      <c r="J78" s="301">
        <v>3.9499999999999997</v>
      </c>
      <c r="K78" s="105"/>
      <c r="L78" s="36">
        <v>42319</v>
      </c>
      <c r="M78" s="108">
        <v>3.735199999999999</v>
      </c>
      <c r="N78" s="98">
        <f t="shared" si="2"/>
        <v>3.8209999999999988</v>
      </c>
      <c r="O78" s="108">
        <f t="shared" si="3"/>
        <v>3.9071333333333325</v>
      </c>
      <c r="P78" s="262"/>
      <c r="Q78" s="181">
        <v>42319</v>
      </c>
      <c r="R78" s="301">
        <v>-2.2000000000000002</v>
      </c>
      <c r="S78" s="224">
        <v>-6.020999999999999</v>
      </c>
      <c r="T78"/>
      <c r="U78" s="301">
        <v>4.5999999999999996</v>
      </c>
      <c r="V78" s="224">
        <v>0.7790000000000008</v>
      </c>
      <c r="W78"/>
      <c r="X78" s="301">
        <v>1.7499999999999998</v>
      </c>
      <c r="Y78" s="224">
        <v>-2.0709999999999988</v>
      </c>
      <c r="Z78">
        <v>-16.122277777777775</v>
      </c>
      <c r="AA78" s="301">
        <v>3</v>
      </c>
      <c r="AB78" s="224">
        <v>-0.82099999999999884</v>
      </c>
      <c r="AC78" s="126"/>
      <c r="AD78" s="301">
        <v>7.5</v>
      </c>
      <c r="AE78" s="223">
        <v>3.6790000000000012</v>
      </c>
      <c r="AF78"/>
      <c r="AG78" s="301">
        <v>3.9</v>
      </c>
      <c r="AH78" s="223">
        <v>7.9000000000001069E-2</v>
      </c>
      <c r="AI78" s="100"/>
      <c r="AJ78" s="301">
        <v>2.5999999999999996</v>
      </c>
      <c r="AK78" s="223">
        <v>-1.2209999999999992</v>
      </c>
      <c r="AL78"/>
      <c r="AM78" s="301">
        <v>3.9499999999999997</v>
      </c>
      <c r="AN78" s="223">
        <f t="shared" si="1"/>
        <v>0.12900000000000089</v>
      </c>
      <c r="AO78" s="104"/>
      <c r="AZ78" s="36">
        <v>42320</v>
      </c>
      <c r="BA78" s="301">
        <v>-0.85000000000000009</v>
      </c>
      <c r="BC78" s="301">
        <v>5.45</v>
      </c>
      <c r="BE78" s="301">
        <v>-3.9000000000000004</v>
      </c>
      <c r="BG78" s="301">
        <v>3</v>
      </c>
      <c r="BI78" s="301">
        <v>9.15</v>
      </c>
      <c r="BK78" s="301">
        <v>5.15</v>
      </c>
      <c r="BM78" s="301">
        <v>1.35</v>
      </c>
      <c r="BO78" s="301">
        <v>2.6</v>
      </c>
      <c r="BP78" s="104"/>
      <c r="BQ78" s="104"/>
      <c r="BS78" s="36">
        <v>42320</v>
      </c>
      <c r="BT78">
        <v>24</v>
      </c>
      <c r="BU78">
        <f t="shared" si="148"/>
        <v>0.24</v>
      </c>
      <c r="BV78">
        <f t="shared" si="149"/>
        <v>-18.091395007999999</v>
      </c>
      <c r="BW78">
        <v>23</v>
      </c>
      <c r="BX78">
        <f t="shared" si="150"/>
        <v>0.23</v>
      </c>
      <c r="BY78">
        <v>-16.122277777777775</v>
      </c>
      <c r="CD78" s="36">
        <v>42320</v>
      </c>
      <c r="CE78" s="108">
        <v>3.5646000000000004</v>
      </c>
      <c r="CF78" s="108">
        <v>3.6498999999999997</v>
      </c>
      <c r="CH78" s="104">
        <v>-18.091395007999999</v>
      </c>
      <c r="CI78" s="202">
        <f t="shared" si="197"/>
        <v>-0.23611001424999856</v>
      </c>
      <c r="CJ78" s="224">
        <v>-4.4999000000000002</v>
      </c>
      <c r="CK78" s="513">
        <f t="shared" si="151"/>
        <v>1.6</v>
      </c>
      <c r="CL78" s="506">
        <f t="shared" si="152"/>
        <v>0</v>
      </c>
      <c r="CM78" s="510">
        <f t="shared" si="110"/>
        <v>-17.565573036655003</v>
      </c>
      <c r="CN78" s="204">
        <f t="shared" si="68"/>
        <v>-0.37777602279999911</v>
      </c>
      <c r="CO78" s="537">
        <f t="shared" si="133"/>
        <v>0</v>
      </c>
      <c r="CP78" s="537">
        <f t="shared" si="16"/>
        <v>0</v>
      </c>
      <c r="CQ78" s="537">
        <f t="shared" si="69"/>
        <v>0</v>
      </c>
      <c r="CR78" s="537">
        <f t="shared" si="70"/>
        <v>0</v>
      </c>
      <c r="CS78" s="518">
        <f t="shared" si="208"/>
        <v>-17.565573036655003</v>
      </c>
      <c r="CT78" s="519">
        <f t="shared" si="71"/>
        <v>-0.37777602279999911</v>
      </c>
      <c r="CU78" s="519">
        <f t="shared" si="153"/>
        <v>-0.37777602279999911</v>
      </c>
      <c r="CV78" s="538">
        <f t="shared" si="154"/>
        <v>-0.37777602279999911</v>
      </c>
      <c r="CW78" s="165"/>
      <c r="CY78" s="104">
        <f t="shared" si="183"/>
        <v>-17.565573036655003</v>
      </c>
      <c r="CZ78"/>
      <c r="DB78" s="36">
        <v>42320</v>
      </c>
      <c r="DC78" s="108">
        <v>3.5646000000000004</v>
      </c>
      <c r="DD78" s="108">
        <v>3.6498999999999997</v>
      </c>
      <c r="DF78" s="104">
        <v>-18.091395007999999</v>
      </c>
      <c r="DG78" s="202">
        <f t="shared" si="198"/>
        <v>-0.23611001424999856</v>
      </c>
      <c r="DH78" s="224">
        <v>1.8001000000000005</v>
      </c>
      <c r="DI78" s="513">
        <f t="shared" si="155"/>
        <v>0</v>
      </c>
      <c r="DJ78" s="506">
        <f t="shared" si="156"/>
        <v>0.98</v>
      </c>
      <c r="DK78" s="510">
        <f t="shared" si="111"/>
        <v>-19.274674498917499</v>
      </c>
      <c r="DL78" s="204">
        <f t="shared" si="73"/>
        <v>-0.23138781396500008</v>
      </c>
      <c r="DM78" s="537">
        <f t="shared" si="199"/>
        <v>0</v>
      </c>
      <c r="DN78" s="537">
        <f t="shared" si="23"/>
        <v>0</v>
      </c>
      <c r="DO78" s="537">
        <f t="shared" si="200"/>
        <v>0</v>
      </c>
      <c r="DP78" s="537">
        <f t="shared" si="201"/>
        <v>0</v>
      </c>
      <c r="DQ78" s="518">
        <f t="shared" si="209"/>
        <v>-19.274674498917499</v>
      </c>
      <c r="DR78" s="519">
        <f t="shared" si="76"/>
        <v>-0.23138781396500008</v>
      </c>
      <c r="DS78" s="519">
        <f t="shared" si="157"/>
        <v>-0.23138781396500008</v>
      </c>
      <c r="DT78" s="538">
        <f t="shared" si="158"/>
        <v>-0.23138781396500008</v>
      </c>
      <c r="DU78" s="165"/>
      <c r="DW78" s="104">
        <f t="shared" si="184"/>
        <v>-19.274674498917499</v>
      </c>
      <c r="DY78" s="183"/>
      <c r="DZ78" s="36">
        <v>42320</v>
      </c>
      <c r="EA78" s="108">
        <v>3.5646000000000004</v>
      </c>
      <c r="EB78" s="108">
        <v>3.6498999999999997</v>
      </c>
      <c r="ED78" s="104">
        <v>-18.091395007999999</v>
      </c>
      <c r="EE78" s="202">
        <f t="shared" si="202"/>
        <v>-0.23611001424999856</v>
      </c>
      <c r="EF78" s="224">
        <v>-7.5499000000000001</v>
      </c>
      <c r="EG78" s="513">
        <f t="shared" si="159"/>
        <v>1.9</v>
      </c>
      <c r="EH78" s="506">
        <f t="shared" si="160"/>
        <v>0</v>
      </c>
      <c r="EI78" s="510">
        <f t="shared" si="112"/>
        <v>-16.253267895664997</v>
      </c>
      <c r="EJ78" s="204">
        <f t="shared" si="78"/>
        <v>-0.44860902707499584</v>
      </c>
      <c r="EK78" s="537">
        <f t="shared" si="137"/>
        <v>0</v>
      </c>
      <c r="EL78" s="537">
        <f t="shared" si="30"/>
        <v>0</v>
      </c>
      <c r="EM78" s="537">
        <f t="shared" si="79"/>
        <v>0</v>
      </c>
      <c r="EN78" s="537">
        <f t="shared" si="80"/>
        <v>0</v>
      </c>
      <c r="EO78" s="518">
        <f t="shared" si="210"/>
        <v>-16.435176387089996</v>
      </c>
      <c r="EP78" s="519">
        <f t="shared" si="81"/>
        <v>-0.44860902707499584</v>
      </c>
      <c r="EQ78" s="519">
        <f t="shared" si="161"/>
        <v>-0.44860902707499584</v>
      </c>
      <c r="ER78" s="538">
        <f t="shared" si="162"/>
        <v>-0.44860902707499584</v>
      </c>
      <c r="ES78" s="165"/>
      <c r="EU78" s="104">
        <f t="shared" si="185"/>
        <v>-16.435176387089996</v>
      </c>
      <c r="EW78" s="183"/>
      <c r="EX78" s="36">
        <v>42320</v>
      </c>
      <c r="EY78" s="108">
        <v>3.5646000000000004</v>
      </c>
      <c r="EZ78" s="108">
        <v>3.6498999999999997</v>
      </c>
      <c r="FB78" s="104">
        <v>-18.091395007999999</v>
      </c>
      <c r="FC78" s="202">
        <f t="shared" si="203"/>
        <v>-0.23611001424999856</v>
      </c>
      <c r="FD78" s="224">
        <v>-0.6498999999999997</v>
      </c>
      <c r="FE78" s="513">
        <f t="shared" si="163"/>
        <v>1.1000000000000001</v>
      </c>
      <c r="FF78" s="506">
        <f t="shared" si="164"/>
        <v>0</v>
      </c>
      <c r="FG78" s="510">
        <f t="shared" si="113"/>
        <v>-18.520489736582505</v>
      </c>
      <c r="FH78" s="204">
        <f t="shared" si="83"/>
        <v>-0.25972101567499806</v>
      </c>
      <c r="FI78" s="537">
        <f t="shared" si="139"/>
        <v>0</v>
      </c>
      <c r="FJ78" s="537">
        <f t="shared" si="37"/>
        <v>0</v>
      </c>
      <c r="FK78" s="537">
        <f t="shared" si="84"/>
        <v>0</v>
      </c>
      <c r="FL78" s="537">
        <f t="shared" si="85"/>
        <v>0</v>
      </c>
      <c r="FM78" s="518">
        <f t="shared" si="211"/>
        <v>-18.520489736582505</v>
      </c>
      <c r="FN78" s="519">
        <f t="shared" si="86"/>
        <v>-0.25972101567499806</v>
      </c>
      <c r="FO78" s="519">
        <f t="shared" si="165"/>
        <v>-0.25972101567499806</v>
      </c>
      <c r="FP78" s="538">
        <f t="shared" si="166"/>
        <v>-0.25972101567499806</v>
      </c>
      <c r="FQ78" s="165"/>
      <c r="FS78" s="104">
        <f t="shared" si="186"/>
        <v>-18.520489736582505</v>
      </c>
      <c r="FT78"/>
      <c r="FU78" s="183"/>
      <c r="FV78" s="36">
        <v>42320</v>
      </c>
      <c r="FW78" s="108">
        <v>3.5646000000000004</v>
      </c>
      <c r="FX78" s="108">
        <v>3.6498999999999997</v>
      </c>
      <c r="FZ78" s="104">
        <v>-18.091395007999999</v>
      </c>
      <c r="GA78" s="202">
        <f t="shared" si="204"/>
        <v>-0.23611001424999856</v>
      </c>
      <c r="GB78" s="223">
        <v>5.5001000000000007</v>
      </c>
      <c r="GC78" s="513">
        <f t="shared" si="167"/>
        <v>0</v>
      </c>
      <c r="GD78" s="506">
        <f t="shared" si="168"/>
        <v>0.8</v>
      </c>
      <c r="GE78" s="510">
        <f t="shared" si="114"/>
        <v>-16.862526846074999</v>
      </c>
      <c r="GF78" s="204">
        <f t="shared" si="88"/>
        <v>-0.18888801139999956</v>
      </c>
      <c r="GG78" s="537">
        <f t="shared" si="141"/>
        <v>0</v>
      </c>
      <c r="GH78" s="537">
        <f t="shared" si="44"/>
        <v>0</v>
      </c>
      <c r="GI78" s="537">
        <f t="shared" si="89"/>
        <v>0</v>
      </c>
      <c r="GJ78" s="537">
        <f t="shared" si="90"/>
        <v>0</v>
      </c>
      <c r="GK78" s="518">
        <f t="shared" si="212"/>
        <v>-16.862526846074999</v>
      </c>
      <c r="GL78" s="519">
        <f t="shared" si="91"/>
        <v>-0.18888801139999956</v>
      </c>
      <c r="GM78" s="519">
        <f t="shared" si="169"/>
        <v>-0.18888801139999956</v>
      </c>
      <c r="GN78" s="538">
        <f t="shared" si="170"/>
        <v>-0.18888801139999956</v>
      </c>
      <c r="GO78" s="165"/>
      <c r="GQ78" s="104">
        <f t="shared" si="187"/>
        <v>-16.862526846074999</v>
      </c>
      <c r="GR78"/>
      <c r="GS78" s="183"/>
      <c r="GT78" s="36">
        <v>42320</v>
      </c>
      <c r="GU78" s="108">
        <v>3.5646000000000004</v>
      </c>
      <c r="GV78" s="108">
        <v>3.6498999999999997</v>
      </c>
      <c r="GX78" s="104">
        <v>-18.091395007999999</v>
      </c>
      <c r="GY78" s="202">
        <f t="shared" si="205"/>
        <v>-0.23611001424999856</v>
      </c>
      <c r="GZ78" s="223">
        <v>1.5001000000000007</v>
      </c>
      <c r="HA78" s="513">
        <f t="shared" si="171"/>
        <v>0</v>
      </c>
      <c r="HB78" s="506">
        <f t="shared" si="172"/>
        <v>0.98</v>
      </c>
      <c r="HC78" s="510">
        <f t="shared" si="115"/>
        <v>-21.088271164337506</v>
      </c>
      <c r="HD78" s="204">
        <f t="shared" si="93"/>
        <v>-0.23138781396500008</v>
      </c>
      <c r="HE78" s="537">
        <f t="shared" si="143"/>
        <v>0</v>
      </c>
      <c r="HF78" s="537">
        <f t="shared" si="51"/>
        <v>-0.20777681254000022</v>
      </c>
      <c r="HG78" s="537">
        <f t="shared" si="94"/>
        <v>0</v>
      </c>
      <c r="HH78" s="537">
        <f t="shared" si="95"/>
        <v>0</v>
      </c>
      <c r="HI78" s="518">
        <f t="shared" si="213"/>
        <v>-20.666151127837505</v>
      </c>
      <c r="HJ78" s="519">
        <f t="shared" si="96"/>
        <v>-0.20777681254000058</v>
      </c>
      <c r="HK78" s="519">
        <f t="shared" si="173"/>
        <v>-0.20777681254000058</v>
      </c>
      <c r="HL78" s="538">
        <f t="shared" si="174"/>
        <v>-0.20777681254000058</v>
      </c>
      <c r="HM78" s="165"/>
      <c r="HO78" s="104">
        <f t="shared" si="188"/>
        <v>-20.666151127837505</v>
      </c>
      <c r="HP78" s="165"/>
      <c r="HQ78" s="183"/>
      <c r="HR78" s="36">
        <v>42320</v>
      </c>
      <c r="HS78" s="108">
        <v>3.5646000000000004</v>
      </c>
      <c r="HT78" s="108">
        <v>3.6498999999999997</v>
      </c>
      <c r="HV78" s="104">
        <v>-18.091395007999999</v>
      </c>
      <c r="HW78" s="202">
        <f t="shared" si="206"/>
        <v>-0.23611001424999856</v>
      </c>
      <c r="HX78" s="223">
        <v>-2.2998999999999996</v>
      </c>
      <c r="HY78" s="513">
        <f t="shared" si="175"/>
        <v>1.1499999999999999</v>
      </c>
      <c r="HZ78" s="506">
        <f t="shared" si="176"/>
        <v>0</v>
      </c>
      <c r="IA78" s="510">
        <f t="shared" si="116"/>
        <v>-18.922394354510004</v>
      </c>
      <c r="IB78" s="204">
        <f t="shared" si="98"/>
        <v>-0.27152651638749958</v>
      </c>
      <c r="IC78" s="537">
        <f t="shared" si="145"/>
        <v>0</v>
      </c>
      <c r="ID78" s="537">
        <f t="shared" si="58"/>
        <v>0</v>
      </c>
      <c r="IE78" s="537">
        <f t="shared" si="99"/>
        <v>0</v>
      </c>
      <c r="IF78" s="537">
        <f t="shared" si="100"/>
        <v>0</v>
      </c>
      <c r="IG78" s="518">
        <f t="shared" si="214"/>
        <v>-18.922394354510004</v>
      </c>
      <c r="IH78" s="519">
        <f t="shared" si="101"/>
        <v>-0.27152651638749958</v>
      </c>
      <c r="II78" s="519">
        <f t="shared" si="177"/>
        <v>-0.27152651638749958</v>
      </c>
      <c r="IJ78" s="538">
        <f t="shared" si="178"/>
        <v>-0.27152651638749958</v>
      </c>
      <c r="IK78" s="165"/>
      <c r="IL78" s="163"/>
      <c r="IM78" s="104">
        <f t="shared" si="189"/>
        <v>-18.922394354510004</v>
      </c>
      <c r="IN78"/>
      <c r="IO78" s="183"/>
      <c r="IP78" s="36">
        <v>42320</v>
      </c>
      <c r="IQ78" s="108">
        <v>3.5646000000000004</v>
      </c>
      <c r="IR78" s="108">
        <v>3.6498999999999997</v>
      </c>
      <c r="IT78" s="104">
        <v>-18.091395007999999</v>
      </c>
      <c r="IU78" s="202">
        <f t="shared" si="207"/>
        <v>-0.23611001424999856</v>
      </c>
      <c r="IV78" s="365">
        <v>-1.0498999999999996</v>
      </c>
      <c r="IW78" s="513">
        <f t="shared" si="179"/>
        <v>1.1200000000000001</v>
      </c>
      <c r="IX78" s="506">
        <f t="shared" si="180"/>
        <v>0</v>
      </c>
      <c r="IY78" s="510">
        <f t="shared" si="117"/>
        <v>-21.539649684295004</v>
      </c>
      <c r="IZ78" s="204">
        <f t="shared" si="103"/>
        <v>-0.26444321596000009</v>
      </c>
      <c r="JA78" s="537">
        <f t="shared" si="147"/>
        <v>-0.14638820883500081</v>
      </c>
      <c r="JB78" s="537">
        <f t="shared" si="65"/>
        <v>0</v>
      </c>
      <c r="JC78" s="537">
        <f t="shared" si="104"/>
        <v>0</v>
      </c>
      <c r="JD78" s="537">
        <f t="shared" si="105"/>
        <v>0</v>
      </c>
      <c r="JE78" s="518">
        <f t="shared" si="215"/>
        <v>-20.146201603370002</v>
      </c>
      <c r="JF78" s="519">
        <f t="shared" si="106"/>
        <v>-0.14638820883499903</v>
      </c>
      <c r="JG78" s="519">
        <f t="shared" si="181"/>
        <v>-0.14638820883499903</v>
      </c>
      <c r="JH78" s="538">
        <f t="shared" si="182"/>
        <v>-0.14638820883499903</v>
      </c>
      <c r="JI78" s="165"/>
      <c r="JJ78" s="163"/>
      <c r="JK78" s="104">
        <f t="shared" si="190"/>
        <v>-20.146201603370002</v>
      </c>
      <c r="JL78" s="186"/>
      <c r="JM78" s="186"/>
      <c r="JN78" s="527"/>
      <c r="JO78" s="163">
        <v>-18.091395007999999</v>
      </c>
      <c r="JP78" s="163">
        <v>-4.4999000000000002</v>
      </c>
      <c r="JQ78" s="398">
        <f t="shared" si="191"/>
        <v>-17.565573036655003</v>
      </c>
      <c r="JT78" s="163">
        <v>1.8001000000000005</v>
      </c>
      <c r="JU78" s="398">
        <f t="shared" si="192"/>
        <v>-19.274674498917499</v>
      </c>
      <c r="JX78" s="163">
        <v>-7.5499000000000001</v>
      </c>
      <c r="JY78" s="425">
        <f t="shared" si="193"/>
        <v>-16.435176387089996</v>
      </c>
      <c r="KB78" s="163">
        <v>-0.6498999999999997</v>
      </c>
      <c r="KC78" s="398">
        <f t="shared" si="7"/>
        <v>-18.520489736582505</v>
      </c>
      <c r="KF78" s="163">
        <v>5.5001000000000007</v>
      </c>
      <c r="KG78" s="398">
        <f t="shared" si="194"/>
        <v>-16.862526846074999</v>
      </c>
      <c r="KJ78" s="163">
        <v>1.5001000000000007</v>
      </c>
      <c r="KK78" s="398">
        <f t="shared" si="195"/>
        <v>-20.666151127837505</v>
      </c>
      <c r="KL78" s="425"/>
      <c r="KN78" s="365">
        <v>-2.2998999999999996</v>
      </c>
      <c r="KO78" s="398">
        <f t="shared" si="196"/>
        <v>-18.922394354510004</v>
      </c>
      <c r="KR78" s="365">
        <v>-1.0498999999999996</v>
      </c>
      <c r="KS78" s="398">
        <f t="shared" si="67"/>
        <v>-20.146201603370002</v>
      </c>
      <c r="KT78" s="164"/>
      <c r="KU78" s="36">
        <v>42320</v>
      </c>
    </row>
    <row r="79" spans="1:325" x14ac:dyDescent="0.35">
      <c r="A79" s="95">
        <v>41225</v>
      </c>
      <c r="B79" s="36">
        <v>41225</v>
      </c>
      <c r="C79" s="301">
        <v>-0.85000000000000009</v>
      </c>
      <c r="D79" s="301">
        <v>5.45</v>
      </c>
      <c r="E79" s="301">
        <v>-3.9000000000000004</v>
      </c>
      <c r="F79" s="301">
        <v>3</v>
      </c>
      <c r="G79" s="301">
        <v>9.15</v>
      </c>
      <c r="H79" s="301">
        <v>5.15</v>
      </c>
      <c r="I79" s="301">
        <v>1.35</v>
      </c>
      <c r="J79" s="301">
        <v>2.6</v>
      </c>
      <c r="K79" s="105"/>
      <c r="L79" s="36">
        <v>42320</v>
      </c>
      <c r="M79" s="108">
        <v>3.5646000000000004</v>
      </c>
      <c r="N79" s="98">
        <f t="shared" si="2"/>
        <v>3.6498999999999997</v>
      </c>
      <c r="O79" s="108">
        <f t="shared" si="3"/>
        <v>3.7355333333333327</v>
      </c>
      <c r="P79" s="262"/>
      <c r="Q79" s="181">
        <v>42320</v>
      </c>
      <c r="R79" s="301">
        <v>-0.85000000000000009</v>
      </c>
      <c r="S79" s="224">
        <v>-4.4999000000000002</v>
      </c>
      <c r="T79"/>
      <c r="U79" s="301">
        <v>5.45</v>
      </c>
      <c r="V79" s="224">
        <v>1.8001000000000005</v>
      </c>
      <c r="W79"/>
      <c r="X79" s="301">
        <v>-3.9000000000000004</v>
      </c>
      <c r="Y79" s="224">
        <v>-7.5499000000000001</v>
      </c>
      <c r="Z79"/>
      <c r="AA79" s="301">
        <v>3</v>
      </c>
      <c r="AB79" s="224">
        <v>-0.6498999999999997</v>
      </c>
      <c r="AC79"/>
      <c r="AD79" s="301">
        <v>9.15</v>
      </c>
      <c r="AE79" s="223">
        <v>5.5001000000000007</v>
      </c>
      <c r="AF79"/>
      <c r="AG79" s="301">
        <v>5.15</v>
      </c>
      <c r="AH79" s="223">
        <v>1.5001000000000007</v>
      </c>
      <c r="AI79" s="100"/>
      <c r="AJ79" s="301">
        <v>1.35</v>
      </c>
      <c r="AK79" s="223">
        <v>-2.2998999999999996</v>
      </c>
      <c r="AL79"/>
      <c r="AM79" s="301">
        <v>2.6</v>
      </c>
      <c r="AN79" s="223">
        <f t="shared" si="1"/>
        <v>-1.0498999999999996</v>
      </c>
      <c r="AO79" s="104"/>
      <c r="AZ79" s="36">
        <v>42321</v>
      </c>
      <c r="BA79" s="301">
        <v>3.3</v>
      </c>
      <c r="BB79" s="98"/>
      <c r="BC79" s="301">
        <v>7.5500000000000007</v>
      </c>
      <c r="BE79" s="301">
        <v>-5.4</v>
      </c>
      <c r="BG79" s="301">
        <v>5.55</v>
      </c>
      <c r="BI79" s="301">
        <v>8.65</v>
      </c>
      <c r="BK79" s="301">
        <v>7.1</v>
      </c>
      <c r="BM79" s="301">
        <v>2.95</v>
      </c>
      <c r="BO79" s="301">
        <v>2.4500000000000002</v>
      </c>
      <c r="BP79" s="104"/>
      <c r="BQ79" s="104"/>
      <c r="BS79" s="36">
        <v>42321</v>
      </c>
      <c r="BT79">
        <v>25</v>
      </c>
      <c r="BU79">
        <f t="shared" si="148"/>
        <v>0.25</v>
      </c>
      <c r="BV79">
        <f t="shared" si="149"/>
        <v>-18.31920234375</v>
      </c>
      <c r="BW79">
        <v>24</v>
      </c>
      <c r="BX79">
        <f t="shared" si="150"/>
        <v>0.24</v>
      </c>
      <c r="CD79" s="36">
        <v>42321</v>
      </c>
      <c r="CE79" s="108">
        <v>3.3949999999999996</v>
      </c>
      <c r="CF79" s="108">
        <v>3.4798</v>
      </c>
      <c r="CH79" s="104">
        <v>-18.31920234375</v>
      </c>
      <c r="CI79" s="202">
        <f t="shared" si="197"/>
        <v>-0.22780733575000056</v>
      </c>
      <c r="CJ79" s="224">
        <v>-0.17980000000000018</v>
      </c>
      <c r="CK79" s="513">
        <f t="shared" si="151"/>
        <v>1.1000000000000001</v>
      </c>
      <c r="CL79" s="506">
        <f t="shared" si="152"/>
        <v>0</v>
      </c>
      <c r="CM79" s="510">
        <f t="shared" si="110"/>
        <v>-17.816161105980004</v>
      </c>
      <c r="CN79" s="204">
        <f t="shared" si="68"/>
        <v>-0.25058806932500133</v>
      </c>
      <c r="CO79" s="537">
        <f t="shared" si="133"/>
        <v>0</v>
      </c>
      <c r="CP79" s="537">
        <f t="shared" si="16"/>
        <v>0</v>
      </c>
      <c r="CQ79" s="537">
        <f t="shared" si="69"/>
        <v>0</v>
      </c>
      <c r="CR79" s="537">
        <f t="shared" si="70"/>
        <v>0</v>
      </c>
      <c r="CS79" s="518">
        <f t="shared" si="208"/>
        <v>-17.816161105980004</v>
      </c>
      <c r="CT79" s="519">
        <f t="shared" si="71"/>
        <v>-0.25058806932500133</v>
      </c>
      <c r="CU79" s="519">
        <f t="shared" si="153"/>
        <v>-0.25058806932500133</v>
      </c>
      <c r="CV79" s="538">
        <f t="shared" si="154"/>
        <v>-0.25058806932500133</v>
      </c>
      <c r="CW79" s="165"/>
      <c r="CY79" s="104">
        <f t="shared" si="183"/>
        <v>-17.816161105980004</v>
      </c>
      <c r="CZ79" s="98"/>
      <c r="DB79" s="36">
        <v>42321</v>
      </c>
      <c r="DC79" s="108">
        <v>3.3949999999999996</v>
      </c>
      <c r="DD79" s="108">
        <v>3.4798</v>
      </c>
      <c r="DF79" s="104">
        <v>-18.31920234375</v>
      </c>
      <c r="DG79" s="202">
        <f t="shared" si="198"/>
        <v>-0.22780733575000056</v>
      </c>
      <c r="DH79" s="224">
        <v>4.0702000000000007</v>
      </c>
      <c r="DI79" s="513">
        <f t="shared" si="155"/>
        <v>0</v>
      </c>
      <c r="DJ79" s="506">
        <f t="shared" si="156"/>
        <v>0.85</v>
      </c>
      <c r="DK79" s="510">
        <f t="shared" si="111"/>
        <v>-19.468310734305</v>
      </c>
      <c r="DL79" s="204">
        <f t="shared" si="73"/>
        <v>-0.19363623538750119</v>
      </c>
      <c r="DM79" s="537">
        <f t="shared" si="199"/>
        <v>0</v>
      </c>
      <c r="DN79" s="537">
        <f t="shared" si="23"/>
        <v>0</v>
      </c>
      <c r="DO79" s="537">
        <f t="shared" si="200"/>
        <v>0</v>
      </c>
      <c r="DP79" s="537">
        <f t="shared" si="201"/>
        <v>0</v>
      </c>
      <c r="DQ79" s="518">
        <f t="shared" si="209"/>
        <v>-19.468310734305</v>
      </c>
      <c r="DR79" s="519">
        <f t="shared" si="76"/>
        <v>-0.19363623538750119</v>
      </c>
      <c r="DS79" s="519">
        <f t="shared" si="157"/>
        <v>-0.19363623538750119</v>
      </c>
      <c r="DT79" s="538">
        <f t="shared" si="158"/>
        <v>-0.19363623538750119</v>
      </c>
      <c r="DU79" s="165"/>
      <c r="DW79" s="104">
        <f t="shared" si="184"/>
        <v>-19.468310734305</v>
      </c>
      <c r="DY79" s="183"/>
      <c r="DZ79" s="36">
        <v>42321</v>
      </c>
      <c r="EA79" s="108">
        <v>3.3949999999999996</v>
      </c>
      <c r="EB79" s="108">
        <v>3.4798</v>
      </c>
      <c r="ED79" s="104">
        <v>-18.31920234375</v>
      </c>
      <c r="EE79" s="202">
        <f t="shared" si="202"/>
        <v>-0.22780733575000056</v>
      </c>
      <c r="EF79" s="224">
        <v>-8.8797999999999995</v>
      </c>
      <c r="EG79" s="513">
        <f t="shared" si="159"/>
        <v>2.5</v>
      </c>
      <c r="EH79" s="506">
        <f t="shared" si="160"/>
        <v>0</v>
      </c>
      <c r="EI79" s="510">
        <f t="shared" si="112"/>
        <v>-16.822786235039999</v>
      </c>
      <c r="EJ79" s="204">
        <f t="shared" si="78"/>
        <v>-0.5695183393750014</v>
      </c>
      <c r="EK79" s="537">
        <f t="shared" si="137"/>
        <v>0</v>
      </c>
      <c r="EL79" s="537">
        <f t="shared" si="30"/>
        <v>0</v>
      </c>
      <c r="EM79" s="537">
        <f t="shared" si="79"/>
        <v>0</v>
      </c>
      <c r="EN79" s="537">
        <f t="shared" si="80"/>
        <v>0</v>
      </c>
      <c r="EO79" s="518">
        <f t="shared" si="210"/>
        <v>-17.004694726464997</v>
      </c>
      <c r="EP79" s="519">
        <f t="shared" si="81"/>
        <v>-0.5695183393750014</v>
      </c>
      <c r="EQ79" s="519">
        <f t="shared" si="161"/>
        <v>-0.5695183393750014</v>
      </c>
      <c r="ER79" s="538">
        <f t="shared" si="162"/>
        <v>-0.5695183393750014</v>
      </c>
      <c r="ES79" s="165"/>
      <c r="EU79" s="104">
        <f t="shared" si="185"/>
        <v>-17.004694726464997</v>
      </c>
      <c r="EW79" s="183"/>
      <c r="EX79" s="36">
        <v>42321</v>
      </c>
      <c r="EY79" s="108">
        <v>3.3949999999999996</v>
      </c>
      <c r="EZ79" s="108">
        <v>3.4798</v>
      </c>
      <c r="FB79" s="104">
        <v>-18.31920234375</v>
      </c>
      <c r="FC79" s="202">
        <f t="shared" si="203"/>
        <v>-0.22780733575000056</v>
      </c>
      <c r="FD79" s="224">
        <v>2.0701999999999998</v>
      </c>
      <c r="FE79" s="513">
        <f t="shared" si="163"/>
        <v>0</v>
      </c>
      <c r="FF79" s="506">
        <f t="shared" si="164"/>
        <v>0.95</v>
      </c>
      <c r="FG79" s="510">
        <f t="shared" si="113"/>
        <v>-18.736906705545007</v>
      </c>
      <c r="FH79" s="204">
        <f t="shared" si="83"/>
        <v>-0.21641696896250195</v>
      </c>
      <c r="FI79" s="537">
        <f t="shared" si="139"/>
        <v>0</v>
      </c>
      <c r="FJ79" s="537">
        <f t="shared" si="37"/>
        <v>0</v>
      </c>
      <c r="FK79" s="537">
        <f t="shared" si="84"/>
        <v>0</v>
      </c>
      <c r="FL79" s="537">
        <f t="shared" si="85"/>
        <v>0</v>
      </c>
      <c r="FM79" s="518">
        <f t="shared" si="211"/>
        <v>-18.736906705545007</v>
      </c>
      <c r="FN79" s="519">
        <f t="shared" si="86"/>
        <v>-0.21641696896250195</v>
      </c>
      <c r="FO79" s="519">
        <f t="shared" si="165"/>
        <v>-0.21641696896250195</v>
      </c>
      <c r="FP79" s="538">
        <f t="shared" si="166"/>
        <v>-0.21641696896250195</v>
      </c>
      <c r="FQ79" s="165"/>
      <c r="FS79" s="104">
        <f t="shared" si="186"/>
        <v>-18.736906705545007</v>
      </c>
      <c r="FT79"/>
      <c r="FU79" s="183"/>
      <c r="FV79" s="36">
        <v>42321</v>
      </c>
      <c r="FW79" s="108">
        <v>3.3949999999999996</v>
      </c>
      <c r="FX79" s="108">
        <v>3.4798</v>
      </c>
      <c r="FZ79" s="104">
        <v>-18.31920234375</v>
      </c>
      <c r="GA79" s="202">
        <f t="shared" si="204"/>
        <v>-0.22780733575000056</v>
      </c>
      <c r="GB79" s="223">
        <v>5.1702000000000004</v>
      </c>
      <c r="GC79" s="513">
        <f t="shared" si="167"/>
        <v>0</v>
      </c>
      <c r="GD79" s="506">
        <f t="shared" si="168"/>
        <v>0.8</v>
      </c>
      <c r="GE79" s="510">
        <f t="shared" si="114"/>
        <v>-17.044772714674998</v>
      </c>
      <c r="GF79" s="204">
        <f t="shared" si="88"/>
        <v>-0.18224586859999903</v>
      </c>
      <c r="GG79" s="537">
        <f t="shared" si="141"/>
        <v>0</v>
      </c>
      <c r="GH79" s="537">
        <f t="shared" si="44"/>
        <v>0</v>
      </c>
      <c r="GI79" s="537">
        <f t="shared" si="89"/>
        <v>0</v>
      </c>
      <c r="GJ79" s="537">
        <f t="shared" si="90"/>
        <v>0</v>
      </c>
      <c r="GK79" s="518">
        <f t="shared" si="212"/>
        <v>-17.044772714674998</v>
      </c>
      <c r="GL79" s="519">
        <f t="shared" si="91"/>
        <v>-0.18224586859999903</v>
      </c>
      <c r="GM79" s="519">
        <f t="shared" si="169"/>
        <v>-0.18224586859999903</v>
      </c>
      <c r="GN79" s="538">
        <f t="shared" si="170"/>
        <v>-0.18224586859999903</v>
      </c>
      <c r="GO79" s="165"/>
      <c r="GQ79" s="104">
        <f t="shared" si="187"/>
        <v>-17.044772714674998</v>
      </c>
      <c r="GR79"/>
      <c r="GS79" s="183"/>
      <c r="GT79" s="36">
        <v>42321</v>
      </c>
      <c r="GU79" s="108">
        <v>3.3949999999999996</v>
      </c>
      <c r="GV79" s="108">
        <v>3.4798</v>
      </c>
      <c r="GX79" s="104">
        <v>-18.31920234375</v>
      </c>
      <c r="GY79" s="202">
        <f t="shared" si="205"/>
        <v>-0.22780733575000056</v>
      </c>
      <c r="GZ79" s="223">
        <v>3.6201999999999996</v>
      </c>
      <c r="HA79" s="513">
        <f t="shared" si="171"/>
        <v>0</v>
      </c>
      <c r="HB79" s="506">
        <f t="shared" si="172"/>
        <v>0.9</v>
      </c>
      <c r="HC79" s="510">
        <f t="shared" si="115"/>
        <v>-21.293297766512506</v>
      </c>
      <c r="HD79" s="204">
        <f t="shared" si="93"/>
        <v>-0.20502660217499979</v>
      </c>
      <c r="HE79" s="537">
        <f t="shared" si="143"/>
        <v>0</v>
      </c>
      <c r="HF79" s="537">
        <f t="shared" si="51"/>
        <v>-0.11390366787499956</v>
      </c>
      <c r="HG79" s="537">
        <f t="shared" si="94"/>
        <v>0</v>
      </c>
      <c r="HH79" s="537">
        <f t="shared" si="95"/>
        <v>0</v>
      </c>
      <c r="HI79" s="518">
        <f t="shared" si="213"/>
        <v>-20.780054795712505</v>
      </c>
      <c r="HJ79" s="519">
        <f t="shared" si="96"/>
        <v>-0.11390366787500028</v>
      </c>
      <c r="HK79" s="519">
        <f t="shared" si="173"/>
        <v>-0.11390366787500028</v>
      </c>
      <c r="HL79" s="538">
        <f t="shared" si="174"/>
        <v>-0.11390366787500028</v>
      </c>
      <c r="HM79" s="165"/>
      <c r="HO79" s="104">
        <f t="shared" si="188"/>
        <v>-20.780054795712505</v>
      </c>
      <c r="HP79" s="165"/>
      <c r="HQ79" s="183"/>
      <c r="HR79" s="36">
        <v>42321</v>
      </c>
      <c r="HS79" s="108">
        <v>3.3949999999999996</v>
      </c>
      <c r="HT79" s="108">
        <v>3.4798</v>
      </c>
      <c r="HV79" s="104">
        <v>-18.31920234375</v>
      </c>
      <c r="HW79" s="202">
        <f t="shared" si="206"/>
        <v>-0.22780733575000056</v>
      </c>
      <c r="HX79" s="223">
        <v>-0.52979999999999983</v>
      </c>
      <c r="HY79" s="513">
        <f t="shared" si="175"/>
        <v>1.1000000000000001</v>
      </c>
      <c r="HZ79" s="506">
        <f t="shared" si="176"/>
        <v>0</v>
      </c>
      <c r="IA79" s="510">
        <f t="shared" si="116"/>
        <v>-19.172982423835006</v>
      </c>
      <c r="IB79" s="204">
        <f t="shared" si="98"/>
        <v>-0.25058806932500133</v>
      </c>
      <c r="IC79" s="537">
        <f t="shared" si="145"/>
        <v>0</v>
      </c>
      <c r="ID79" s="537">
        <f t="shared" si="58"/>
        <v>0</v>
      </c>
      <c r="IE79" s="537">
        <f t="shared" si="99"/>
        <v>0</v>
      </c>
      <c r="IF79" s="537">
        <f t="shared" si="100"/>
        <v>0</v>
      </c>
      <c r="IG79" s="518">
        <f t="shared" si="214"/>
        <v>-19.172982423835006</v>
      </c>
      <c r="IH79" s="519">
        <f t="shared" si="101"/>
        <v>-0.25058806932500133</v>
      </c>
      <c r="II79" s="519">
        <f t="shared" si="177"/>
        <v>-0.25058806932500133</v>
      </c>
      <c r="IJ79" s="538">
        <f t="shared" si="178"/>
        <v>-0.25058806932500133</v>
      </c>
      <c r="IK79" s="165"/>
      <c r="IL79" s="163"/>
      <c r="IM79" s="104">
        <f t="shared" si="189"/>
        <v>-19.172982423835006</v>
      </c>
      <c r="IN79"/>
      <c r="IO79" s="183"/>
      <c r="IP79" s="36">
        <v>42321</v>
      </c>
      <c r="IQ79" s="108">
        <v>3.3949999999999996</v>
      </c>
      <c r="IR79" s="108">
        <v>3.4798</v>
      </c>
      <c r="IT79" s="104">
        <v>-18.31920234375</v>
      </c>
      <c r="IU79" s="202">
        <f t="shared" si="207"/>
        <v>-0.22780733575000056</v>
      </c>
      <c r="IV79" s="365">
        <v>-1.0297999999999998</v>
      </c>
      <c r="IW79" s="513">
        <f t="shared" si="179"/>
        <v>1.1200000000000001</v>
      </c>
      <c r="IX79" s="506">
        <f t="shared" si="180"/>
        <v>0</v>
      </c>
      <c r="IY79" s="510">
        <f t="shared" si="117"/>
        <v>-21.794793900335005</v>
      </c>
      <c r="IZ79" s="204">
        <f t="shared" si="103"/>
        <v>-0.25514421604000148</v>
      </c>
      <c r="JA79" s="537">
        <f t="shared" si="147"/>
        <v>-0.1412405481650012</v>
      </c>
      <c r="JB79" s="537">
        <f t="shared" si="65"/>
        <v>0</v>
      </c>
      <c r="JC79" s="537">
        <f t="shared" si="104"/>
        <v>0</v>
      </c>
      <c r="JD79" s="537">
        <f t="shared" si="105"/>
        <v>0</v>
      </c>
      <c r="JE79" s="518">
        <f t="shared" si="215"/>
        <v>-20.287442151535004</v>
      </c>
      <c r="JF79" s="519">
        <f t="shared" si="106"/>
        <v>-0.1412405481650012</v>
      </c>
      <c r="JG79" s="519">
        <f t="shared" si="181"/>
        <v>-0.1412405481650012</v>
      </c>
      <c r="JH79" s="538">
        <f t="shared" si="182"/>
        <v>-0.1412405481650012</v>
      </c>
      <c r="JI79" s="165"/>
      <c r="JJ79" s="163"/>
      <c r="JK79" s="104">
        <f t="shared" si="190"/>
        <v>-20.287442151535004</v>
      </c>
      <c r="JL79" s="186"/>
      <c r="JM79" s="186"/>
      <c r="JN79" s="527"/>
      <c r="JO79" s="163">
        <v>-18.31920234375</v>
      </c>
      <c r="JP79" s="163">
        <v>-0.17980000000000018</v>
      </c>
      <c r="JQ79" s="398">
        <f t="shared" si="191"/>
        <v>-17.816161105980004</v>
      </c>
      <c r="JT79" s="163">
        <v>4.0702000000000007</v>
      </c>
      <c r="JU79" s="398">
        <f t="shared" si="192"/>
        <v>-19.468310734305</v>
      </c>
      <c r="JX79" s="163">
        <v>-8.8797999999999995</v>
      </c>
      <c r="JY79" s="425">
        <f t="shared" si="193"/>
        <v>-17.004694726464997</v>
      </c>
      <c r="KB79" s="163">
        <v>2.0701999999999998</v>
      </c>
      <c r="KC79" s="398">
        <f t="shared" si="7"/>
        <v>-18.736906705545007</v>
      </c>
      <c r="KF79" s="163">
        <v>5.1702000000000004</v>
      </c>
      <c r="KG79" s="398">
        <f t="shared" si="194"/>
        <v>-17.044772714674998</v>
      </c>
      <c r="KJ79" s="163">
        <v>3.6201999999999996</v>
      </c>
      <c r="KK79" s="398">
        <f t="shared" si="195"/>
        <v>-20.780054795712505</v>
      </c>
      <c r="KL79" s="425"/>
      <c r="KN79" s="365">
        <v>-0.52979999999999983</v>
      </c>
      <c r="KO79" s="398">
        <f t="shared" si="196"/>
        <v>-19.172982423835006</v>
      </c>
      <c r="KR79" s="365">
        <v>-1.0297999999999998</v>
      </c>
      <c r="KS79" s="398">
        <f t="shared" si="67"/>
        <v>-20.287442151535004</v>
      </c>
      <c r="KT79" s="164"/>
      <c r="KU79" s="36">
        <v>42321</v>
      </c>
    </row>
    <row r="80" spans="1:325" x14ac:dyDescent="0.35">
      <c r="A80" s="95">
        <v>41226</v>
      </c>
      <c r="B80" s="36">
        <v>41226</v>
      </c>
      <c r="C80" s="301">
        <v>3.3</v>
      </c>
      <c r="D80" s="301">
        <v>7.5500000000000007</v>
      </c>
      <c r="E80" s="301">
        <v>-5.4</v>
      </c>
      <c r="F80" s="301">
        <v>5.55</v>
      </c>
      <c r="G80" s="301">
        <v>8.65</v>
      </c>
      <c r="H80" s="301">
        <v>7.1</v>
      </c>
      <c r="I80" s="301">
        <v>2.95</v>
      </c>
      <c r="J80" s="301">
        <v>2.4500000000000002</v>
      </c>
      <c r="K80" s="105"/>
      <c r="L80" s="36">
        <v>42321</v>
      </c>
      <c r="M80" s="108">
        <v>3.3949999999999996</v>
      </c>
      <c r="N80" s="98">
        <f t="shared" si="2"/>
        <v>3.4798</v>
      </c>
      <c r="O80" s="108">
        <f t="shared" si="3"/>
        <v>3.5649333333333328</v>
      </c>
      <c r="P80" s="262"/>
      <c r="Q80" s="181">
        <v>42321</v>
      </c>
      <c r="R80" s="301">
        <v>3.3</v>
      </c>
      <c r="S80" s="224">
        <v>-0.17980000000000018</v>
      </c>
      <c r="T80" s="98"/>
      <c r="U80" s="301">
        <v>7.5500000000000007</v>
      </c>
      <c r="V80" s="224">
        <v>4.0702000000000007</v>
      </c>
      <c r="W80"/>
      <c r="X80" s="301">
        <v>-5.4</v>
      </c>
      <c r="Y80" s="224">
        <v>-8.8797999999999995</v>
      </c>
      <c r="Z80"/>
      <c r="AA80" s="301">
        <v>5.55</v>
      </c>
      <c r="AB80" s="224">
        <v>2.0701999999999998</v>
      </c>
      <c r="AC80"/>
      <c r="AD80" s="301">
        <v>8.65</v>
      </c>
      <c r="AE80" s="223">
        <v>5.1702000000000004</v>
      </c>
      <c r="AF80"/>
      <c r="AG80" s="301">
        <v>7.1</v>
      </c>
      <c r="AH80" s="223">
        <v>3.6201999999999996</v>
      </c>
      <c r="AI80" s="100"/>
      <c r="AJ80" s="301">
        <v>2.95</v>
      </c>
      <c r="AK80" s="223">
        <v>-0.52979999999999983</v>
      </c>
      <c r="AL80"/>
      <c r="AM80" s="301">
        <v>2.4500000000000002</v>
      </c>
      <c r="AN80" s="223">
        <f t="shared" si="1"/>
        <v>-1.0297999999999998</v>
      </c>
      <c r="AO80" s="104"/>
      <c r="AZ80" s="36">
        <v>42322</v>
      </c>
      <c r="BA80" s="301">
        <v>5.25</v>
      </c>
      <c r="BB80">
        <v>-17.90388888888889</v>
      </c>
      <c r="BC80" s="301">
        <v>6.65</v>
      </c>
      <c r="BE80" s="301">
        <v>-4.6500000000000004</v>
      </c>
      <c r="BG80" s="301">
        <v>8.6</v>
      </c>
      <c r="BI80" s="301">
        <v>7.15</v>
      </c>
      <c r="BK80" s="301">
        <v>7.75</v>
      </c>
      <c r="BM80" s="301">
        <v>3.75</v>
      </c>
      <c r="BO80" s="301">
        <v>3.25</v>
      </c>
      <c r="BP80" s="104"/>
      <c r="BQ80" s="104"/>
      <c r="BS80" s="36">
        <v>42322</v>
      </c>
      <c r="BT80">
        <v>26</v>
      </c>
      <c r="BU80">
        <f t="shared" si="148"/>
        <v>0.26</v>
      </c>
      <c r="BV80">
        <f t="shared" si="149"/>
        <v>-18.538920676</v>
      </c>
      <c r="BW80">
        <v>25</v>
      </c>
      <c r="BX80">
        <f t="shared" si="150"/>
        <v>0.25</v>
      </c>
      <c r="BY80" s="98"/>
      <c r="CD80" s="36">
        <v>42322</v>
      </c>
      <c r="CE80" s="108">
        <v>3.2263999999999999</v>
      </c>
      <c r="CF80" s="108">
        <v>3.3106999999999998</v>
      </c>
      <c r="CH80" s="104">
        <v>-18.538920676</v>
      </c>
      <c r="CI80" s="202">
        <f t="shared" si="197"/>
        <v>-0.21971833225000026</v>
      </c>
      <c r="CJ80" s="224">
        <v>1.9393000000000002</v>
      </c>
      <c r="CK80" s="513">
        <f t="shared" si="151"/>
        <v>0</v>
      </c>
      <c r="CL80" s="506">
        <f t="shared" si="152"/>
        <v>0.98</v>
      </c>
      <c r="CM80" s="510">
        <f t="shared" si="110"/>
        <v>-18.031485071585006</v>
      </c>
      <c r="CN80" s="204">
        <f t="shared" si="68"/>
        <v>-0.21532396560500189</v>
      </c>
      <c r="CO80" s="537">
        <f t="shared" si="133"/>
        <v>0</v>
      </c>
      <c r="CP80" s="537">
        <f t="shared" si="16"/>
        <v>0</v>
      </c>
      <c r="CQ80" s="537">
        <f t="shared" si="69"/>
        <v>0</v>
      </c>
      <c r="CR80" s="537">
        <f t="shared" si="70"/>
        <v>0</v>
      </c>
      <c r="CS80" s="518">
        <f t="shared" si="208"/>
        <v>-18.031485071585006</v>
      </c>
      <c r="CT80" s="519">
        <f t="shared" si="71"/>
        <v>-0.21532396560500189</v>
      </c>
      <c r="CU80" s="519">
        <f t="shared" si="153"/>
        <v>-0.21532396560500189</v>
      </c>
      <c r="CV80" s="538">
        <f>IF(AND(CY79&gt;(CH80+1),(CI80&gt;-0.15)),(CU80-0.1),(CU80))</f>
        <v>-0.21532396560500189</v>
      </c>
      <c r="CW80" s="165"/>
      <c r="CY80" s="104">
        <f t="shared" si="183"/>
        <v>-18.031485071585006</v>
      </c>
      <c r="CZ80">
        <v>-17.90388888888889</v>
      </c>
      <c r="DB80" s="36">
        <v>42322</v>
      </c>
      <c r="DC80" s="108">
        <v>3.2263999999999999</v>
      </c>
      <c r="DD80" s="108">
        <v>3.3106999999999998</v>
      </c>
      <c r="DF80" s="104">
        <v>-18.538920676</v>
      </c>
      <c r="DG80" s="202">
        <f t="shared" si="198"/>
        <v>-0.21971833225000026</v>
      </c>
      <c r="DH80" s="224">
        <v>3.3393000000000006</v>
      </c>
      <c r="DI80" s="513">
        <f t="shared" si="155"/>
        <v>0</v>
      </c>
      <c r="DJ80" s="506">
        <f t="shared" si="156"/>
        <v>0.9</v>
      </c>
      <c r="DK80" s="510">
        <f t="shared" si="111"/>
        <v>-19.666057233330001</v>
      </c>
      <c r="DL80" s="204">
        <f t="shared" si="73"/>
        <v>-0.1977464990250013</v>
      </c>
      <c r="DM80" s="537">
        <f t="shared" si="199"/>
        <v>0</v>
      </c>
      <c r="DN80" s="537">
        <f t="shared" si="23"/>
        <v>0</v>
      </c>
      <c r="DO80" s="537">
        <f t="shared" si="200"/>
        <v>0</v>
      </c>
      <c r="DP80" s="537">
        <f t="shared" si="201"/>
        <v>0</v>
      </c>
      <c r="DQ80" s="518">
        <f t="shared" si="209"/>
        <v>-19.666057233330001</v>
      </c>
      <c r="DR80" s="519">
        <f t="shared" si="76"/>
        <v>-0.1977464990250013</v>
      </c>
      <c r="DS80" s="519">
        <f t="shared" si="157"/>
        <v>-0.1977464990250013</v>
      </c>
      <c r="DT80" s="538">
        <f>IF(AND(DW79&gt;(DF80+1),(DG80&gt;-0.15)),(DS80-0.1),(DS80))</f>
        <v>-0.1977464990250013</v>
      </c>
      <c r="DU80" s="165"/>
      <c r="DW80" s="104">
        <f t="shared" si="184"/>
        <v>-19.666057233330001</v>
      </c>
      <c r="DY80" s="183"/>
      <c r="DZ80" s="36">
        <v>42322</v>
      </c>
      <c r="EA80" s="108">
        <v>3.2263999999999999</v>
      </c>
      <c r="EB80" s="108">
        <v>3.3106999999999998</v>
      </c>
      <c r="ED80" s="104">
        <v>-18.538920676</v>
      </c>
      <c r="EE80" s="202">
        <f t="shared" si="202"/>
        <v>-0.21971833225000026</v>
      </c>
      <c r="EF80" s="224">
        <v>-7.9607000000000001</v>
      </c>
      <c r="EG80" s="513">
        <f t="shared" si="159"/>
        <v>1.9</v>
      </c>
      <c r="EH80" s="506">
        <f t="shared" si="160"/>
        <v>0</v>
      </c>
      <c r="EI80" s="510">
        <f t="shared" si="112"/>
        <v>-17.240251066315</v>
      </c>
      <c r="EJ80" s="204">
        <f t="shared" si="78"/>
        <v>-0.41746483127500156</v>
      </c>
      <c r="EK80" s="537">
        <f t="shared" si="137"/>
        <v>0</v>
      </c>
      <c r="EL80" s="537">
        <f t="shared" si="30"/>
        <v>0</v>
      </c>
      <c r="EM80" s="537">
        <f t="shared" si="79"/>
        <v>0</v>
      </c>
      <c r="EN80" s="537">
        <f t="shared" si="80"/>
        <v>0</v>
      </c>
      <c r="EO80" s="518">
        <f t="shared" si="210"/>
        <v>-17.422159557739999</v>
      </c>
      <c r="EP80" s="519">
        <f t="shared" si="81"/>
        <v>-0.41746483127500156</v>
      </c>
      <c r="EQ80" s="519">
        <f t="shared" si="161"/>
        <v>-0.41746483127500156</v>
      </c>
      <c r="ER80" s="538">
        <f>IF(AND(EU79&gt;(ED80+1),(EE80&gt;-0.15)),(EQ80-0.1),(EQ80))</f>
        <v>-0.41746483127500156</v>
      </c>
      <c r="ES80" s="165"/>
      <c r="EU80" s="104">
        <f t="shared" si="185"/>
        <v>-17.422159557739999</v>
      </c>
      <c r="EW80" s="183"/>
      <c r="EX80" s="36">
        <v>42322</v>
      </c>
      <c r="EY80" s="108">
        <v>3.2263999999999999</v>
      </c>
      <c r="EZ80" s="108">
        <v>3.3106999999999998</v>
      </c>
      <c r="FB80" s="104">
        <v>-18.538920676</v>
      </c>
      <c r="FC80" s="202">
        <f t="shared" si="203"/>
        <v>-0.21971833225000026</v>
      </c>
      <c r="FD80" s="224">
        <v>5.2892999999999999</v>
      </c>
      <c r="FE80" s="513">
        <f t="shared" si="163"/>
        <v>0</v>
      </c>
      <c r="FF80" s="506">
        <f t="shared" si="164"/>
        <v>0.8</v>
      </c>
      <c r="FG80" s="510">
        <f t="shared" si="113"/>
        <v>-18.912681371345005</v>
      </c>
      <c r="FH80" s="204">
        <f t="shared" si="83"/>
        <v>-0.17577466579999879</v>
      </c>
      <c r="FI80" s="537">
        <f t="shared" si="139"/>
        <v>0</v>
      </c>
      <c r="FJ80" s="537">
        <f t="shared" si="37"/>
        <v>0</v>
      </c>
      <c r="FK80" s="537">
        <f t="shared" si="84"/>
        <v>0</v>
      </c>
      <c r="FL80" s="537">
        <f t="shared" si="85"/>
        <v>0</v>
      </c>
      <c r="FM80" s="518">
        <f t="shared" si="211"/>
        <v>-18.912681371345005</v>
      </c>
      <c r="FN80" s="519">
        <f t="shared" si="86"/>
        <v>-0.17577466579999879</v>
      </c>
      <c r="FO80" s="519">
        <f t="shared" si="165"/>
        <v>-0.17577466579999879</v>
      </c>
      <c r="FP80" s="538">
        <f>IF(AND(FS79&gt;(FB80+1),(FC80&gt;-0.15)),(FO80-0.1),(FO80))</f>
        <v>-0.17577466579999879</v>
      </c>
      <c r="FQ80" s="165"/>
      <c r="FS80" s="104">
        <f t="shared" si="186"/>
        <v>-18.912681371345005</v>
      </c>
      <c r="FT80"/>
      <c r="FU80" s="183"/>
      <c r="FV80" s="36">
        <v>42322</v>
      </c>
      <c r="FW80" s="108">
        <v>3.2263999999999999</v>
      </c>
      <c r="FX80" s="108">
        <v>3.3106999999999998</v>
      </c>
      <c r="FZ80" s="104">
        <v>-18.538920676</v>
      </c>
      <c r="GA80" s="202">
        <f t="shared" si="204"/>
        <v>-0.21971833225000026</v>
      </c>
      <c r="GB80" s="223">
        <v>3.8393000000000006</v>
      </c>
      <c r="GC80" s="513">
        <f t="shared" si="167"/>
        <v>0</v>
      </c>
      <c r="GD80" s="506">
        <f t="shared" si="168"/>
        <v>0.9</v>
      </c>
      <c r="GE80" s="510">
        <f t="shared" si="114"/>
        <v>-17.2425192137</v>
      </c>
      <c r="GF80" s="204">
        <f t="shared" si="88"/>
        <v>-0.1977464990250013</v>
      </c>
      <c r="GG80" s="537">
        <f t="shared" si="141"/>
        <v>0</v>
      </c>
      <c r="GH80" s="537">
        <f t="shared" si="44"/>
        <v>0</v>
      </c>
      <c r="GI80" s="537">
        <f t="shared" si="89"/>
        <v>0</v>
      </c>
      <c r="GJ80" s="537">
        <f t="shared" si="90"/>
        <v>0</v>
      </c>
      <c r="GK80" s="518">
        <f t="shared" si="212"/>
        <v>-17.2425192137</v>
      </c>
      <c r="GL80" s="519">
        <f t="shared" si="91"/>
        <v>-0.1977464990250013</v>
      </c>
      <c r="GM80" s="519">
        <f t="shared" si="169"/>
        <v>-0.1977464990250013</v>
      </c>
      <c r="GN80" s="538">
        <f>IF(AND(GQ79&gt;(FZ80+1),(GA80&gt;-0.15)),(GM80-0.1),(GM80))</f>
        <v>-0.1977464990250013</v>
      </c>
      <c r="GO80" s="165"/>
      <c r="GQ80" s="104">
        <f t="shared" si="187"/>
        <v>-17.2425192137</v>
      </c>
      <c r="GR80"/>
      <c r="GS80" s="183"/>
      <c r="GT80" s="36">
        <v>42322</v>
      </c>
      <c r="GU80" s="108">
        <v>3.2263999999999999</v>
      </c>
      <c r="GV80" s="108">
        <v>3.3106999999999998</v>
      </c>
      <c r="GX80" s="104">
        <v>-18.538920676</v>
      </c>
      <c r="GY80" s="202">
        <f t="shared" si="205"/>
        <v>-0.21971833225000026</v>
      </c>
      <c r="GZ80" s="223">
        <v>4.4393000000000002</v>
      </c>
      <c r="HA80" s="513">
        <f t="shared" si="171"/>
        <v>0</v>
      </c>
      <c r="HB80" s="506">
        <f t="shared" si="172"/>
        <v>0.85</v>
      </c>
      <c r="HC80" s="510">
        <f t="shared" si="115"/>
        <v>-21.480058348925006</v>
      </c>
      <c r="HD80" s="204">
        <f t="shared" si="93"/>
        <v>-0.18676058241250004</v>
      </c>
      <c r="HE80" s="537">
        <f t="shared" si="143"/>
        <v>0</v>
      </c>
      <c r="HF80" s="537">
        <f t="shared" si="51"/>
        <v>-9.8873249512499928E-2</v>
      </c>
      <c r="HG80" s="537">
        <f t="shared" si="94"/>
        <v>0</v>
      </c>
      <c r="HH80" s="537">
        <f t="shared" si="95"/>
        <v>0</v>
      </c>
      <c r="HI80" s="518">
        <f t="shared" si="213"/>
        <v>-20.878928045225006</v>
      </c>
      <c r="HJ80" s="519">
        <f t="shared" si="96"/>
        <v>-9.8873249512500649E-2</v>
      </c>
      <c r="HK80" s="519">
        <f t="shared" si="173"/>
        <v>-9.8873249512500649E-2</v>
      </c>
      <c r="HL80" s="538">
        <f>IF(AND(HO79&gt;(GX80+1),(GY80&gt;-0.15)),(HK80-0.1),(HK80))</f>
        <v>-9.8873249512500649E-2</v>
      </c>
      <c r="HM80" s="165"/>
      <c r="HO80" s="104">
        <f t="shared" si="188"/>
        <v>-20.878928045225006</v>
      </c>
      <c r="HP80" s="165"/>
      <c r="HQ80" s="183"/>
      <c r="HR80" s="36">
        <v>42322</v>
      </c>
      <c r="HS80" s="108">
        <v>3.2263999999999999</v>
      </c>
      <c r="HT80" s="108">
        <v>3.3106999999999998</v>
      </c>
      <c r="HV80" s="104">
        <v>-18.538920676</v>
      </c>
      <c r="HW80" s="202">
        <f t="shared" si="206"/>
        <v>-0.21971833225000026</v>
      </c>
      <c r="HX80" s="223">
        <v>0.43930000000000025</v>
      </c>
      <c r="HY80" s="513">
        <f t="shared" si="175"/>
        <v>0</v>
      </c>
      <c r="HZ80" s="506">
        <f t="shared" si="176"/>
        <v>1</v>
      </c>
      <c r="IA80" s="510">
        <f t="shared" si="116"/>
        <v>-19.392700756085006</v>
      </c>
      <c r="IB80" s="204">
        <f t="shared" si="98"/>
        <v>-0.21971833225000026</v>
      </c>
      <c r="IC80" s="537">
        <f t="shared" si="145"/>
        <v>0</v>
      </c>
      <c r="ID80" s="537">
        <f t="shared" si="58"/>
        <v>0</v>
      </c>
      <c r="IE80" s="537">
        <f t="shared" si="99"/>
        <v>0</v>
      </c>
      <c r="IF80" s="537">
        <f t="shared" si="100"/>
        <v>0</v>
      </c>
      <c r="IG80" s="518">
        <f t="shared" si="214"/>
        <v>-19.392700756085006</v>
      </c>
      <c r="IH80" s="519">
        <f t="shared" si="101"/>
        <v>-0.21971833225000026</v>
      </c>
      <c r="II80" s="519">
        <f t="shared" si="177"/>
        <v>-0.21971833225000026</v>
      </c>
      <c r="IJ80" s="538">
        <f>IF(AND(IM79&gt;(HV80+1),(HW80&gt;-0.15)),(II80-0.1),(II80))</f>
        <v>-0.21971833225000026</v>
      </c>
      <c r="IK80" s="165"/>
      <c r="IL80" s="163"/>
      <c r="IM80" s="104">
        <f t="shared" si="189"/>
        <v>-19.392700756085006</v>
      </c>
      <c r="IN80"/>
      <c r="IO80" s="183"/>
      <c r="IP80" s="36">
        <v>42322</v>
      </c>
      <c r="IQ80" s="108">
        <v>3.2263999999999999</v>
      </c>
      <c r="IR80" s="108">
        <v>3.3106999999999998</v>
      </c>
      <c r="IT80" s="104">
        <v>-18.538920676</v>
      </c>
      <c r="IU80" s="202">
        <f t="shared" si="207"/>
        <v>-0.21971833225000026</v>
      </c>
      <c r="IV80" s="365">
        <v>-6.0699999999999754E-2</v>
      </c>
      <c r="IW80" s="513">
        <f t="shared" si="179"/>
        <v>1.1000000000000001</v>
      </c>
      <c r="IX80" s="506">
        <f t="shared" si="180"/>
        <v>0</v>
      </c>
      <c r="IY80" s="510">
        <f t="shared" si="117"/>
        <v>-22.036484065810004</v>
      </c>
      <c r="IZ80" s="204">
        <f t="shared" si="103"/>
        <v>-0.24169016547499922</v>
      </c>
      <c r="JA80" s="537">
        <f t="shared" si="147"/>
        <v>-0.13183099934999909</v>
      </c>
      <c r="JB80" s="537">
        <f t="shared" si="65"/>
        <v>0</v>
      </c>
      <c r="JC80" s="537">
        <f t="shared" si="104"/>
        <v>0</v>
      </c>
      <c r="JD80" s="537">
        <f t="shared" si="105"/>
        <v>0</v>
      </c>
      <c r="JE80" s="518">
        <f t="shared" si="215"/>
        <v>-20.419273150885004</v>
      </c>
      <c r="JF80" s="519">
        <f t="shared" si="106"/>
        <v>-0.13183099935000087</v>
      </c>
      <c r="JG80" s="519">
        <f t="shared" si="181"/>
        <v>-0.13183099935000087</v>
      </c>
      <c r="JH80" s="538">
        <f>IF(AND(JK79&gt;(IT80+1),(IU80&gt;-0.15)),(JG80-0.1),(JG80))</f>
        <v>-0.13183099935000087</v>
      </c>
      <c r="JI80" s="165"/>
      <c r="JJ80" s="163"/>
      <c r="JK80" s="104">
        <f t="shared" si="190"/>
        <v>-20.419273150885004</v>
      </c>
      <c r="JL80" s="186"/>
      <c r="JM80" s="186"/>
      <c r="JN80" s="527"/>
      <c r="JO80" s="163">
        <v>-18.538920676</v>
      </c>
      <c r="JP80" s="163">
        <v>1.9393000000000002</v>
      </c>
      <c r="JQ80" s="398">
        <f t="shared" si="191"/>
        <v>-18.031485071585006</v>
      </c>
      <c r="JR80" s="398">
        <v>-17.90388888888889</v>
      </c>
      <c r="JT80" s="163">
        <v>3.3393000000000006</v>
      </c>
      <c r="JU80" s="398">
        <f t="shared" si="192"/>
        <v>-19.666057233330001</v>
      </c>
      <c r="JX80" s="163">
        <v>-7.9607000000000001</v>
      </c>
      <c r="JY80" s="425">
        <f t="shared" si="193"/>
        <v>-17.422159557739999</v>
      </c>
      <c r="KB80" s="163">
        <v>5.2892999999999999</v>
      </c>
      <c r="KC80" s="398">
        <f t="shared" si="7"/>
        <v>-18.912681371345005</v>
      </c>
      <c r="KF80" s="163">
        <v>3.8393000000000006</v>
      </c>
      <c r="KG80" s="398">
        <f t="shared" si="194"/>
        <v>-17.2425192137</v>
      </c>
      <c r="KJ80" s="163">
        <v>4.4393000000000002</v>
      </c>
      <c r="KK80" s="398">
        <f t="shared" si="195"/>
        <v>-20.878928045225006</v>
      </c>
      <c r="KL80" s="425"/>
      <c r="KN80" s="365">
        <v>0.43930000000000025</v>
      </c>
      <c r="KO80" s="398">
        <f t="shared" si="196"/>
        <v>-19.392700756085006</v>
      </c>
      <c r="KR80" s="365">
        <v>-6.0699999999999754E-2</v>
      </c>
      <c r="KS80" s="398">
        <f t="shared" si="67"/>
        <v>-20.419273150885004</v>
      </c>
      <c r="KT80" s="164"/>
      <c r="KU80" s="36">
        <v>42322</v>
      </c>
    </row>
    <row r="81" spans="1:325" x14ac:dyDescent="0.35">
      <c r="A81" s="95">
        <v>41227</v>
      </c>
      <c r="B81" s="36">
        <v>41227</v>
      </c>
      <c r="C81" s="301">
        <v>5.25</v>
      </c>
      <c r="D81" s="301">
        <v>6.65</v>
      </c>
      <c r="E81" s="301">
        <v>-4.6500000000000004</v>
      </c>
      <c r="F81" s="301">
        <v>8.6</v>
      </c>
      <c r="G81" s="301">
        <v>7.15</v>
      </c>
      <c r="H81" s="301">
        <v>7.75</v>
      </c>
      <c r="I81" s="301">
        <v>3.75</v>
      </c>
      <c r="J81" s="301">
        <v>3.25</v>
      </c>
      <c r="K81" s="106"/>
      <c r="L81" s="36">
        <v>42322</v>
      </c>
      <c r="M81" s="108">
        <v>3.2263999999999999</v>
      </c>
      <c r="N81" s="98">
        <f t="shared" si="2"/>
        <v>3.3106999999999998</v>
      </c>
      <c r="O81" s="108">
        <f t="shared" si="3"/>
        <v>3.3953333333333333</v>
      </c>
      <c r="P81" s="262"/>
      <c r="Q81" s="181">
        <v>42322</v>
      </c>
      <c r="R81" s="301">
        <v>5.25</v>
      </c>
      <c r="S81" s="224">
        <v>1.9393000000000002</v>
      </c>
      <c r="T81">
        <v>-17.90388888888889</v>
      </c>
      <c r="U81" s="301">
        <v>6.65</v>
      </c>
      <c r="V81" s="224">
        <v>3.3393000000000006</v>
      </c>
      <c r="W81"/>
      <c r="X81" s="301">
        <v>-4.6500000000000004</v>
      </c>
      <c r="Y81" s="224">
        <v>-7.9607000000000001</v>
      </c>
      <c r="Z81"/>
      <c r="AA81" s="301">
        <v>8.6</v>
      </c>
      <c r="AB81" s="224">
        <v>5.2892999999999999</v>
      </c>
      <c r="AC81"/>
      <c r="AD81" s="301">
        <v>7.15</v>
      </c>
      <c r="AE81" s="223">
        <v>3.8393000000000006</v>
      </c>
      <c r="AF81"/>
      <c r="AG81" s="301">
        <v>7.75</v>
      </c>
      <c r="AH81" s="223">
        <v>4.4393000000000002</v>
      </c>
      <c r="AI81" s="100"/>
      <c r="AJ81" s="301">
        <v>3.75</v>
      </c>
      <c r="AK81" s="223">
        <v>0.43930000000000025</v>
      </c>
      <c r="AL81"/>
      <c r="AM81" s="301">
        <v>3.25</v>
      </c>
      <c r="AN81" s="223">
        <f t="shared" si="1"/>
        <v>-6.0699999999999754E-2</v>
      </c>
      <c r="AO81" s="104"/>
      <c r="AZ81" s="36">
        <v>42323</v>
      </c>
      <c r="BA81" s="301">
        <v>5.3000000000000007</v>
      </c>
      <c r="BC81" s="301">
        <v>3</v>
      </c>
      <c r="BE81" s="301">
        <v>-4.4000000000000004</v>
      </c>
      <c r="BG81" s="301">
        <v>5.95</v>
      </c>
      <c r="BI81" s="301">
        <v>6.2</v>
      </c>
      <c r="BK81" s="301">
        <v>7.2</v>
      </c>
      <c r="BM81" s="301">
        <v>3.1500000000000004</v>
      </c>
      <c r="BO81" s="301">
        <v>6.2</v>
      </c>
      <c r="BP81" s="104"/>
      <c r="BQ81" s="104"/>
      <c r="BS81" s="36">
        <v>42323</v>
      </c>
      <c r="BT81">
        <v>27</v>
      </c>
      <c r="BU81">
        <f t="shared" si="148"/>
        <v>0.27</v>
      </c>
      <c r="BV81">
        <f t="shared" si="149"/>
        <v>-18.750760337750002</v>
      </c>
      <c r="BW81">
        <v>26</v>
      </c>
      <c r="BX81">
        <f t="shared" si="150"/>
        <v>0.26</v>
      </c>
      <c r="BY81">
        <v>-17.90388888888889</v>
      </c>
      <c r="CD81" s="36">
        <v>42323</v>
      </c>
      <c r="CE81" s="105">
        <v>3.1293999999999995</v>
      </c>
      <c r="CF81" s="108">
        <v>3.1778999999999997</v>
      </c>
      <c r="CH81" s="104">
        <v>-18.750760337750002</v>
      </c>
      <c r="CI81" s="202">
        <f t="shared" si="197"/>
        <v>-0.2118396617500018</v>
      </c>
      <c r="CJ81" s="224">
        <v>2.122100000000001</v>
      </c>
      <c r="CK81" s="513">
        <f t="shared" si="151"/>
        <v>0</v>
      </c>
      <c r="CL81" s="506">
        <f t="shared" si="152"/>
        <v>0.95</v>
      </c>
      <c r="CM81" s="510">
        <f t="shared" si="110"/>
        <v>-18.232732750247507</v>
      </c>
      <c r="CN81" s="204">
        <f t="shared" si="68"/>
        <v>-0.20124767866250082</v>
      </c>
      <c r="CO81" s="537">
        <f t="shared" si="133"/>
        <v>0</v>
      </c>
      <c r="CP81" s="537">
        <f t="shared" si="16"/>
        <v>0</v>
      </c>
      <c r="CQ81" s="537">
        <f t="shared" si="69"/>
        <v>0</v>
      </c>
      <c r="CR81" s="537">
        <f t="shared" si="70"/>
        <v>0</v>
      </c>
      <c r="CS81" s="518">
        <f t="shared" si="208"/>
        <v>-18.232732750247507</v>
      </c>
      <c r="CT81" s="519">
        <f t="shared" si="71"/>
        <v>-0.20124767866250082</v>
      </c>
      <c r="CU81" s="519">
        <f t="shared" si="153"/>
        <v>-0.20124767866250082</v>
      </c>
      <c r="CV81" s="538">
        <f t="shared" ref="CV81:CV103" si="216">IF(AND(CY80&gt;(CH81+1),(CI81&gt;-0.15)),(CU81-0.1),(CU81))</f>
        <v>-0.20124767866250082</v>
      </c>
      <c r="CW81" s="165"/>
      <c r="CY81" s="104">
        <f t="shared" si="183"/>
        <v>-18.232732750247507</v>
      </c>
      <c r="CZ81"/>
      <c r="DB81" s="36">
        <v>42323</v>
      </c>
      <c r="DC81" s="105">
        <v>3.1293999999999995</v>
      </c>
      <c r="DD81" s="108">
        <v>3.1778999999999997</v>
      </c>
      <c r="DF81" s="104">
        <v>-18.750760337750002</v>
      </c>
      <c r="DG81" s="202">
        <f t="shared" si="198"/>
        <v>-0.2118396617500018</v>
      </c>
      <c r="DH81" s="224">
        <v>-0.17789999999999973</v>
      </c>
      <c r="DI81" s="513">
        <f t="shared" si="155"/>
        <v>1.1000000000000001</v>
      </c>
      <c r="DJ81" s="506">
        <f t="shared" si="156"/>
        <v>0</v>
      </c>
      <c r="DK81" s="510">
        <f t="shared" si="111"/>
        <v>-19.899080861255005</v>
      </c>
      <c r="DL81" s="204">
        <f t="shared" si="73"/>
        <v>-0.23302362792500375</v>
      </c>
      <c r="DM81" s="537">
        <f t="shared" si="199"/>
        <v>0</v>
      </c>
      <c r="DN81" s="537">
        <f t="shared" si="23"/>
        <v>0</v>
      </c>
      <c r="DO81" s="537">
        <f t="shared" si="200"/>
        <v>0</v>
      </c>
      <c r="DP81" s="537">
        <f t="shared" si="201"/>
        <v>0</v>
      </c>
      <c r="DQ81" s="518">
        <f t="shared" si="209"/>
        <v>-19.899080861255005</v>
      </c>
      <c r="DR81" s="519">
        <f t="shared" si="76"/>
        <v>-0.23302362792500375</v>
      </c>
      <c r="DS81" s="519">
        <f t="shared" si="157"/>
        <v>-0.23302362792500375</v>
      </c>
      <c r="DT81" s="538">
        <f t="shared" ref="DT81:DT144" si="217">IF(AND(DW80&gt;(DF81+1),(DG81&gt;-0.15)),(DS81-0.1),(DS81))</f>
        <v>-0.23302362792500375</v>
      </c>
      <c r="DU81" s="165"/>
      <c r="DW81" s="104">
        <f t="shared" si="184"/>
        <v>-19.899080861255005</v>
      </c>
      <c r="DY81" s="183"/>
      <c r="DZ81" s="36">
        <v>42323</v>
      </c>
      <c r="EA81" s="105">
        <v>3.1293999999999995</v>
      </c>
      <c r="EB81" s="108">
        <v>3.1778999999999997</v>
      </c>
      <c r="ED81" s="104">
        <v>-18.750760337750002</v>
      </c>
      <c r="EE81" s="202">
        <f t="shared" si="202"/>
        <v>-0.2118396617500018</v>
      </c>
      <c r="EF81" s="224">
        <v>-7.5778999999999996</v>
      </c>
      <c r="EG81" s="513">
        <f t="shared" si="159"/>
        <v>1.9</v>
      </c>
      <c r="EH81" s="506">
        <f t="shared" si="160"/>
        <v>0</v>
      </c>
      <c r="EI81" s="510">
        <f t="shared" si="112"/>
        <v>-17.642746423640006</v>
      </c>
      <c r="EJ81" s="204">
        <f t="shared" si="78"/>
        <v>-0.40249535732500519</v>
      </c>
      <c r="EK81" s="537">
        <f t="shared" si="137"/>
        <v>0</v>
      </c>
      <c r="EL81" s="537">
        <f t="shared" si="30"/>
        <v>0</v>
      </c>
      <c r="EM81" s="537">
        <f t="shared" si="79"/>
        <v>0</v>
      </c>
      <c r="EN81" s="537">
        <f t="shared" si="80"/>
        <v>0</v>
      </c>
      <c r="EO81" s="518">
        <f t="shared" si="210"/>
        <v>-17.824654915065004</v>
      </c>
      <c r="EP81" s="519">
        <f t="shared" si="81"/>
        <v>-0.40249535732500519</v>
      </c>
      <c r="EQ81" s="519">
        <f t="shared" si="161"/>
        <v>-0.40249535732500519</v>
      </c>
      <c r="ER81" s="538">
        <f t="shared" ref="ER81:ER144" si="218">IF(AND(EU80&gt;(ED81+1),(EE81&gt;-0.15)),(EQ81-0.1),(EQ81))</f>
        <v>-0.40249535732500519</v>
      </c>
      <c r="ES81" s="165"/>
      <c r="EU81" s="104">
        <f t="shared" si="185"/>
        <v>-17.824654915065004</v>
      </c>
      <c r="EW81" s="183"/>
      <c r="EX81" s="36">
        <v>42323</v>
      </c>
      <c r="EY81" s="105">
        <v>3.1293999999999995</v>
      </c>
      <c r="EZ81" s="108">
        <v>3.1778999999999997</v>
      </c>
      <c r="FB81" s="104">
        <v>-18.750760337750002</v>
      </c>
      <c r="FC81" s="202">
        <f t="shared" si="203"/>
        <v>-0.2118396617500018</v>
      </c>
      <c r="FD81" s="224">
        <v>2.7721000000000005</v>
      </c>
      <c r="FE81" s="513">
        <f t="shared" si="163"/>
        <v>0</v>
      </c>
      <c r="FF81" s="506">
        <f t="shared" si="164"/>
        <v>0.95</v>
      </c>
      <c r="FG81" s="510">
        <f t="shared" si="113"/>
        <v>-19.113929050007506</v>
      </c>
      <c r="FH81" s="204">
        <f t="shared" si="83"/>
        <v>-0.20124767866250082</v>
      </c>
      <c r="FI81" s="537">
        <f t="shared" si="139"/>
        <v>0</v>
      </c>
      <c r="FJ81" s="537">
        <f t="shared" si="37"/>
        <v>0</v>
      </c>
      <c r="FK81" s="537">
        <f t="shared" si="84"/>
        <v>0</v>
      </c>
      <c r="FL81" s="537">
        <f t="shared" si="85"/>
        <v>0</v>
      </c>
      <c r="FM81" s="518">
        <f t="shared" si="211"/>
        <v>-19.113929050007506</v>
      </c>
      <c r="FN81" s="519">
        <f t="shared" si="86"/>
        <v>-0.20124767866250082</v>
      </c>
      <c r="FO81" s="519">
        <f t="shared" si="165"/>
        <v>-0.20124767866250082</v>
      </c>
      <c r="FP81" s="538">
        <f t="shared" ref="FP81:FP144" si="219">IF(AND(FS80&gt;(FB81+1),(FC81&gt;-0.15)),(FO81-0.1),(FO81))</f>
        <v>-0.20124767866250082</v>
      </c>
      <c r="FQ81" s="165"/>
      <c r="FS81" s="104">
        <f t="shared" si="186"/>
        <v>-19.113929050007506</v>
      </c>
      <c r="FT81"/>
      <c r="FU81" s="183"/>
      <c r="FV81" s="36">
        <v>42323</v>
      </c>
      <c r="FW81" s="105">
        <v>3.1293999999999995</v>
      </c>
      <c r="FX81" s="108">
        <v>3.1778999999999997</v>
      </c>
      <c r="FZ81" s="104">
        <v>-18.750760337750002</v>
      </c>
      <c r="GA81" s="202">
        <f t="shared" si="204"/>
        <v>-0.2118396617500018</v>
      </c>
      <c r="GB81" s="223">
        <v>3.0221000000000005</v>
      </c>
      <c r="GC81" s="513">
        <f t="shared" si="167"/>
        <v>0</v>
      </c>
      <c r="GD81" s="506">
        <f t="shared" si="168"/>
        <v>0.9</v>
      </c>
      <c r="GE81" s="510">
        <f t="shared" si="114"/>
        <v>-17.433174909275003</v>
      </c>
      <c r="GF81" s="204">
        <f t="shared" si="88"/>
        <v>-0.19065569557500339</v>
      </c>
      <c r="GG81" s="537">
        <f t="shared" si="141"/>
        <v>0</v>
      </c>
      <c r="GH81" s="537">
        <f t="shared" si="44"/>
        <v>0</v>
      </c>
      <c r="GI81" s="537">
        <f t="shared" si="89"/>
        <v>0</v>
      </c>
      <c r="GJ81" s="537">
        <f t="shared" si="90"/>
        <v>0</v>
      </c>
      <c r="GK81" s="518">
        <f t="shared" si="212"/>
        <v>-17.433174909275003</v>
      </c>
      <c r="GL81" s="519">
        <f t="shared" si="91"/>
        <v>-0.19065569557500339</v>
      </c>
      <c r="GM81" s="519">
        <f t="shared" si="169"/>
        <v>-0.19065569557500339</v>
      </c>
      <c r="GN81" s="538">
        <f t="shared" ref="GN81:GN144" si="220">IF(AND(GQ80&gt;(FZ81+1),(GA81&gt;-0.15)),(GM81-0.1),(GM81))</f>
        <v>-0.19065569557500339</v>
      </c>
      <c r="GO81" s="165"/>
      <c r="GQ81" s="104">
        <f t="shared" si="187"/>
        <v>-17.433174909275003</v>
      </c>
      <c r="GR81"/>
      <c r="GS81" s="183"/>
      <c r="GT81" s="36">
        <v>42323</v>
      </c>
      <c r="GU81" s="105">
        <v>3.1293999999999995</v>
      </c>
      <c r="GV81" s="108">
        <v>3.1778999999999997</v>
      </c>
      <c r="GX81" s="104">
        <v>-18.750760337750002</v>
      </c>
      <c r="GY81" s="202">
        <f t="shared" si="205"/>
        <v>-0.2118396617500018</v>
      </c>
      <c r="GZ81" s="223">
        <v>4.0221</v>
      </c>
      <c r="HA81" s="513">
        <f t="shared" si="171"/>
        <v>0</v>
      </c>
      <c r="HB81" s="506">
        <f t="shared" si="172"/>
        <v>0.85</v>
      </c>
      <c r="HC81" s="510">
        <f t="shared" si="115"/>
        <v>-21.660122061412508</v>
      </c>
      <c r="HD81" s="204">
        <f t="shared" si="93"/>
        <v>-0.18006371248750241</v>
      </c>
      <c r="HE81" s="537">
        <f t="shared" si="143"/>
        <v>0</v>
      </c>
      <c r="HF81" s="537">
        <f t="shared" si="51"/>
        <v>-9.5327847787501696E-2</v>
      </c>
      <c r="HG81" s="537">
        <f t="shared" si="94"/>
        <v>0</v>
      </c>
      <c r="HH81" s="537">
        <f t="shared" si="95"/>
        <v>0</v>
      </c>
      <c r="HI81" s="518">
        <f t="shared" si="213"/>
        <v>-20.974255893012508</v>
      </c>
      <c r="HJ81" s="519">
        <f t="shared" si="96"/>
        <v>-9.5327847787501696E-2</v>
      </c>
      <c r="HK81" s="519">
        <f t="shared" si="173"/>
        <v>-9.5327847787501696E-2</v>
      </c>
      <c r="HL81" s="538">
        <f t="shared" ref="HL81:HL144" si="221">IF(AND(HO80&gt;(GX81+1),(GY81&gt;-0.15)),(HK81-0.1),(HK81))</f>
        <v>-9.5327847787501696E-2</v>
      </c>
      <c r="HM81" s="165"/>
      <c r="HO81" s="104">
        <f t="shared" si="188"/>
        <v>-20.974255893012508</v>
      </c>
      <c r="HP81" s="165"/>
      <c r="HQ81" s="183"/>
      <c r="HR81" s="36">
        <v>42323</v>
      </c>
      <c r="HS81" s="105">
        <v>3.1293999999999995</v>
      </c>
      <c r="HT81" s="108">
        <v>3.1778999999999997</v>
      </c>
      <c r="HV81" s="104">
        <v>-18.750760337750002</v>
      </c>
      <c r="HW81" s="202">
        <f t="shared" si="206"/>
        <v>-0.2118396617500018</v>
      </c>
      <c r="HX81" s="223">
        <v>-2.789999999999937E-2</v>
      </c>
      <c r="HY81" s="513">
        <f t="shared" si="175"/>
        <v>1.1000000000000001</v>
      </c>
      <c r="HZ81" s="506">
        <f t="shared" si="176"/>
        <v>0</v>
      </c>
      <c r="IA81" s="510">
        <f t="shared" si="116"/>
        <v>-19.62572438401001</v>
      </c>
      <c r="IB81" s="204">
        <f t="shared" si="98"/>
        <v>-0.23302362792500375</v>
      </c>
      <c r="IC81" s="537">
        <f t="shared" si="145"/>
        <v>0</v>
      </c>
      <c r="ID81" s="537">
        <f t="shared" si="58"/>
        <v>0</v>
      </c>
      <c r="IE81" s="537">
        <f t="shared" si="99"/>
        <v>0</v>
      </c>
      <c r="IF81" s="537">
        <f t="shared" si="100"/>
        <v>0</v>
      </c>
      <c r="IG81" s="518">
        <f t="shared" si="214"/>
        <v>-19.62572438401001</v>
      </c>
      <c r="IH81" s="519">
        <f t="shared" si="101"/>
        <v>-0.23302362792500375</v>
      </c>
      <c r="II81" s="519">
        <f t="shared" si="177"/>
        <v>-0.23302362792500375</v>
      </c>
      <c r="IJ81" s="538">
        <f t="shared" ref="IJ81:IJ144" si="222">IF(AND(IM80&gt;(HV81+1),(HW81&gt;-0.15)),(II81-0.1),(II81))</f>
        <v>-0.23302362792500375</v>
      </c>
      <c r="IK81" s="165"/>
      <c r="IL81" s="163"/>
      <c r="IM81" s="104">
        <f t="shared" si="189"/>
        <v>-19.62572438401001</v>
      </c>
      <c r="IN81"/>
      <c r="IO81" s="183"/>
      <c r="IP81" s="36">
        <v>42323</v>
      </c>
      <c r="IQ81" s="105">
        <v>3.1293999999999995</v>
      </c>
      <c r="IR81" s="108">
        <v>3.1778999999999997</v>
      </c>
      <c r="IT81" s="104">
        <v>-18.750760337750002</v>
      </c>
      <c r="IU81" s="202">
        <f t="shared" si="207"/>
        <v>-0.2118396617500018</v>
      </c>
      <c r="IV81" s="365">
        <v>3.0221000000000005</v>
      </c>
      <c r="IW81" s="513">
        <f t="shared" si="179"/>
        <v>0</v>
      </c>
      <c r="IX81" s="506">
        <f t="shared" si="180"/>
        <v>0.9</v>
      </c>
      <c r="IY81" s="510">
        <f t="shared" si="117"/>
        <v>-22.227139761385004</v>
      </c>
      <c r="IZ81" s="204">
        <f t="shared" si="103"/>
        <v>-0.19065569557499984</v>
      </c>
      <c r="JA81" s="537">
        <f t="shared" si="147"/>
        <v>0</v>
      </c>
      <c r="JB81" s="537">
        <f t="shared" si="65"/>
        <v>-0.10591983087499912</v>
      </c>
      <c r="JC81" s="537">
        <f t="shared" si="104"/>
        <v>0</v>
      </c>
      <c r="JD81" s="537">
        <f t="shared" si="105"/>
        <v>0</v>
      </c>
      <c r="JE81" s="518">
        <f t="shared" si="215"/>
        <v>-20.525192981760004</v>
      </c>
      <c r="JF81" s="519">
        <f t="shared" si="106"/>
        <v>-0.10591983087499912</v>
      </c>
      <c r="JG81" s="519">
        <f t="shared" si="181"/>
        <v>-0.10591983087499912</v>
      </c>
      <c r="JH81" s="538">
        <f t="shared" ref="JH81:JH144" si="223">IF(AND(JK80&gt;(IT81+1),(IU81&gt;-0.15)),(JG81-0.1),(JG81))</f>
        <v>-0.10591983087499912</v>
      </c>
      <c r="JI81" s="165"/>
      <c r="JJ81" s="163"/>
      <c r="JK81" s="104">
        <f t="shared" si="190"/>
        <v>-20.525192981760004</v>
      </c>
      <c r="JL81" s="186"/>
      <c r="JM81" s="186"/>
      <c r="JN81" s="527"/>
      <c r="JO81" s="163">
        <v>-18.750760337750002</v>
      </c>
      <c r="JP81" s="163">
        <v>2.122100000000001</v>
      </c>
      <c r="JQ81" s="398">
        <f t="shared" si="191"/>
        <v>-18.232732750247507</v>
      </c>
      <c r="JT81" s="163">
        <v>-0.17789999999999973</v>
      </c>
      <c r="JU81" s="398">
        <f t="shared" si="192"/>
        <v>-19.899080861255005</v>
      </c>
      <c r="JX81" s="163">
        <v>-7.5778999999999996</v>
      </c>
      <c r="JY81" s="425">
        <f t="shared" si="193"/>
        <v>-17.824654915065004</v>
      </c>
      <c r="KB81" s="163">
        <v>2.7721000000000005</v>
      </c>
      <c r="KC81" s="398">
        <f t="shared" si="7"/>
        <v>-19.113929050007506</v>
      </c>
      <c r="KF81" s="163">
        <v>3.0221000000000005</v>
      </c>
      <c r="KG81" s="398">
        <f t="shared" si="194"/>
        <v>-17.433174909275003</v>
      </c>
      <c r="KJ81" s="163">
        <v>4.0221</v>
      </c>
      <c r="KK81" s="398">
        <f t="shared" si="195"/>
        <v>-20.974255893012508</v>
      </c>
      <c r="KL81" s="425"/>
      <c r="KN81" s="365">
        <v>-2.789999999999937E-2</v>
      </c>
      <c r="KO81" s="398">
        <f t="shared" si="196"/>
        <v>-19.62572438401001</v>
      </c>
      <c r="KR81" s="365">
        <v>3.0221000000000005</v>
      </c>
      <c r="KS81" s="398">
        <f t="shared" si="67"/>
        <v>-20.525192981760004</v>
      </c>
      <c r="KT81" s="164"/>
      <c r="KU81" s="36">
        <v>42323</v>
      </c>
    </row>
    <row r="82" spans="1:325" x14ac:dyDescent="0.35">
      <c r="A82" s="95">
        <v>41228</v>
      </c>
      <c r="B82" s="36">
        <v>41228</v>
      </c>
      <c r="C82" s="301">
        <v>5.3000000000000007</v>
      </c>
      <c r="D82" s="301">
        <v>3</v>
      </c>
      <c r="E82" s="301">
        <v>-4.4000000000000004</v>
      </c>
      <c r="F82" s="301">
        <v>5.95</v>
      </c>
      <c r="G82" s="301">
        <v>6.2</v>
      </c>
      <c r="H82" s="301">
        <v>7.2</v>
      </c>
      <c r="I82" s="301">
        <v>3.1500000000000004</v>
      </c>
      <c r="J82" s="301">
        <v>6.2</v>
      </c>
      <c r="K82" s="106"/>
      <c r="L82" s="36">
        <v>42323</v>
      </c>
      <c r="M82" s="105">
        <v>3.1293999999999995</v>
      </c>
      <c r="N82" s="98">
        <f t="shared" si="2"/>
        <v>3.1778999999999997</v>
      </c>
      <c r="O82" s="108">
        <f t="shared" si="3"/>
        <v>3.2502666666666662</v>
      </c>
      <c r="P82" s="262"/>
      <c r="Q82" s="181">
        <v>42323</v>
      </c>
      <c r="R82" s="301">
        <v>5.3000000000000007</v>
      </c>
      <c r="S82" s="224">
        <v>2.122100000000001</v>
      </c>
      <c r="T82"/>
      <c r="U82" s="301">
        <v>3</v>
      </c>
      <c r="V82" s="224">
        <v>-0.17789999999999973</v>
      </c>
      <c r="W82"/>
      <c r="X82" s="301">
        <v>-4.4000000000000004</v>
      </c>
      <c r="Y82" s="224">
        <v>-7.5778999999999996</v>
      </c>
      <c r="Z82"/>
      <c r="AA82" s="301">
        <v>5.95</v>
      </c>
      <c r="AB82" s="224">
        <v>2.7721000000000005</v>
      </c>
      <c r="AC82"/>
      <c r="AD82" s="301">
        <v>6.2</v>
      </c>
      <c r="AE82" s="223">
        <v>3.0221000000000005</v>
      </c>
      <c r="AF82"/>
      <c r="AG82" s="301">
        <v>7.2</v>
      </c>
      <c r="AH82" s="223">
        <v>4.0221</v>
      </c>
      <c r="AI82" s="100"/>
      <c r="AJ82" s="301">
        <v>3.1500000000000004</v>
      </c>
      <c r="AK82" s="223">
        <v>-2.789999999999937E-2</v>
      </c>
      <c r="AL82"/>
      <c r="AM82" s="301">
        <v>6.2</v>
      </c>
      <c r="AN82" s="223">
        <f t="shared" si="1"/>
        <v>3.0221000000000005</v>
      </c>
      <c r="AO82" s="104"/>
      <c r="AZ82" s="36">
        <v>42324</v>
      </c>
      <c r="BA82" s="301">
        <v>4.95</v>
      </c>
      <c r="BC82" s="301">
        <v>2.75</v>
      </c>
      <c r="BE82" s="301">
        <v>-5.15</v>
      </c>
      <c r="BG82" s="301">
        <v>3</v>
      </c>
      <c r="BI82" s="301">
        <v>3.9499999999999997</v>
      </c>
      <c r="BK82" s="301">
        <v>5.9</v>
      </c>
      <c r="BM82" s="301">
        <v>4.45</v>
      </c>
      <c r="BO82" s="301">
        <v>5.5</v>
      </c>
      <c r="BP82" s="104"/>
      <c r="BQ82" s="104"/>
      <c r="BS82" s="36">
        <v>42324</v>
      </c>
      <c r="BT82">
        <v>28</v>
      </c>
      <c r="BU82">
        <f t="shared" si="148"/>
        <v>0.28000000000000003</v>
      </c>
      <c r="BV82">
        <f t="shared" si="149"/>
        <v>-18.95492832</v>
      </c>
      <c r="BW82">
        <v>27</v>
      </c>
      <c r="BX82">
        <f t="shared" si="150"/>
        <v>0.27</v>
      </c>
      <c r="CD82" s="36">
        <v>42324</v>
      </c>
      <c r="CE82" s="105">
        <v>2.9365000000000006</v>
      </c>
      <c r="CF82" s="108">
        <v>3.03295</v>
      </c>
      <c r="CH82" s="104">
        <v>-18.95492832</v>
      </c>
      <c r="CI82" s="202">
        <f t="shared" si="197"/>
        <v>-0.20416798224999866</v>
      </c>
      <c r="CJ82" s="224">
        <v>1.9170500000000001</v>
      </c>
      <c r="CK82" s="513">
        <f t="shared" si="151"/>
        <v>0</v>
      </c>
      <c r="CL82" s="506">
        <f t="shared" si="152"/>
        <v>0.98</v>
      </c>
      <c r="CM82" s="510">
        <f t="shared" si="110"/>
        <v>-18.432817372852504</v>
      </c>
      <c r="CN82" s="204">
        <f t="shared" si="68"/>
        <v>-0.20008462260499726</v>
      </c>
      <c r="CO82" s="537">
        <f t="shared" si="133"/>
        <v>0</v>
      </c>
      <c r="CP82" s="537">
        <f t="shared" si="16"/>
        <v>0</v>
      </c>
      <c r="CQ82" s="537">
        <f t="shared" si="69"/>
        <v>0</v>
      </c>
      <c r="CR82" s="537">
        <f t="shared" si="70"/>
        <v>0</v>
      </c>
      <c r="CS82" s="518">
        <f t="shared" si="208"/>
        <v>-18.432817372852504</v>
      </c>
      <c r="CT82" s="519">
        <f t="shared" si="71"/>
        <v>-0.20008462260499726</v>
      </c>
      <c r="CU82" s="519">
        <f t="shared" si="153"/>
        <v>-0.20008462260499726</v>
      </c>
      <c r="CV82" s="538">
        <f t="shared" si="216"/>
        <v>-0.20008462260499726</v>
      </c>
      <c r="CW82" s="165"/>
      <c r="CY82" s="104">
        <f t="shared" si="183"/>
        <v>-18.432817372852504</v>
      </c>
      <c r="CZ82"/>
      <c r="DB82" s="36">
        <v>42324</v>
      </c>
      <c r="DC82" s="105">
        <v>2.9365000000000006</v>
      </c>
      <c r="DD82" s="108">
        <v>3.03295</v>
      </c>
      <c r="DF82" s="104">
        <v>-18.95492832</v>
      </c>
      <c r="DG82" s="202">
        <f t="shared" si="198"/>
        <v>-0.20416798224999866</v>
      </c>
      <c r="DH82" s="224">
        <v>-0.28295000000000003</v>
      </c>
      <c r="DI82" s="513">
        <f t="shared" si="155"/>
        <v>1.1000000000000001</v>
      </c>
      <c r="DJ82" s="506">
        <f t="shared" si="156"/>
        <v>0</v>
      </c>
      <c r="DK82" s="510">
        <f t="shared" si="111"/>
        <v>-20.123665641730003</v>
      </c>
      <c r="DL82" s="204">
        <f t="shared" si="73"/>
        <v>-0.22458478047499852</v>
      </c>
      <c r="DM82" s="537">
        <f t="shared" si="199"/>
        <v>0</v>
      </c>
      <c r="DN82" s="537">
        <f t="shared" si="23"/>
        <v>0</v>
      </c>
      <c r="DO82" s="537">
        <f t="shared" si="200"/>
        <v>0</v>
      </c>
      <c r="DP82" s="537">
        <f t="shared" si="201"/>
        <v>0</v>
      </c>
      <c r="DQ82" s="518">
        <f t="shared" si="209"/>
        <v>-20.123665641730003</v>
      </c>
      <c r="DR82" s="519">
        <f t="shared" si="76"/>
        <v>-0.22458478047499852</v>
      </c>
      <c r="DS82" s="519">
        <f t="shared" si="157"/>
        <v>-0.22458478047499852</v>
      </c>
      <c r="DT82" s="538">
        <f t="shared" si="217"/>
        <v>-0.22458478047499852</v>
      </c>
      <c r="DU82" s="165"/>
      <c r="DW82" s="104">
        <f t="shared" si="184"/>
        <v>-20.123665641730003</v>
      </c>
      <c r="DY82" s="183"/>
      <c r="DZ82" s="36">
        <v>42324</v>
      </c>
      <c r="EA82" s="105">
        <v>2.9365000000000006</v>
      </c>
      <c r="EB82" s="108">
        <v>3.03295</v>
      </c>
      <c r="ED82" s="104">
        <v>-18.95492832</v>
      </c>
      <c r="EE82" s="202">
        <f t="shared" si="202"/>
        <v>-0.20416798224999866</v>
      </c>
      <c r="EF82" s="224">
        <v>-8.1829499999999999</v>
      </c>
      <c r="EG82" s="513">
        <f t="shared" si="159"/>
        <v>2.5</v>
      </c>
      <c r="EH82" s="506">
        <f t="shared" si="160"/>
        <v>0</v>
      </c>
      <c r="EI82" s="510">
        <f t="shared" si="112"/>
        <v>-18.153166379265002</v>
      </c>
      <c r="EJ82" s="204">
        <f t="shared" si="78"/>
        <v>-0.51041995562499665</v>
      </c>
      <c r="EK82" s="537">
        <f t="shared" si="137"/>
        <v>0</v>
      </c>
      <c r="EL82" s="537">
        <f t="shared" si="30"/>
        <v>0</v>
      </c>
      <c r="EM82" s="537">
        <f t="shared" si="79"/>
        <v>0</v>
      </c>
      <c r="EN82" s="537">
        <f t="shared" si="80"/>
        <v>0</v>
      </c>
      <c r="EO82" s="518">
        <f t="shared" si="210"/>
        <v>-18.335074870690001</v>
      </c>
      <c r="EP82" s="519">
        <f t="shared" si="81"/>
        <v>-0.51041995562499665</v>
      </c>
      <c r="EQ82" s="519">
        <f t="shared" si="161"/>
        <v>-0.51041995562499665</v>
      </c>
      <c r="ER82" s="538">
        <f t="shared" si="218"/>
        <v>-0.51041995562499665</v>
      </c>
      <c r="ES82" s="165"/>
      <c r="EU82" s="104">
        <f t="shared" si="185"/>
        <v>-18.335074870690001</v>
      </c>
      <c r="EW82" s="183"/>
      <c r="EX82" s="36">
        <v>42324</v>
      </c>
      <c r="EY82" s="105">
        <v>2.9365000000000006</v>
      </c>
      <c r="EZ82" s="108">
        <v>3.03295</v>
      </c>
      <c r="FB82" s="104">
        <v>-18.95492832</v>
      </c>
      <c r="FC82" s="202">
        <f t="shared" si="203"/>
        <v>-0.20416798224999866</v>
      </c>
      <c r="FD82" s="224">
        <v>-3.2950000000000035E-2</v>
      </c>
      <c r="FE82" s="513">
        <f t="shared" si="163"/>
        <v>1.1000000000000001</v>
      </c>
      <c r="FF82" s="506">
        <f t="shared" si="164"/>
        <v>0</v>
      </c>
      <c r="FG82" s="510">
        <f t="shared" si="113"/>
        <v>-19.338513830482505</v>
      </c>
      <c r="FH82" s="204">
        <f t="shared" si="83"/>
        <v>-0.22458478047499852</v>
      </c>
      <c r="FI82" s="537">
        <f t="shared" si="139"/>
        <v>0</v>
      </c>
      <c r="FJ82" s="537">
        <f t="shared" si="37"/>
        <v>0</v>
      </c>
      <c r="FK82" s="537">
        <f t="shared" si="84"/>
        <v>0</v>
      </c>
      <c r="FL82" s="537">
        <f t="shared" si="85"/>
        <v>0</v>
      </c>
      <c r="FM82" s="518">
        <f t="shared" si="211"/>
        <v>-19.338513830482505</v>
      </c>
      <c r="FN82" s="519">
        <f t="shared" si="86"/>
        <v>-0.22458478047499852</v>
      </c>
      <c r="FO82" s="519">
        <f t="shared" si="165"/>
        <v>-0.22458478047499852</v>
      </c>
      <c r="FP82" s="538">
        <f t="shared" si="219"/>
        <v>-0.22458478047499852</v>
      </c>
      <c r="FQ82" s="165"/>
      <c r="FS82" s="104">
        <f t="shared" si="186"/>
        <v>-19.338513830482505</v>
      </c>
      <c r="FT82"/>
      <c r="FU82" s="183"/>
      <c r="FV82" s="36">
        <v>42324</v>
      </c>
      <c r="FW82" s="105">
        <v>2.9365000000000006</v>
      </c>
      <c r="FX82" s="108">
        <v>3.03295</v>
      </c>
      <c r="FZ82" s="104">
        <v>-18.95492832</v>
      </c>
      <c r="GA82" s="202">
        <f t="shared" si="204"/>
        <v>-0.20416798224999866</v>
      </c>
      <c r="GB82" s="223">
        <v>0.9170499999999997</v>
      </c>
      <c r="GC82" s="513">
        <f t="shared" si="167"/>
        <v>0</v>
      </c>
      <c r="GD82" s="506">
        <f t="shared" si="168"/>
        <v>1</v>
      </c>
      <c r="GE82" s="510">
        <f t="shared" si="114"/>
        <v>-17.637342891525002</v>
      </c>
      <c r="GF82" s="204">
        <f t="shared" si="88"/>
        <v>-0.20416798224999866</v>
      </c>
      <c r="GG82" s="537">
        <f t="shared" si="141"/>
        <v>0</v>
      </c>
      <c r="GH82" s="537">
        <f t="shared" si="44"/>
        <v>0</v>
      </c>
      <c r="GI82" s="537">
        <f t="shared" si="89"/>
        <v>0</v>
      </c>
      <c r="GJ82" s="537">
        <f t="shared" si="90"/>
        <v>0</v>
      </c>
      <c r="GK82" s="518">
        <f t="shared" si="212"/>
        <v>-17.637342891525002</v>
      </c>
      <c r="GL82" s="519">
        <f t="shared" si="91"/>
        <v>-0.20416798224999866</v>
      </c>
      <c r="GM82" s="519">
        <f t="shared" si="169"/>
        <v>-0.20416798224999866</v>
      </c>
      <c r="GN82" s="538">
        <f t="shared" si="220"/>
        <v>-0.20416798224999866</v>
      </c>
      <c r="GO82" s="165"/>
      <c r="GQ82" s="104">
        <f t="shared" si="187"/>
        <v>-17.637342891525002</v>
      </c>
      <c r="GR82"/>
      <c r="GS82" s="183"/>
      <c r="GT82" s="36">
        <v>42324</v>
      </c>
      <c r="GU82" s="105">
        <v>2.9365000000000006</v>
      </c>
      <c r="GV82" s="108">
        <v>3.03295</v>
      </c>
      <c r="GX82" s="104">
        <v>-18.95492832</v>
      </c>
      <c r="GY82" s="202">
        <f t="shared" si="205"/>
        <v>-0.20416798224999866</v>
      </c>
      <c r="GZ82" s="223">
        <v>2.8670500000000003</v>
      </c>
      <c r="HA82" s="513">
        <f t="shared" si="171"/>
        <v>0</v>
      </c>
      <c r="HB82" s="506">
        <f t="shared" si="172"/>
        <v>0.95</v>
      </c>
      <c r="HC82" s="510">
        <f t="shared" si="115"/>
        <v>-21.854081644550007</v>
      </c>
      <c r="HD82" s="204">
        <f t="shared" si="93"/>
        <v>-0.19395958313749873</v>
      </c>
      <c r="HE82" s="537">
        <f t="shared" si="143"/>
        <v>0</v>
      </c>
      <c r="HF82" s="537">
        <f t="shared" si="51"/>
        <v>-0.17354278491249886</v>
      </c>
      <c r="HG82" s="537">
        <f t="shared" si="94"/>
        <v>0</v>
      </c>
      <c r="HH82" s="537">
        <f t="shared" si="95"/>
        <v>0</v>
      </c>
      <c r="HI82" s="518">
        <f t="shared" si="213"/>
        <v>-21.147798677925007</v>
      </c>
      <c r="HJ82" s="519">
        <f t="shared" si="96"/>
        <v>-0.17354278491249886</v>
      </c>
      <c r="HK82" s="519">
        <f t="shared" si="173"/>
        <v>-0.17354278491249886</v>
      </c>
      <c r="HL82" s="538">
        <f t="shared" si="221"/>
        <v>-0.17354278491249886</v>
      </c>
      <c r="HM82" s="165"/>
      <c r="HO82" s="104">
        <f t="shared" si="188"/>
        <v>-21.147798677925007</v>
      </c>
      <c r="HP82" s="165"/>
      <c r="HQ82" s="183"/>
      <c r="HR82" s="36">
        <v>42324</v>
      </c>
      <c r="HS82" s="105">
        <v>2.9365000000000006</v>
      </c>
      <c r="HT82" s="108">
        <v>3.03295</v>
      </c>
      <c r="HV82" s="104">
        <v>-18.95492832</v>
      </c>
      <c r="HW82" s="202">
        <f t="shared" si="206"/>
        <v>-0.20416798224999866</v>
      </c>
      <c r="HX82" s="223">
        <v>1.4170500000000001</v>
      </c>
      <c r="HY82" s="513">
        <f t="shared" si="175"/>
        <v>0</v>
      </c>
      <c r="HZ82" s="506">
        <f t="shared" si="176"/>
        <v>0.98</v>
      </c>
      <c r="IA82" s="510">
        <f t="shared" si="116"/>
        <v>-19.825809006615007</v>
      </c>
      <c r="IB82" s="204">
        <f t="shared" si="98"/>
        <v>-0.20008462260499726</v>
      </c>
      <c r="IC82" s="537">
        <f t="shared" si="145"/>
        <v>0</v>
      </c>
      <c r="ID82" s="537">
        <f t="shared" si="58"/>
        <v>0</v>
      </c>
      <c r="IE82" s="537">
        <f t="shared" si="99"/>
        <v>0</v>
      </c>
      <c r="IF82" s="537">
        <f t="shared" si="100"/>
        <v>0</v>
      </c>
      <c r="IG82" s="518">
        <f t="shared" si="214"/>
        <v>-19.825809006615007</v>
      </c>
      <c r="IH82" s="519">
        <f t="shared" si="101"/>
        <v>-0.20008462260499726</v>
      </c>
      <c r="II82" s="519">
        <f t="shared" si="177"/>
        <v>-0.20008462260499726</v>
      </c>
      <c r="IJ82" s="538">
        <f t="shared" si="222"/>
        <v>-0.20008462260499726</v>
      </c>
      <c r="IK82" s="165"/>
      <c r="IL82" s="163"/>
      <c r="IM82" s="104">
        <f t="shared" si="189"/>
        <v>-19.825809006615007</v>
      </c>
      <c r="IN82"/>
      <c r="IO82" s="183"/>
      <c r="IP82" s="36">
        <v>42324</v>
      </c>
      <c r="IQ82" s="105">
        <v>2.9365000000000006</v>
      </c>
      <c r="IR82" s="108">
        <v>3.03295</v>
      </c>
      <c r="IT82" s="104">
        <v>-18.95492832</v>
      </c>
      <c r="IU82" s="202">
        <f t="shared" si="207"/>
        <v>-0.20416798224999866</v>
      </c>
      <c r="IV82" s="365">
        <v>2.46705</v>
      </c>
      <c r="IW82" s="513">
        <f t="shared" si="179"/>
        <v>0</v>
      </c>
      <c r="IX82" s="506">
        <f t="shared" si="180"/>
        <v>0.95</v>
      </c>
      <c r="IY82" s="510">
        <f t="shared" si="117"/>
        <v>-22.421099344522503</v>
      </c>
      <c r="IZ82" s="204">
        <f t="shared" si="103"/>
        <v>-0.19395958313749873</v>
      </c>
      <c r="JA82" s="537">
        <f t="shared" si="147"/>
        <v>0</v>
      </c>
      <c r="JB82" s="537">
        <f t="shared" si="65"/>
        <v>-0.17354278491249886</v>
      </c>
      <c r="JC82" s="537">
        <f t="shared" si="104"/>
        <v>0</v>
      </c>
      <c r="JD82" s="537">
        <f t="shared" si="105"/>
        <v>0</v>
      </c>
      <c r="JE82" s="518">
        <f t="shared" si="215"/>
        <v>-20.698735766672502</v>
      </c>
      <c r="JF82" s="519">
        <f t="shared" si="106"/>
        <v>-0.17354278491249886</v>
      </c>
      <c r="JG82" s="519">
        <f t="shared" si="181"/>
        <v>-0.17354278491249886</v>
      </c>
      <c r="JH82" s="538">
        <f t="shared" si="223"/>
        <v>-0.17354278491249886</v>
      </c>
      <c r="JI82" s="165"/>
      <c r="JJ82" s="163"/>
      <c r="JK82" s="104">
        <f t="shared" si="190"/>
        <v>-20.698735766672502</v>
      </c>
      <c r="JL82" s="186"/>
      <c r="JM82" s="186"/>
      <c r="JN82" s="527"/>
      <c r="JO82" s="163">
        <v>-18.95492832</v>
      </c>
      <c r="JP82" s="163">
        <v>1.9170500000000001</v>
      </c>
      <c r="JQ82" s="398">
        <f t="shared" si="191"/>
        <v>-18.432817372852504</v>
      </c>
      <c r="JT82" s="163">
        <v>-0.28295000000000003</v>
      </c>
      <c r="JU82" s="398">
        <f t="shared" si="192"/>
        <v>-20.123665641730003</v>
      </c>
      <c r="JX82" s="163">
        <v>-8.1829499999999999</v>
      </c>
      <c r="JY82" s="425">
        <f t="shared" si="193"/>
        <v>-18.335074870690001</v>
      </c>
      <c r="KB82" s="163">
        <v>-3.2950000000000035E-2</v>
      </c>
      <c r="KC82" s="398">
        <f t="shared" si="7"/>
        <v>-19.338513830482505</v>
      </c>
      <c r="KF82" s="163">
        <v>0.9170499999999997</v>
      </c>
      <c r="KG82" s="398">
        <f t="shared" si="194"/>
        <v>-17.637342891525002</v>
      </c>
      <c r="KJ82" s="163">
        <v>2.8670500000000003</v>
      </c>
      <c r="KK82" s="398">
        <f t="shared" si="195"/>
        <v>-21.147798677925007</v>
      </c>
      <c r="KL82" s="425"/>
      <c r="KN82" s="365">
        <v>1.4170500000000001</v>
      </c>
      <c r="KO82" s="398">
        <f t="shared" si="196"/>
        <v>-19.825809006615007</v>
      </c>
      <c r="KR82" s="365">
        <v>2.46705</v>
      </c>
      <c r="KS82" s="398">
        <f t="shared" si="67"/>
        <v>-20.698735766672502</v>
      </c>
      <c r="KT82" s="164"/>
      <c r="KU82" s="36">
        <v>42324</v>
      </c>
    </row>
    <row r="83" spans="1:325" x14ac:dyDescent="0.35">
      <c r="A83" s="95">
        <v>41229</v>
      </c>
      <c r="B83" s="36">
        <v>41229</v>
      </c>
      <c r="C83" s="301">
        <v>4.95</v>
      </c>
      <c r="D83" s="301">
        <v>2.75</v>
      </c>
      <c r="E83" s="301">
        <v>-5.15</v>
      </c>
      <c r="F83" s="301">
        <v>3</v>
      </c>
      <c r="G83" s="301">
        <v>3.9499999999999997</v>
      </c>
      <c r="H83" s="301">
        <v>5.9</v>
      </c>
      <c r="I83" s="301">
        <v>4.45</v>
      </c>
      <c r="J83" s="301">
        <v>5.5</v>
      </c>
      <c r="K83" s="106"/>
      <c r="L83" s="36">
        <v>42324</v>
      </c>
      <c r="M83" s="105">
        <v>2.9365000000000006</v>
      </c>
      <c r="N83" s="98">
        <f t="shared" si="2"/>
        <v>3.03295</v>
      </c>
      <c r="O83" s="108">
        <f t="shared" si="3"/>
        <v>3.0974333333333335</v>
      </c>
      <c r="P83" s="262"/>
      <c r="Q83" s="181">
        <v>42324</v>
      </c>
      <c r="R83" s="301">
        <v>4.95</v>
      </c>
      <c r="S83" s="224">
        <v>1.9170500000000001</v>
      </c>
      <c r="T83"/>
      <c r="U83" s="301">
        <v>2.75</v>
      </c>
      <c r="V83" s="224">
        <v>-0.28295000000000003</v>
      </c>
      <c r="W83"/>
      <c r="X83" s="301">
        <v>-5.15</v>
      </c>
      <c r="Y83" s="224">
        <v>-8.1829499999999999</v>
      </c>
      <c r="Z83"/>
      <c r="AA83" s="301">
        <v>3</v>
      </c>
      <c r="AB83" s="224">
        <v>-3.2950000000000035E-2</v>
      </c>
      <c r="AC83"/>
      <c r="AD83" s="301">
        <v>3.9499999999999997</v>
      </c>
      <c r="AE83" s="223">
        <v>0.9170499999999997</v>
      </c>
      <c r="AF83"/>
      <c r="AG83" s="301">
        <v>5.9</v>
      </c>
      <c r="AH83" s="223">
        <v>2.8670500000000003</v>
      </c>
      <c r="AI83" s="100"/>
      <c r="AJ83" s="301">
        <v>4.45</v>
      </c>
      <c r="AK83" s="223">
        <v>1.4170500000000001</v>
      </c>
      <c r="AL83"/>
      <c r="AM83" s="301">
        <v>5.5</v>
      </c>
      <c r="AN83" s="223">
        <f t="shared" si="1"/>
        <v>2.46705</v>
      </c>
      <c r="AO83" s="104"/>
      <c r="AZ83" s="36">
        <v>42325</v>
      </c>
      <c r="BA83" s="301">
        <v>6</v>
      </c>
      <c r="BC83" s="301">
        <v>3.05</v>
      </c>
      <c r="BE83" s="301">
        <v>-6</v>
      </c>
      <c r="BG83" s="301">
        <v>4.05</v>
      </c>
      <c r="BI83" s="301">
        <v>2.75</v>
      </c>
      <c r="BK83" s="301">
        <v>4.4000000000000004</v>
      </c>
      <c r="BM83" s="301">
        <v>3.8</v>
      </c>
      <c r="BO83" s="301">
        <v>6.3</v>
      </c>
      <c r="BP83" s="104"/>
      <c r="BQ83" s="104"/>
      <c r="BS83" s="36">
        <v>42325</v>
      </c>
      <c r="BT83">
        <v>29</v>
      </c>
      <c r="BU83">
        <f t="shared" si="148"/>
        <v>0.28999999999999998</v>
      </c>
      <c r="BV83">
        <f t="shared" si="149"/>
        <v>-19.151628271749999</v>
      </c>
      <c r="BW83">
        <v>28</v>
      </c>
      <c r="BX83">
        <f t="shared" si="150"/>
        <v>0.28000000000000003</v>
      </c>
      <c r="CD83" s="36">
        <v>42325</v>
      </c>
      <c r="CE83" s="105">
        <v>2.7466999999999997</v>
      </c>
      <c r="CF83" s="108">
        <v>2.8416000000000001</v>
      </c>
      <c r="CH83" s="104">
        <v>-19.151628271749999</v>
      </c>
      <c r="CI83" s="202">
        <f t="shared" si="197"/>
        <v>-0.19669995174999855</v>
      </c>
      <c r="CJ83" s="224">
        <v>3.1583999999999999</v>
      </c>
      <c r="CK83" s="513">
        <f t="shared" si="151"/>
        <v>0</v>
      </c>
      <c r="CL83" s="506">
        <f t="shared" si="152"/>
        <v>0.9</v>
      </c>
      <c r="CM83" s="510">
        <f t="shared" si="110"/>
        <v>-18.609847329427502</v>
      </c>
      <c r="CN83" s="204">
        <f t="shared" si="68"/>
        <v>-0.17702995657499798</v>
      </c>
      <c r="CO83" s="537">
        <f t="shared" si="133"/>
        <v>0</v>
      </c>
      <c r="CP83" s="537">
        <f t="shared" si="16"/>
        <v>0</v>
      </c>
      <c r="CQ83" s="537">
        <f t="shared" si="69"/>
        <v>0</v>
      </c>
      <c r="CR83" s="537">
        <f t="shared" si="70"/>
        <v>0</v>
      </c>
      <c r="CS83" s="518">
        <f t="shared" si="208"/>
        <v>-18.609847329427502</v>
      </c>
      <c r="CT83" s="519">
        <f t="shared" si="71"/>
        <v>-0.17702995657499798</v>
      </c>
      <c r="CU83" s="519">
        <f t="shared" si="153"/>
        <v>-0.17702995657499798</v>
      </c>
      <c r="CV83" s="538">
        <f t="shared" si="216"/>
        <v>-0.17702995657499798</v>
      </c>
      <c r="CW83" s="165"/>
      <c r="CY83" s="104">
        <f t="shared" si="183"/>
        <v>-18.609847329427502</v>
      </c>
      <c r="CZ83"/>
      <c r="DB83" s="36">
        <v>42325</v>
      </c>
      <c r="DC83" s="105">
        <v>2.7466999999999997</v>
      </c>
      <c r="DD83" s="108">
        <v>2.8416000000000001</v>
      </c>
      <c r="DF83" s="104">
        <v>-19.151628271749999</v>
      </c>
      <c r="DG83" s="202">
        <f t="shared" si="198"/>
        <v>-0.19669995174999855</v>
      </c>
      <c r="DH83" s="224">
        <v>0.2083999999999997</v>
      </c>
      <c r="DI83" s="513">
        <f t="shared" si="155"/>
        <v>0</v>
      </c>
      <c r="DJ83" s="506">
        <f t="shared" si="156"/>
        <v>1</v>
      </c>
      <c r="DK83" s="510">
        <f t="shared" si="111"/>
        <v>-20.320365593480002</v>
      </c>
      <c r="DL83" s="204">
        <f t="shared" si="73"/>
        <v>-0.19669995174999855</v>
      </c>
      <c r="DM83" s="537">
        <f t="shared" si="199"/>
        <v>0</v>
      </c>
      <c r="DN83" s="537">
        <f t="shared" si="23"/>
        <v>0</v>
      </c>
      <c r="DO83" s="537">
        <f t="shared" si="200"/>
        <v>0</v>
      </c>
      <c r="DP83" s="537">
        <f t="shared" si="201"/>
        <v>0</v>
      </c>
      <c r="DQ83" s="518">
        <f t="shared" si="209"/>
        <v>-20.320365593480002</v>
      </c>
      <c r="DR83" s="519">
        <f t="shared" si="76"/>
        <v>-0.19669995174999855</v>
      </c>
      <c r="DS83" s="519">
        <f t="shared" si="157"/>
        <v>-0.19669995174999855</v>
      </c>
      <c r="DT83" s="538">
        <f t="shared" si="217"/>
        <v>-0.19669995174999855</v>
      </c>
      <c r="DU83" s="165"/>
      <c r="DW83" s="104">
        <f t="shared" si="184"/>
        <v>-20.320365593480002</v>
      </c>
      <c r="DY83" s="183"/>
      <c r="DZ83" s="36">
        <v>42325</v>
      </c>
      <c r="EA83" s="105">
        <v>2.7466999999999997</v>
      </c>
      <c r="EB83" s="108">
        <v>2.8416000000000001</v>
      </c>
      <c r="ED83" s="104">
        <v>-19.151628271749999</v>
      </c>
      <c r="EE83" s="202">
        <f t="shared" si="202"/>
        <v>-0.19669995174999855</v>
      </c>
      <c r="EF83" s="224">
        <v>-8.8415999999999997</v>
      </c>
      <c r="EG83" s="513">
        <f t="shared" si="159"/>
        <v>2.5</v>
      </c>
      <c r="EH83" s="506">
        <f t="shared" si="160"/>
        <v>0</v>
      </c>
      <c r="EI83" s="510">
        <f t="shared" si="112"/>
        <v>-18.644916258639999</v>
      </c>
      <c r="EJ83" s="204">
        <f t="shared" si="78"/>
        <v>-0.49174987937499637</v>
      </c>
      <c r="EK83" s="537">
        <f t="shared" si="137"/>
        <v>0</v>
      </c>
      <c r="EL83" s="537">
        <f t="shared" si="30"/>
        <v>0</v>
      </c>
      <c r="EM83" s="537">
        <f t="shared" si="79"/>
        <v>0</v>
      </c>
      <c r="EN83" s="537">
        <f t="shared" si="80"/>
        <v>0</v>
      </c>
      <c r="EO83" s="518">
        <f t="shared" si="210"/>
        <v>-18.826824750064997</v>
      </c>
      <c r="EP83" s="519">
        <f t="shared" si="81"/>
        <v>-0.49174987937499637</v>
      </c>
      <c r="EQ83" s="519">
        <f t="shared" si="161"/>
        <v>-0.49174987937499637</v>
      </c>
      <c r="ER83" s="538">
        <f t="shared" si="218"/>
        <v>-0.49174987937499637</v>
      </c>
      <c r="ES83" s="165"/>
      <c r="EU83" s="104">
        <f t="shared" si="185"/>
        <v>-18.826824750064997</v>
      </c>
      <c r="EW83" s="183"/>
      <c r="EX83" s="36">
        <v>42325</v>
      </c>
      <c r="EY83" s="105">
        <v>2.7466999999999997</v>
      </c>
      <c r="EZ83" s="108">
        <v>2.8416000000000001</v>
      </c>
      <c r="FB83" s="104">
        <v>-19.151628271749999</v>
      </c>
      <c r="FC83" s="202">
        <f t="shared" si="203"/>
        <v>-0.19669995174999855</v>
      </c>
      <c r="FD83" s="224">
        <v>1.2083999999999997</v>
      </c>
      <c r="FE83" s="513">
        <f t="shared" si="163"/>
        <v>0</v>
      </c>
      <c r="FF83" s="506">
        <f t="shared" si="164"/>
        <v>0.98</v>
      </c>
      <c r="FG83" s="510">
        <f t="shared" si="113"/>
        <v>-19.531279783197505</v>
      </c>
      <c r="FH83" s="204">
        <f t="shared" si="83"/>
        <v>-0.19276595271499986</v>
      </c>
      <c r="FI83" s="537">
        <f t="shared" si="139"/>
        <v>0</v>
      </c>
      <c r="FJ83" s="537">
        <f t="shared" si="37"/>
        <v>0</v>
      </c>
      <c r="FK83" s="537">
        <f t="shared" si="84"/>
        <v>0</v>
      </c>
      <c r="FL83" s="537">
        <f t="shared" si="85"/>
        <v>0</v>
      </c>
      <c r="FM83" s="518">
        <f t="shared" si="211"/>
        <v>-19.531279783197505</v>
      </c>
      <c r="FN83" s="519">
        <f t="shared" si="86"/>
        <v>-0.19276595271499986</v>
      </c>
      <c r="FO83" s="519">
        <f t="shared" si="165"/>
        <v>-0.19276595271499986</v>
      </c>
      <c r="FP83" s="538">
        <f t="shared" si="219"/>
        <v>-0.19276595271499986</v>
      </c>
      <c r="FQ83" s="165"/>
      <c r="FS83" s="104">
        <f t="shared" si="186"/>
        <v>-19.531279783197505</v>
      </c>
      <c r="FT83"/>
      <c r="FU83" s="183"/>
      <c r="FV83" s="36">
        <v>42325</v>
      </c>
      <c r="FW83" s="105">
        <v>2.7466999999999997</v>
      </c>
      <c r="FX83" s="108">
        <v>2.8416000000000001</v>
      </c>
      <c r="FZ83" s="104">
        <v>-19.151628271749999</v>
      </c>
      <c r="GA83" s="202">
        <f t="shared" si="204"/>
        <v>-0.19669995174999855</v>
      </c>
      <c r="GB83" s="223">
        <v>-9.1600000000000126E-2</v>
      </c>
      <c r="GC83" s="513">
        <f t="shared" si="167"/>
        <v>1.1000000000000001</v>
      </c>
      <c r="GD83" s="506">
        <f t="shared" si="168"/>
        <v>0</v>
      </c>
      <c r="GE83" s="510">
        <f t="shared" si="114"/>
        <v>-17.853712838450001</v>
      </c>
      <c r="GF83" s="204">
        <f t="shared" si="88"/>
        <v>-0.21636994692499911</v>
      </c>
      <c r="GG83" s="537">
        <f t="shared" si="141"/>
        <v>0</v>
      </c>
      <c r="GH83" s="537">
        <f t="shared" si="44"/>
        <v>0</v>
      </c>
      <c r="GI83" s="537">
        <f t="shared" si="89"/>
        <v>0</v>
      </c>
      <c r="GJ83" s="537">
        <f t="shared" si="90"/>
        <v>0</v>
      </c>
      <c r="GK83" s="518">
        <f t="shared" si="212"/>
        <v>-17.853712838450001</v>
      </c>
      <c r="GL83" s="519">
        <f t="shared" si="91"/>
        <v>-0.21636994692499911</v>
      </c>
      <c r="GM83" s="519">
        <f t="shared" si="169"/>
        <v>-0.21636994692499911</v>
      </c>
      <c r="GN83" s="538">
        <f t="shared" si="220"/>
        <v>-0.21636994692499911</v>
      </c>
      <c r="GO83" s="165"/>
      <c r="GQ83" s="104">
        <f t="shared" si="187"/>
        <v>-17.853712838450001</v>
      </c>
      <c r="GR83"/>
      <c r="GS83" s="183"/>
      <c r="GT83" s="36">
        <v>42325</v>
      </c>
      <c r="GU83" s="105">
        <v>2.7466999999999997</v>
      </c>
      <c r="GV83" s="108">
        <v>2.8416000000000001</v>
      </c>
      <c r="GX83" s="104">
        <v>-19.151628271749999</v>
      </c>
      <c r="GY83" s="202">
        <f t="shared" si="205"/>
        <v>-0.19669995174999855</v>
      </c>
      <c r="GZ83" s="223">
        <v>1.5584000000000002</v>
      </c>
      <c r="HA83" s="513">
        <f t="shared" si="171"/>
        <v>0</v>
      </c>
      <c r="HB83" s="506">
        <f t="shared" si="172"/>
        <v>0.98</v>
      </c>
      <c r="HC83" s="510">
        <f t="shared" si="115"/>
        <v>-22.046847597265007</v>
      </c>
      <c r="HD83" s="204">
        <f t="shared" si="93"/>
        <v>-0.19276595271499986</v>
      </c>
      <c r="HE83" s="537">
        <f t="shared" si="143"/>
        <v>0</v>
      </c>
      <c r="HF83" s="537">
        <f t="shared" si="51"/>
        <v>-0.17309595754000001</v>
      </c>
      <c r="HG83" s="537">
        <f t="shared" si="94"/>
        <v>0</v>
      </c>
      <c r="HH83" s="537">
        <f t="shared" si="95"/>
        <v>0</v>
      </c>
      <c r="HI83" s="518">
        <f t="shared" si="213"/>
        <v>-21.320894635465006</v>
      </c>
      <c r="HJ83" s="519">
        <f t="shared" si="96"/>
        <v>-0.17309595753999929</v>
      </c>
      <c r="HK83" s="519">
        <f t="shared" si="173"/>
        <v>-0.17309595753999929</v>
      </c>
      <c r="HL83" s="538">
        <f t="shared" si="221"/>
        <v>-0.17309595753999929</v>
      </c>
      <c r="HM83" s="165"/>
      <c r="HO83" s="104">
        <f t="shared" si="188"/>
        <v>-21.320894635465006</v>
      </c>
      <c r="HP83" s="165"/>
      <c r="HQ83" s="183"/>
      <c r="HR83" s="36">
        <v>42325</v>
      </c>
      <c r="HS83" s="105">
        <v>2.7466999999999997</v>
      </c>
      <c r="HT83" s="108">
        <v>2.8416000000000001</v>
      </c>
      <c r="HV83" s="104">
        <v>-19.151628271749999</v>
      </c>
      <c r="HW83" s="202">
        <f t="shared" si="206"/>
        <v>-0.19669995174999855</v>
      </c>
      <c r="HX83" s="223">
        <v>0.9583999999999997</v>
      </c>
      <c r="HY83" s="513">
        <f t="shared" si="175"/>
        <v>0</v>
      </c>
      <c r="HZ83" s="506">
        <f t="shared" si="176"/>
        <v>1</v>
      </c>
      <c r="IA83" s="510">
        <f t="shared" si="116"/>
        <v>-20.022508958365005</v>
      </c>
      <c r="IB83" s="204">
        <f t="shared" si="98"/>
        <v>-0.19669995174999855</v>
      </c>
      <c r="IC83" s="537">
        <f t="shared" si="145"/>
        <v>0</v>
      </c>
      <c r="ID83" s="537">
        <f t="shared" si="58"/>
        <v>0</v>
      </c>
      <c r="IE83" s="537">
        <f t="shared" si="99"/>
        <v>0</v>
      </c>
      <c r="IF83" s="537">
        <f t="shared" si="100"/>
        <v>0</v>
      </c>
      <c r="IG83" s="518">
        <f t="shared" si="214"/>
        <v>-20.022508958365005</v>
      </c>
      <c r="IH83" s="519">
        <f t="shared" si="101"/>
        <v>-0.19669995174999855</v>
      </c>
      <c r="II83" s="519">
        <f t="shared" si="177"/>
        <v>-0.19669995174999855</v>
      </c>
      <c r="IJ83" s="538">
        <f t="shared" si="222"/>
        <v>-0.19669995174999855</v>
      </c>
      <c r="IK83" s="165"/>
      <c r="IL83" s="163"/>
      <c r="IM83" s="104">
        <f t="shared" si="189"/>
        <v>-20.022508958365005</v>
      </c>
      <c r="IN83"/>
      <c r="IO83" s="183"/>
      <c r="IP83" s="36">
        <v>42325</v>
      </c>
      <c r="IQ83" s="105">
        <v>2.7466999999999997</v>
      </c>
      <c r="IR83" s="108">
        <v>2.8416000000000001</v>
      </c>
      <c r="IT83" s="104">
        <v>-19.151628271749999</v>
      </c>
      <c r="IU83" s="202">
        <f t="shared" si="207"/>
        <v>-0.19669995174999855</v>
      </c>
      <c r="IV83" s="365">
        <v>3.4583999999999997</v>
      </c>
      <c r="IW83" s="513">
        <f t="shared" si="179"/>
        <v>0</v>
      </c>
      <c r="IX83" s="506">
        <f t="shared" si="180"/>
        <v>0.9</v>
      </c>
      <c r="IY83" s="510">
        <f t="shared" si="117"/>
        <v>-22.598129301097501</v>
      </c>
      <c r="IZ83" s="204">
        <f t="shared" si="103"/>
        <v>-0.17702995657499798</v>
      </c>
      <c r="JA83" s="537">
        <f t="shared" si="147"/>
        <v>0</v>
      </c>
      <c r="JB83" s="537">
        <f t="shared" si="65"/>
        <v>-9.8349975874998552E-2</v>
      </c>
      <c r="JC83" s="537">
        <f t="shared" si="104"/>
        <v>0</v>
      </c>
      <c r="JD83" s="537">
        <f t="shared" si="105"/>
        <v>0</v>
      </c>
      <c r="JE83" s="518">
        <f t="shared" si="215"/>
        <v>-20.797085742547502</v>
      </c>
      <c r="JF83" s="519">
        <f t="shared" si="106"/>
        <v>-9.8349975874999274E-2</v>
      </c>
      <c r="JG83" s="519">
        <f t="shared" si="181"/>
        <v>-9.8349975874999274E-2</v>
      </c>
      <c r="JH83" s="538">
        <f t="shared" si="223"/>
        <v>-9.8349975874999274E-2</v>
      </c>
      <c r="JI83" s="165"/>
      <c r="JJ83" s="163"/>
      <c r="JK83" s="104">
        <f t="shared" si="190"/>
        <v>-20.797085742547502</v>
      </c>
      <c r="JL83" s="186"/>
      <c r="JM83" s="186"/>
      <c r="JN83" s="527"/>
      <c r="JO83" s="163">
        <v>-19.151628271749999</v>
      </c>
      <c r="JP83" s="163">
        <v>3.1583999999999999</v>
      </c>
      <c r="JQ83" s="398">
        <f t="shared" si="191"/>
        <v>-18.609847329427502</v>
      </c>
      <c r="JT83" s="163">
        <v>0.2083999999999997</v>
      </c>
      <c r="JU83" s="398">
        <f t="shared" si="192"/>
        <v>-20.320365593480002</v>
      </c>
      <c r="JX83" s="163">
        <v>-8.8415999999999997</v>
      </c>
      <c r="JY83" s="425">
        <f t="shared" si="193"/>
        <v>-18.826824750064997</v>
      </c>
      <c r="KB83" s="163">
        <v>1.2083999999999997</v>
      </c>
      <c r="KC83" s="398">
        <f t="shared" si="7"/>
        <v>-19.531279783197505</v>
      </c>
      <c r="KF83" s="163">
        <v>-9.1600000000000126E-2</v>
      </c>
      <c r="KG83" s="398">
        <f t="shared" si="194"/>
        <v>-17.853712838450001</v>
      </c>
      <c r="KJ83" s="163">
        <v>1.5584000000000002</v>
      </c>
      <c r="KK83" s="398">
        <f t="shared" si="195"/>
        <v>-21.320894635465006</v>
      </c>
      <c r="KL83" s="425"/>
      <c r="KN83" s="365">
        <v>0.9583999999999997</v>
      </c>
      <c r="KO83" s="398">
        <f t="shared" si="196"/>
        <v>-20.022508958365005</v>
      </c>
      <c r="KR83" s="365">
        <v>3.4583999999999997</v>
      </c>
      <c r="KS83" s="398">
        <f t="shared" si="67"/>
        <v>-20.797085742547502</v>
      </c>
      <c r="KT83" s="164"/>
      <c r="KU83" s="36">
        <v>42325</v>
      </c>
    </row>
    <row r="84" spans="1:325" x14ac:dyDescent="0.35">
      <c r="A84" s="95">
        <v>41230</v>
      </c>
      <c r="B84" s="36">
        <v>41230</v>
      </c>
      <c r="C84" s="301">
        <v>6</v>
      </c>
      <c r="D84" s="301">
        <v>3.05</v>
      </c>
      <c r="E84" s="301">
        <v>-6</v>
      </c>
      <c r="F84" s="301">
        <v>4.05</v>
      </c>
      <c r="G84" s="301">
        <v>2.75</v>
      </c>
      <c r="H84" s="301">
        <v>4.4000000000000004</v>
      </c>
      <c r="I84" s="301">
        <v>3.8</v>
      </c>
      <c r="J84" s="301">
        <v>6.3</v>
      </c>
      <c r="K84" s="106"/>
      <c r="L84" s="36">
        <v>42325</v>
      </c>
      <c r="M84" s="105">
        <v>2.7466999999999997</v>
      </c>
      <c r="N84" s="98">
        <f t="shared" si="2"/>
        <v>2.8416000000000001</v>
      </c>
      <c r="O84" s="108">
        <f t="shared" si="3"/>
        <v>2.9375333333333331</v>
      </c>
      <c r="P84" s="262"/>
      <c r="Q84" s="181">
        <v>42325</v>
      </c>
      <c r="R84" s="301">
        <v>6</v>
      </c>
      <c r="S84" s="224">
        <v>3.1583999999999999</v>
      </c>
      <c r="T84"/>
      <c r="U84" s="301">
        <v>3.05</v>
      </c>
      <c r="V84" s="224">
        <v>0.2083999999999997</v>
      </c>
      <c r="W84"/>
      <c r="X84" s="301">
        <v>-6</v>
      </c>
      <c r="Y84" s="224">
        <v>-8.8415999999999997</v>
      </c>
      <c r="Z84"/>
      <c r="AA84" s="301">
        <v>4.05</v>
      </c>
      <c r="AB84" s="224">
        <v>1.2083999999999997</v>
      </c>
      <c r="AC84"/>
      <c r="AD84" s="301">
        <v>2.75</v>
      </c>
      <c r="AE84" s="223">
        <v>-9.1600000000000126E-2</v>
      </c>
      <c r="AF84"/>
      <c r="AG84" s="301">
        <v>4.4000000000000004</v>
      </c>
      <c r="AH84" s="223">
        <v>1.5584000000000002</v>
      </c>
      <c r="AI84" s="100"/>
      <c r="AJ84" s="301">
        <v>3.8</v>
      </c>
      <c r="AK84" s="223">
        <v>0.9583999999999997</v>
      </c>
      <c r="AL84"/>
      <c r="AM84" s="301">
        <v>6.3</v>
      </c>
      <c r="AN84" s="223">
        <f t="shared" si="1"/>
        <v>3.4583999999999997</v>
      </c>
      <c r="AO84" s="104"/>
      <c r="AZ84" s="36">
        <v>42326</v>
      </c>
      <c r="BA84" s="301">
        <v>6.5</v>
      </c>
      <c r="BC84" s="301">
        <v>4.0999999999999996</v>
      </c>
      <c r="BE84" s="301">
        <v>-5.6</v>
      </c>
      <c r="BG84" s="301">
        <v>4.8</v>
      </c>
      <c r="BI84" s="301">
        <v>3.1</v>
      </c>
      <c r="BK84" s="301">
        <v>4.75</v>
      </c>
      <c r="BM84" s="301">
        <v>0.5</v>
      </c>
      <c r="BN84" s="104"/>
      <c r="BO84" s="301">
        <v>7.6</v>
      </c>
      <c r="BP84" s="104"/>
      <c r="BQ84" s="104"/>
      <c r="BS84" s="36">
        <v>42326</v>
      </c>
      <c r="BT84">
        <v>30</v>
      </c>
      <c r="BU84">
        <f t="shared" si="148"/>
        <v>0.3</v>
      </c>
      <c r="BV84">
        <f t="shared" si="149"/>
        <v>-19.341060500000001</v>
      </c>
      <c r="BW84">
        <v>29</v>
      </c>
      <c r="BX84">
        <f t="shared" si="150"/>
        <v>0.28999999999999998</v>
      </c>
      <c r="CD84" s="36">
        <v>42326</v>
      </c>
      <c r="CE84" s="108">
        <v>2.5599999999999996</v>
      </c>
      <c r="CF84" s="108">
        <v>2.6533499999999997</v>
      </c>
      <c r="CH84" s="104">
        <v>-19.341060500000001</v>
      </c>
      <c r="CI84" s="202">
        <f t="shared" si="197"/>
        <v>-0.18943222825000205</v>
      </c>
      <c r="CJ84" s="224">
        <v>3.8466500000000003</v>
      </c>
      <c r="CK84" s="513">
        <f t="shared" si="151"/>
        <v>0</v>
      </c>
      <c r="CL84" s="506">
        <f t="shared" si="152"/>
        <v>0.9</v>
      </c>
      <c r="CM84" s="510">
        <f t="shared" si="110"/>
        <v>-18.780336334852503</v>
      </c>
      <c r="CN84" s="204">
        <f t="shared" si="68"/>
        <v>-0.17048900542500078</v>
      </c>
      <c r="CO84" s="537">
        <f t="shared" si="133"/>
        <v>0</v>
      </c>
      <c r="CP84" s="537">
        <f t="shared" si="16"/>
        <v>0</v>
      </c>
      <c r="CQ84" s="537">
        <f t="shared" si="69"/>
        <v>0</v>
      </c>
      <c r="CR84" s="537">
        <f t="shared" si="70"/>
        <v>0</v>
      </c>
      <c r="CS84" s="518">
        <f t="shared" si="208"/>
        <v>-18.780336334852503</v>
      </c>
      <c r="CT84" s="519">
        <f t="shared" si="71"/>
        <v>-0.17048900542500078</v>
      </c>
      <c r="CU84" s="519">
        <f t="shared" si="153"/>
        <v>-0.17048900542500078</v>
      </c>
      <c r="CV84" s="538">
        <f t="shared" si="216"/>
        <v>-0.17048900542500078</v>
      </c>
      <c r="CW84" s="165"/>
      <c r="CY84" s="104">
        <f t="shared" si="183"/>
        <v>-18.780336334852503</v>
      </c>
      <c r="CZ84"/>
      <c r="DB84" s="36">
        <v>42326</v>
      </c>
      <c r="DC84" s="108">
        <v>2.5599999999999996</v>
      </c>
      <c r="DD84" s="108">
        <v>2.6533499999999997</v>
      </c>
      <c r="DF84" s="104">
        <v>-19.341060500000001</v>
      </c>
      <c r="DG84" s="202">
        <f t="shared" si="198"/>
        <v>-0.18943222825000205</v>
      </c>
      <c r="DH84" s="224">
        <v>1.44665</v>
      </c>
      <c r="DI84" s="513">
        <f t="shared" si="155"/>
        <v>0</v>
      </c>
      <c r="DJ84" s="506">
        <f t="shared" si="156"/>
        <v>0.98</v>
      </c>
      <c r="DK84" s="510">
        <f t="shared" si="111"/>
        <v>-20.506009177165005</v>
      </c>
      <c r="DL84" s="204">
        <f t="shared" si="73"/>
        <v>-0.18564358368500322</v>
      </c>
      <c r="DM84" s="537">
        <f t="shared" si="199"/>
        <v>0</v>
      </c>
      <c r="DN84" s="537">
        <f t="shared" si="23"/>
        <v>0</v>
      </c>
      <c r="DO84" s="537">
        <f t="shared" si="200"/>
        <v>0</v>
      </c>
      <c r="DP84" s="537">
        <f t="shared" si="201"/>
        <v>0</v>
      </c>
      <c r="DQ84" s="518">
        <f t="shared" si="209"/>
        <v>-20.506009177165005</v>
      </c>
      <c r="DR84" s="519">
        <f t="shared" si="76"/>
        <v>-0.18564358368500322</v>
      </c>
      <c r="DS84" s="519">
        <f t="shared" si="157"/>
        <v>-0.18564358368500322</v>
      </c>
      <c r="DT84" s="538">
        <f t="shared" si="217"/>
        <v>-0.18564358368500322</v>
      </c>
      <c r="DU84" s="165"/>
      <c r="DW84" s="104">
        <f t="shared" si="184"/>
        <v>-20.506009177165005</v>
      </c>
      <c r="DY84" s="183"/>
      <c r="DZ84" s="36">
        <v>42326</v>
      </c>
      <c r="EA84" s="108">
        <v>2.5599999999999996</v>
      </c>
      <c r="EB84" s="108">
        <v>2.6533499999999997</v>
      </c>
      <c r="ED84" s="104">
        <v>-19.341060500000001</v>
      </c>
      <c r="EE84" s="202">
        <f t="shared" si="202"/>
        <v>-0.18943222825000205</v>
      </c>
      <c r="EF84" s="224">
        <v>-8.2533499999999993</v>
      </c>
      <c r="EG84" s="513">
        <f t="shared" si="159"/>
        <v>2.5</v>
      </c>
      <c r="EH84" s="506">
        <f t="shared" si="160"/>
        <v>0</v>
      </c>
      <c r="EI84" s="510">
        <f t="shared" si="112"/>
        <v>-19.118496829265005</v>
      </c>
      <c r="EJ84" s="204">
        <f t="shared" si="78"/>
        <v>-0.47358057062500691</v>
      </c>
      <c r="EK84" s="537">
        <f t="shared" si="137"/>
        <v>0</v>
      </c>
      <c r="EL84" s="537">
        <f t="shared" si="30"/>
        <v>0</v>
      </c>
      <c r="EM84" s="537">
        <f t="shared" si="79"/>
        <v>0</v>
      </c>
      <c r="EN84" s="537">
        <f t="shared" si="80"/>
        <v>0</v>
      </c>
      <c r="EO84" s="518">
        <f t="shared" si="210"/>
        <v>-19.300405320690004</v>
      </c>
      <c r="EP84" s="519">
        <f t="shared" si="81"/>
        <v>-0.47358057062500691</v>
      </c>
      <c r="EQ84" s="519">
        <f t="shared" si="161"/>
        <v>-0.47358057062500691</v>
      </c>
      <c r="ER84" s="538">
        <f t="shared" si="218"/>
        <v>-0.47358057062500691</v>
      </c>
      <c r="ES84" s="165"/>
      <c r="EU84" s="104">
        <f t="shared" si="185"/>
        <v>-19.300405320690004</v>
      </c>
      <c r="EW84" s="183"/>
      <c r="EX84" s="36">
        <v>42326</v>
      </c>
      <c r="EY84" s="108">
        <v>2.5599999999999996</v>
      </c>
      <c r="EZ84" s="108">
        <v>2.6533499999999997</v>
      </c>
      <c r="FB84" s="104">
        <v>-19.341060500000001</v>
      </c>
      <c r="FC84" s="202">
        <f t="shared" si="203"/>
        <v>-0.18943222825000205</v>
      </c>
      <c r="FD84" s="224">
        <v>2.1466500000000002</v>
      </c>
      <c r="FE84" s="513">
        <f t="shared" si="163"/>
        <v>0</v>
      </c>
      <c r="FF84" s="506">
        <f t="shared" si="164"/>
        <v>0.95</v>
      </c>
      <c r="FG84" s="510">
        <f t="shared" si="113"/>
        <v>-19.711240400035006</v>
      </c>
      <c r="FH84" s="204">
        <f t="shared" si="83"/>
        <v>-0.17996061683750142</v>
      </c>
      <c r="FI84" s="537">
        <f t="shared" si="139"/>
        <v>0</v>
      </c>
      <c r="FJ84" s="537">
        <f t="shared" si="37"/>
        <v>0</v>
      </c>
      <c r="FK84" s="537">
        <f t="shared" si="84"/>
        <v>0</v>
      </c>
      <c r="FL84" s="537">
        <f t="shared" si="85"/>
        <v>0</v>
      </c>
      <c r="FM84" s="518">
        <f t="shared" si="211"/>
        <v>-19.711240400035006</v>
      </c>
      <c r="FN84" s="519">
        <f t="shared" si="86"/>
        <v>-0.17996061683750142</v>
      </c>
      <c r="FO84" s="519">
        <f t="shared" si="165"/>
        <v>-0.17996061683750142</v>
      </c>
      <c r="FP84" s="538">
        <f t="shared" si="219"/>
        <v>-0.17996061683750142</v>
      </c>
      <c r="FQ84" s="165"/>
      <c r="FS84" s="104">
        <f t="shared" si="186"/>
        <v>-19.711240400035006</v>
      </c>
      <c r="FT84"/>
      <c r="FU84" s="183"/>
      <c r="FV84" s="36">
        <v>42326</v>
      </c>
      <c r="FW84" s="108">
        <v>2.5599999999999996</v>
      </c>
      <c r="FX84" s="108">
        <v>2.6533499999999997</v>
      </c>
      <c r="FZ84" s="104">
        <v>-19.341060500000001</v>
      </c>
      <c r="GA84" s="202">
        <f t="shared" si="204"/>
        <v>-0.18943222825000205</v>
      </c>
      <c r="GB84" s="223">
        <v>0.44665000000000044</v>
      </c>
      <c r="GC84" s="513">
        <f t="shared" si="167"/>
        <v>0</v>
      </c>
      <c r="GD84" s="506">
        <f t="shared" si="168"/>
        <v>1</v>
      </c>
      <c r="GE84" s="510">
        <f t="shared" si="114"/>
        <v>-18.043145066700003</v>
      </c>
      <c r="GF84" s="204">
        <f t="shared" si="88"/>
        <v>-0.18943222825000205</v>
      </c>
      <c r="GG84" s="537">
        <f t="shared" si="141"/>
        <v>0</v>
      </c>
      <c r="GH84" s="537">
        <f t="shared" si="44"/>
        <v>0</v>
      </c>
      <c r="GI84" s="537">
        <f t="shared" si="89"/>
        <v>0</v>
      </c>
      <c r="GJ84" s="537">
        <f t="shared" si="90"/>
        <v>0</v>
      </c>
      <c r="GK84" s="518">
        <f t="shared" si="212"/>
        <v>-18.043145066700003</v>
      </c>
      <c r="GL84" s="519">
        <f t="shared" si="91"/>
        <v>-0.18943222825000205</v>
      </c>
      <c r="GM84" s="519">
        <f t="shared" si="169"/>
        <v>-0.18943222825000205</v>
      </c>
      <c r="GN84" s="538">
        <f t="shared" si="220"/>
        <v>-0.18943222825000205</v>
      </c>
      <c r="GO84" s="165"/>
      <c r="GQ84" s="104">
        <f t="shared" si="187"/>
        <v>-18.043145066700003</v>
      </c>
      <c r="GR84"/>
      <c r="GS84" s="183"/>
      <c r="GT84" s="36">
        <v>42326</v>
      </c>
      <c r="GU84" s="108">
        <v>2.5599999999999996</v>
      </c>
      <c r="GV84" s="108">
        <v>2.6533499999999997</v>
      </c>
      <c r="GX84" s="104">
        <v>-19.341060500000001</v>
      </c>
      <c r="GY84" s="202">
        <f t="shared" si="205"/>
        <v>-0.18943222825000205</v>
      </c>
      <c r="GZ84" s="223">
        <v>2.0966500000000003</v>
      </c>
      <c r="HA84" s="513">
        <f t="shared" si="171"/>
        <v>0</v>
      </c>
      <c r="HB84" s="506">
        <f t="shared" si="172"/>
        <v>0.95</v>
      </c>
      <c r="HC84" s="510">
        <f t="shared" si="115"/>
        <v>-22.226808214102508</v>
      </c>
      <c r="HD84" s="204">
        <f t="shared" si="93"/>
        <v>-0.17996061683750142</v>
      </c>
      <c r="HE84" s="537">
        <f t="shared" si="143"/>
        <v>0</v>
      </c>
      <c r="HF84" s="537">
        <f t="shared" si="51"/>
        <v>-0.1610173940125012</v>
      </c>
      <c r="HG84" s="537">
        <f t="shared" si="94"/>
        <v>0</v>
      </c>
      <c r="HH84" s="537">
        <f t="shared" si="95"/>
        <v>0</v>
      </c>
      <c r="HI84" s="518">
        <f t="shared" si="213"/>
        <v>-21.481912029477506</v>
      </c>
      <c r="HJ84" s="519">
        <f t="shared" si="96"/>
        <v>-0.16101739401250015</v>
      </c>
      <c r="HK84" s="519">
        <f t="shared" si="173"/>
        <v>-0.16101739401250015</v>
      </c>
      <c r="HL84" s="538">
        <f t="shared" si="221"/>
        <v>-0.16101739401250015</v>
      </c>
      <c r="HM84" s="165"/>
      <c r="HO84" s="104">
        <f t="shared" si="188"/>
        <v>-21.481912029477506</v>
      </c>
      <c r="HP84" s="165"/>
      <c r="HQ84" s="183"/>
      <c r="HR84" s="36">
        <v>42326</v>
      </c>
      <c r="HS84" s="108">
        <v>2.5599999999999996</v>
      </c>
      <c r="HT84" s="108">
        <v>2.6533499999999997</v>
      </c>
      <c r="HV84" s="104">
        <v>-19.341060500000001</v>
      </c>
      <c r="HW84" s="202">
        <f t="shared" si="206"/>
        <v>-0.18943222825000205</v>
      </c>
      <c r="HX84" s="223">
        <v>-2.1533499999999997</v>
      </c>
      <c r="HY84" s="513">
        <f t="shared" si="175"/>
        <v>1.1499999999999999</v>
      </c>
      <c r="HZ84" s="506">
        <f t="shared" si="176"/>
        <v>0</v>
      </c>
      <c r="IA84" s="510">
        <f t="shared" si="116"/>
        <v>-20.240356020852509</v>
      </c>
      <c r="IB84" s="204">
        <f t="shared" si="98"/>
        <v>-0.21784706248750396</v>
      </c>
      <c r="IC84" s="537">
        <f t="shared" si="145"/>
        <v>0</v>
      </c>
      <c r="ID84" s="537">
        <f t="shared" si="58"/>
        <v>0</v>
      </c>
      <c r="IE84" s="537">
        <f t="shared" si="99"/>
        <v>0</v>
      </c>
      <c r="IF84" s="537">
        <f t="shared" si="100"/>
        <v>0</v>
      </c>
      <c r="IG84" s="518">
        <f t="shared" si="214"/>
        <v>-20.240356020852509</v>
      </c>
      <c r="IH84" s="519">
        <f>IF(AND(IG83&lt;-21,HX84&lt;0),((IG84-IG83)*0.6),(IG84-IG83))</f>
        <v>-0.21784706248750396</v>
      </c>
      <c r="II84" s="519">
        <f>IF(AND(IG83&lt;-22.5,HX84&lt;0),((IG84-IG83)*0.4),(IH84))</f>
        <v>-0.21784706248750396</v>
      </c>
      <c r="IJ84" s="538">
        <f>IF(AND(IM83&gt;(HV84+1),(HW84&gt;-0.15)),(II84-0.1),(II84))</f>
        <v>-0.21784706248750396</v>
      </c>
      <c r="IK84" s="165"/>
      <c r="IL84" s="163"/>
      <c r="IM84" s="104">
        <f t="shared" si="189"/>
        <v>-20.240356020852509</v>
      </c>
      <c r="IN84" s="104"/>
      <c r="IO84" s="183"/>
      <c r="IP84" s="36">
        <v>42326</v>
      </c>
      <c r="IQ84" s="108">
        <v>2.5599999999999996</v>
      </c>
      <c r="IR84" s="108">
        <v>2.6533499999999997</v>
      </c>
      <c r="IT84" s="104">
        <v>-19.341060500000001</v>
      </c>
      <c r="IU84" s="202">
        <f t="shared" si="207"/>
        <v>-0.18943222825000205</v>
      </c>
      <c r="IV84" s="365">
        <v>4.94665</v>
      </c>
      <c r="IW84" s="513">
        <f t="shared" si="179"/>
        <v>0</v>
      </c>
      <c r="IX84" s="506">
        <f t="shared" si="180"/>
        <v>0.85</v>
      </c>
      <c r="IY84" s="510">
        <f t="shared" si="117"/>
        <v>-22.759146695110001</v>
      </c>
      <c r="IZ84" s="204">
        <f t="shared" si="103"/>
        <v>-0.16101739401250015</v>
      </c>
      <c r="JA84" s="537">
        <f t="shared" si="147"/>
        <v>0</v>
      </c>
      <c r="JB84" s="537">
        <f t="shared" si="65"/>
        <v>-8.5244502712499323E-2</v>
      </c>
      <c r="JC84" s="537">
        <f t="shared" si="104"/>
        <v>0</v>
      </c>
      <c r="JD84" s="537">
        <f t="shared" si="105"/>
        <v>0</v>
      </c>
      <c r="JE84" s="518">
        <f t="shared" si="215"/>
        <v>-20.88233024526</v>
      </c>
      <c r="JF84" s="519">
        <f t="shared" si="106"/>
        <v>-8.5244502712498615E-2</v>
      </c>
      <c r="JG84" s="519">
        <f t="shared" si="181"/>
        <v>-8.5244502712498615E-2</v>
      </c>
      <c r="JH84" s="538">
        <f t="shared" si="223"/>
        <v>-8.5244502712498615E-2</v>
      </c>
      <c r="JI84" s="165"/>
      <c r="JJ84" s="163"/>
      <c r="JK84" s="104">
        <f t="shared" si="190"/>
        <v>-20.88233024526</v>
      </c>
      <c r="JL84" s="186"/>
      <c r="JM84" s="186"/>
      <c r="JN84" s="527"/>
      <c r="JO84" s="163">
        <v>-19.341060500000001</v>
      </c>
      <c r="JP84" s="163">
        <v>3.8466500000000003</v>
      </c>
      <c r="JQ84" s="398">
        <f t="shared" si="191"/>
        <v>-18.780336334852503</v>
      </c>
      <c r="JT84" s="163">
        <v>1.44665</v>
      </c>
      <c r="JU84" s="398">
        <f t="shared" si="192"/>
        <v>-20.506009177165005</v>
      </c>
      <c r="JX84" s="163">
        <v>-8.2533499999999993</v>
      </c>
      <c r="JY84" s="425">
        <f t="shared" si="193"/>
        <v>-19.300405320690004</v>
      </c>
      <c r="KB84" s="163">
        <v>2.1466500000000002</v>
      </c>
      <c r="KC84" s="398">
        <f t="shared" si="7"/>
        <v>-19.711240400035006</v>
      </c>
      <c r="KF84" s="163">
        <v>0.44665000000000044</v>
      </c>
      <c r="KG84" s="398">
        <f t="shared" si="194"/>
        <v>-18.043145066700003</v>
      </c>
      <c r="KJ84" s="163">
        <v>2.0966500000000003</v>
      </c>
      <c r="KK84" s="398">
        <f t="shared" si="195"/>
        <v>-21.481912029477506</v>
      </c>
      <c r="KL84" s="425"/>
      <c r="KN84" s="365">
        <v>-2.1533499999999997</v>
      </c>
      <c r="KO84" s="398">
        <f t="shared" si="196"/>
        <v>-20.240356020852509</v>
      </c>
      <c r="KP84" s="164"/>
      <c r="KR84" s="365">
        <v>4.94665</v>
      </c>
      <c r="KS84" s="398">
        <f t="shared" si="67"/>
        <v>-20.88233024526</v>
      </c>
      <c r="KT84" s="164"/>
      <c r="KU84" s="36">
        <v>42326</v>
      </c>
    </row>
    <row r="85" spans="1:325" ht="15" thickBot="1" x14ac:dyDescent="0.4">
      <c r="A85" s="95">
        <v>41231</v>
      </c>
      <c r="B85" s="36">
        <v>41231</v>
      </c>
      <c r="C85" s="301">
        <v>6.5</v>
      </c>
      <c r="D85" s="301">
        <v>4.0999999999999996</v>
      </c>
      <c r="E85" s="301">
        <v>-5.6</v>
      </c>
      <c r="F85" s="301">
        <v>4.8</v>
      </c>
      <c r="G85" s="301">
        <v>3.1</v>
      </c>
      <c r="H85" s="301">
        <v>4.75</v>
      </c>
      <c r="I85" s="301">
        <v>0.5</v>
      </c>
      <c r="J85" s="301">
        <v>7.6</v>
      </c>
      <c r="K85" s="106"/>
      <c r="L85" s="36">
        <v>42326</v>
      </c>
      <c r="M85" s="108">
        <v>2.5599999999999996</v>
      </c>
      <c r="N85" s="98">
        <f t="shared" si="2"/>
        <v>2.6533499999999997</v>
      </c>
      <c r="O85" s="108">
        <f t="shared" si="3"/>
        <v>2.7477333333333331</v>
      </c>
      <c r="P85" s="262"/>
      <c r="Q85" s="181">
        <v>42326</v>
      </c>
      <c r="R85" s="301">
        <v>6.5</v>
      </c>
      <c r="S85" s="224">
        <v>3.8466500000000003</v>
      </c>
      <c r="T85"/>
      <c r="U85" s="301">
        <v>4.0999999999999996</v>
      </c>
      <c r="V85" s="224">
        <v>1.44665</v>
      </c>
      <c r="W85"/>
      <c r="X85" s="301">
        <v>-5.6</v>
      </c>
      <c r="Y85" s="224">
        <v>-8.2533499999999993</v>
      </c>
      <c r="Z85"/>
      <c r="AA85" s="301">
        <v>4.8</v>
      </c>
      <c r="AB85" s="224">
        <v>2.1466500000000002</v>
      </c>
      <c r="AC85"/>
      <c r="AD85" s="301">
        <v>3.1</v>
      </c>
      <c r="AE85" s="223">
        <v>0.44665000000000044</v>
      </c>
      <c r="AF85"/>
      <c r="AG85" s="301">
        <v>4.75</v>
      </c>
      <c r="AH85" s="223">
        <v>2.0966500000000003</v>
      </c>
      <c r="AI85" s="100"/>
      <c r="AJ85" s="301">
        <v>0.5</v>
      </c>
      <c r="AK85" s="223">
        <v>-2.1533499999999997</v>
      </c>
      <c r="AL85" s="104"/>
      <c r="AM85" s="301">
        <v>7.6</v>
      </c>
      <c r="AN85" s="223">
        <f t="shared" si="1"/>
        <v>4.94665</v>
      </c>
      <c r="AO85" s="104"/>
      <c r="AZ85" s="36">
        <v>42327</v>
      </c>
      <c r="BA85" s="301">
        <v>7.25</v>
      </c>
      <c r="BC85" s="301">
        <v>5.15</v>
      </c>
      <c r="BE85" s="301">
        <v>-2.5500000000000003</v>
      </c>
      <c r="BG85" s="301">
        <v>1.8499999999999999</v>
      </c>
      <c r="BI85" s="301">
        <v>4.9000000000000004</v>
      </c>
      <c r="BK85" s="301">
        <v>5.9499999999999993</v>
      </c>
      <c r="BM85" s="301">
        <v>-0.75</v>
      </c>
      <c r="BN85" s="104"/>
      <c r="BO85" s="301">
        <v>6.5500000000000007</v>
      </c>
      <c r="BP85" s="104"/>
      <c r="BQ85" s="104"/>
      <c r="BS85" s="36">
        <v>42327</v>
      </c>
      <c r="BT85">
        <v>31</v>
      </c>
      <c r="BU85">
        <f t="shared" si="148"/>
        <v>0.31</v>
      </c>
      <c r="BV85">
        <f t="shared" si="149"/>
        <v>-19.52342196975</v>
      </c>
      <c r="BW85">
        <v>30</v>
      </c>
      <c r="BX85">
        <f t="shared" si="150"/>
        <v>0.3</v>
      </c>
      <c r="CD85" s="36">
        <v>42327</v>
      </c>
      <c r="CE85" s="108">
        <v>2.3764000000000003</v>
      </c>
      <c r="CF85" s="108">
        <v>2.4681999999999999</v>
      </c>
      <c r="CG85" s="121"/>
      <c r="CH85" s="104">
        <v>-19.52342196975</v>
      </c>
      <c r="CI85" s="257">
        <f t="shared" si="197"/>
        <v>-0.18236146974999912</v>
      </c>
      <c r="CJ85" s="224">
        <v>4.7818000000000005</v>
      </c>
      <c r="CK85" s="513">
        <f t="shared" si="151"/>
        <v>0</v>
      </c>
      <c r="CL85" s="506">
        <f t="shared" si="152"/>
        <v>0.85</v>
      </c>
      <c r="CM85" s="510">
        <f t="shared" si="110"/>
        <v>-18.935343584140004</v>
      </c>
      <c r="CN85" s="204">
        <f t="shared" si="68"/>
        <v>-0.15500724928750031</v>
      </c>
      <c r="CO85" s="537">
        <f t="shared" si="133"/>
        <v>0</v>
      </c>
      <c r="CP85" s="537">
        <f>IF(AND(CM85&lt;(CH85-2),CJ85&gt;5),CN85+(CI85*-0.7),IF(AND(CM85&lt;(CH85-2),CJ85&gt;3),CN85+(CI85*-0.4),IF(AND(CM85&lt;(CH85-2),CJ85&gt;0),CN85+(CI85*-0.1),0)))</f>
        <v>0</v>
      </c>
      <c r="CQ85" s="537">
        <f t="shared" si="69"/>
        <v>0</v>
      </c>
      <c r="CR85" s="537">
        <f t="shared" si="70"/>
        <v>0</v>
      </c>
      <c r="CS85" s="518">
        <f t="shared" si="208"/>
        <v>-18.935343584140004</v>
      </c>
      <c r="CT85" s="519">
        <f t="shared" si="71"/>
        <v>-0.15500724928750031</v>
      </c>
      <c r="CU85" s="519">
        <f t="shared" si="153"/>
        <v>-0.15500724928750031</v>
      </c>
      <c r="CV85" s="538">
        <f t="shared" si="216"/>
        <v>-0.15500724928750031</v>
      </c>
      <c r="CW85" s="165"/>
      <c r="CY85" s="104">
        <f t="shared" si="183"/>
        <v>-18.935343584140004</v>
      </c>
      <c r="CZ85"/>
      <c r="DA85" s="255"/>
      <c r="DB85" s="36">
        <v>42327</v>
      </c>
      <c r="DC85" s="108">
        <v>2.3764000000000003</v>
      </c>
      <c r="DD85" s="108">
        <v>2.4681999999999999</v>
      </c>
      <c r="DE85" s="121"/>
      <c r="DF85" s="104">
        <v>-19.52342196975</v>
      </c>
      <c r="DG85" s="257">
        <f t="shared" si="198"/>
        <v>-0.18236146974999912</v>
      </c>
      <c r="DH85" s="224">
        <v>2.6818000000000004</v>
      </c>
      <c r="DI85" s="513">
        <f t="shared" si="155"/>
        <v>0</v>
      </c>
      <c r="DJ85" s="506">
        <f t="shared" si="156"/>
        <v>0.95</v>
      </c>
      <c r="DK85" s="510">
        <f t="shared" si="111"/>
        <v>-20.679252573427505</v>
      </c>
      <c r="DL85" s="204">
        <f t="shared" si="73"/>
        <v>-0.17324339626249952</v>
      </c>
      <c r="DM85" s="537">
        <f t="shared" si="199"/>
        <v>0</v>
      </c>
      <c r="DN85" s="537">
        <f>IF(AND(DK85&lt;(DF85-2),DH85&gt;5),DL85+(DG85*-0.7),IF(AND(DK85&lt;(DF85-2),DH85&gt;3),DL85+(DG85*-0.4),IF(AND(DK85&lt;(DF85-2),DH85&gt;0),DL85+(DG85*-0.1),0)))</f>
        <v>0</v>
      </c>
      <c r="DO85" s="537">
        <f t="shared" si="200"/>
        <v>0</v>
      </c>
      <c r="DP85" s="537">
        <f t="shared" si="201"/>
        <v>0</v>
      </c>
      <c r="DQ85" s="518">
        <f t="shared" si="209"/>
        <v>-20.679252573427505</v>
      </c>
      <c r="DR85" s="519">
        <f t="shared" si="76"/>
        <v>-0.17324339626249952</v>
      </c>
      <c r="DS85" s="519">
        <f t="shared" si="157"/>
        <v>-0.17324339626249952</v>
      </c>
      <c r="DT85" s="538">
        <f t="shared" si="217"/>
        <v>-0.17324339626249952</v>
      </c>
      <c r="DU85" s="165"/>
      <c r="DW85" s="104">
        <f t="shared" si="184"/>
        <v>-20.679252573427505</v>
      </c>
      <c r="DY85" s="256"/>
      <c r="DZ85" s="36">
        <v>42327</v>
      </c>
      <c r="EA85" s="108">
        <v>2.3764000000000003</v>
      </c>
      <c r="EB85" s="108">
        <v>2.4681999999999999</v>
      </c>
      <c r="EC85" s="121"/>
      <c r="ED85" s="104">
        <v>-19.52342196975</v>
      </c>
      <c r="EE85" s="257">
        <f t="shared" si="202"/>
        <v>-0.18236146974999912</v>
      </c>
      <c r="EF85" s="224">
        <v>-5.0182000000000002</v>
      </c>
      <c r="EG85" s="513">
        <f t="shared" si="159"/>
        <v>1.9</v>
      </c>
      <c r="EH85" s="506">
        <f t="shared" si="160"/>
        <v>0</v>
      </c>
      <c r="EI85" s="510">
        <f t="shared" si="112"/>
        <v>-19.464983621790005</v>
      </c>
      <c r="EJ85" s="204">
        <f t="shared" si="78"/>
        <v>-0.34648679252499903</v>
      </c>
      <c r="EK85" s="537">
        <f t="shared" si="137"/>
        <v>0</v>
      </c>
      <c r="EL85" s="537">
        <f>IF(AND(EI85&lt;(ED85-2),EF85&gt;5),EJ85+(EE85*-0.7),IF(AND(EI85&lt;(ED85-2),EF85&gt;3),EJ85+(EE85*-0.4),IF(AND(EI85&lt;(ED85-2),EF85&gt;0),EJ85+(EE85*-0.1),0)))</f>
        <v>0</v>
      </c>
      <c r="EM85" s="537">
        <f t="shared" si="79"/>
        <v>0</v>
      </c>
      <c r="EN85" s="537">
        <f t="shared" si="80"/>
        <v>0</v>
      </c>
      <c r="EO85" s="518">
        <f t="shared" si="210"/>
        <v>-19.646892113215003</v>
      </c>
      <c r="EP85" s="519">
        <f t="shared" si="81"/>
        <v>-0.34648679252499903</v>
      </c>
      <c r="EQ85" s="519">
        <f t="shared" si="161"/>
        <v>-0.34648679252499903</v>
      </c>
      <c r="ER85" s="538">
        <f t="shared" si="218"/>
        <v>-0.34648679252499903</v>
      </c>
      <c r="ES85" s="165"/>
      <c r="EU85" s="104">
        <f t="shared" si="185"/>
        <v>-19.646892113215003</v>
      </c>
      <c r="EW85" s="256"/>
      <c r="EX85" s="36">
        <v>42327</v>
      </c>
      <c r="EY85" s="108">
        <v>2.3764000000000003</v>
      </c>
      <c r="EZ85" s="108">
        <v>2.4681999999999999</v>
      </c>
      <c r="FA85" s="121"/>
      <c r="FB85" s="104">
        <v>-19.52342196975</v>
      </c>
      <c r="FC85" s="257">
        <f t="shared" si="203"/>
        <v>-0.18236146974999912</v>
      </c>
      <c r="FD85" s="224">
        <v>-0.61820000000000008</v>
      </c>
      <c r="FE85" s="513">
        <f t="shared" si="163"/>
        <v>1.1000000000000001</v>
      </c>
      <c r="FF85" s="506">
        <f t="shared" si="164"/>
        <v>0</v>
      </c>
      <c r="FG85" s="510">
        <f t="shared" si="113"/>
        <v>-19.911838016760004</v>
      </c>
      <c r="FH85" s="204">
        <f t="shared" si="83"/>
        <v>-0.20059761672499832</v>
      </c>
      <c r="FI85" s="537">
        <f t="shared" si="139"/>
        <v>0</v>
      </c>
      <c r="FJ85" s="537">
        <f>IF(AND(FG85&lt;(FB85-2),FD85&gt;5),FH85+(FC85*-0.7),IF(AND(FG85&lt;(FB85-2),FD85&gt;3),FH85+(FC85*-0.4),IF(AND(FG85&lt;(FB85-2),FD85&gt;0),FH85+(FC85*-0.1),0)))</f>
        <v>0</v>
      </c>
      <c r="FK85" s="537">
        <f t="shared" si="84"/>
        <v>0</v>
      </c>
      <c r="FL85" s="537">
        <f t="shared" si="85"/>
        <v>0</v>
      </c>
      <c r="FM85" s="518">
        <f t="shared" si="211"/>
        <v>-19.911838016760004</v>
      </c>
      <c r="FN85" s="519">
        <f t="shared" si="86"/>
        <v>-0.20059761672499832</v>
      </c>
      <c r="FO85" s="519">
        <f t="shared" si="165"/>
        <v>-0.20059761672499832</v>
      </c>
      <c r="FP85" s="538">
        <f t="shared" si="219"/>
        <v>-0.20059761672499832</v>
      </c>
      <c r="FQ85" s="165"/>
      <c r="FS85" s="104">
        <f t="shared" si="186"/>
        <v>-19.911838016760004</v>
      </c>
      <c r="FT85"/>
      <c r="FU85" s="256"/>
      <c r="FV85" s="36">
        <v>42327</v>
      </c>
      <c r="FW85" s="108">
        <v>2.3764000000000003</v>
      </c>
      <c r="FX85" s="108">
        <v>2.4681999999999999</v>
      </c>
      <c r="FY85" s="121"/>
      <c r="FZ85" s="104">
        <v>-19.52342196975</v>
      </c>
      <c r="GA85" s="257">
        <f t="shared" si="204"/>
        <v>-0.18236146974999912</v>
      </c>
      <c r="GB85" s="223">
        <v>2.4318000000000004</v>
      </c>
      <c r="GC85" s="513">
        <f t="shared" si="167"/>
        <v>0</v>
      </c>
      <c r="GD85" s="506">
        <f t="shared" si="168"/>
        <v>0.95</v>
      </c>
      <c r="GE85" s="510">
        <f t="shared" si="114"/>
        <v>-18.216388462962502</v>
      </c>
      <c r="GF85" s="204">
        <f t="shared" si="88"/>
        <v>-0.17324339626249952</v>
      </c>
      <c r="GG85" s="537">
        <f t="shared" si="141"/>
        <v>0</v>
      </c>
      <c r="GH85" s="537">
        <f>IF(AND(GE85&lt;(FZ85-2),GB85&gt;5),GF85+(GA85*-0.7),IF(AND(GE85&lt;(FZ85-2),GB85&gt;3),GF85+(GA85*-0.4),IF(AND(GE85&lt;(FZ85-2),GB85&gt;0),GF85+(GA85*-0.1),0)))</f>
        <v>0</v>
      </c>
      <c r="GI85" s="537">
        <f t="shared" si="89"/>
        <v>0</v>
      </c>
      <c r="GJ85" s="537">
        <f t="shared" si="90"/>
        <v>0</v>
      </c>
      <c r="GK85" s="518">
        <f t="shared" si="212"/>
        <v>-18.216388462962502</v>
      </c>
      <c r="GL85" s="519">
        <f t="shared" si="91"/>
        <v>-0.17324339626249952</v>
      </c>
      <c r="GM85" s="519">
        <f t="shared" si="169"/>
        <v>-0.17324339626249952</v>
      </c>
      <c r="GN85" s="538">
        <f t="shared" si="220"/>
        <v>-0.17324339626249952</v>
      </c>
      <c r="GO85" s="165"/>
      <c r="GQ85" s="104">
        <f t="shared" si="187"/>
        <v>-18.216388462962502</v>
      </c>
      <c r="GR85"/>
      <c r="GS85" s="256"/>
      <c r="GT85" s="36">
        <v>42327</v>
      </c>
      <c r="GU85" s="108">
        <v>2.3764000000000003</v>
      </c>
      <c r="GV85" s="108">
        <v>2.4681999999999999</v>
      </c>
      <c r="GW85" s="121"/>
      <c r="GX85" s="104">
        <v>-19.52342196975</v>
      </c>
      <c r="GY85" s="257">
        <f t="shared" si="205"/>
        <v>-0.18236146974999912</v>
      </c>
      <c r="GZ85" s="223">
        <v>3.4817999999999993</v>
      </c>
      <c r="HA85" s="513">
        <f t="shared" si="171"/>
        <v>0</v>
      </c>
      <c r="HB85" s="506">
        <f t="shared" si="172"/>
        <v>0.9</v>
      </c>
      <c r="HC85" s="510">
        <f t="shared" si="115"/>
        <v>-22.390933536877508</v>
      </c>
      <c r="HD85" s="204">
        <f t="shared" si="93"/>
        <v>-0.16412532277499992</v>
      </c>
      <c r="HE85" s="537">
        <f t="shared" si="143"/>
        <v>0</v>
      </c>
      <c r="HF85" s="537">
        <f>IF(AND(HC85&lt;(GX85-2),GZ85&gt;5),HD85+(GY85*-0.7),IF(AND(HC85&lt;(GX85-2),GZ85&gt;3),HD85+(GY85*-0.4),IF(AND(HC85&lt;(GX85-2),GZ85&gt;0),HD85+(GY85*-0.1),0)))</f>
        <v>-9.1180734875000266E-2</v>
      </c>
      <c r="HG85" s="537">
        <f t="shared" si="94"/>
        <v>0</v>
      </c>
      <c r="HH85" s="537">
        <f t="shared" si="95"/>
        <v>0</v>
      </c>
      <c r="HI85" s="518">
        <f t="shared" si="213"/>
        <v>-21.573092764352506</v>
      </c>
      <c r="HJ85" s="519">
        <f t="shared" si="96"/>
        <v>-9.1180734874999558E-2</v>
      </c>
      <c r="HK85" s="519">
        <f t="shared" si="173"/>
        <v>-9.1180734874999558E-2</v>
      </c>
      <c r="HL85" s="538">
        <f t="shared" si="221"/>
        <v>-9.1180734874999558E-2</v>
      </c>
      <c r="HM85" s="165"/>
      <c r="HO85" s="104">
        <f t="shared" si="188"/>
        <v>-21.573092764352506</v>
      </c>
      <c r="HP85" s="165"/>
      <c r="HQ85" s="256"/>
      <c r="HR85" s="36">
        <v>42327</v>
      </c>
      <c r="HS85" s="108">
        <v>2.3764000000000003</v>
      </c>
      <c r="HT85" s="108">
        <v>2.4681999999999999</v>
      </c>
      <c r="HU85" s="121"/>
      <c r="HV85" s="104">
        <v>-19.52342196975</v>
      </c>
      <c r="HW85" s="257">
        <f t="shared" si="206"/>
        <v>-0.18236146974999912</v>
      </c>
      <c r="HX85" s="223">
        <v>-3.2181999999999999</v>
      </c>
      <c r="HY85" s="513">
        <f t="shared" si="175"/>
        <v>1.3</v>
      </c>
      <c r="HZ85" s="506">
        <f t="shared" si="176"/>
        <v>0</v>
      </c>
      <c r="IA85" s="510">
        <f t="shared" si="116"/>
        <v>-20.47742593152751</v>
      </c>
      <c r="IB85" s="204">
        <f t="shared" si="98"/>
        <v>-0.23706991067500027</v>
      </c>
      <c r="IC85" s="537">
        <f t="shared" si="145"/>
        <v>0</v>
      </c>
      <c r="ID85" s="537">
        <f>IF(AND(IA85&lt;(HV85-2),HX85&gt;5),IB85+(HW85*-0.7),IF(AND(IA85&lt;(HV85-2),HX85&gt;3),IB85+(HW85*-0.4),IF(AND(IA85&lt;(HV85-2),HX85&gt;0),IB85+(HW85*-0.1),0)))</f>
        <v>0</v>
      </c>
      <c r="IE85" s="537">
        <f t="shared" si="99"/>
        <v>0</v>
      </c>
      <c r="IF85" s="537">
        <f t="shared" si="100"/>
        <v>0</v>
      </c>
      <c r="IG85" s="518">
        <f t="shared" si="214"/>
        <v>-20.47742593152751</v>
      </c>
      <c r="IH85" s="519">
        <f t="shared" si="101"/>
        <v>-0.23706991067500027</v>
      </c>
      <c r="II85" s="519">
        <f t="shared" si="177"/>
        <v>-0.23706991067500027</v>
      </c>
      <c r="IJ85" s="538">
        <f t="shared" si="222"/>
        <v>-0.23706991067500027</v>
      </c>
      <c r="IK85" s="165"/>
      <c r="IL85" s="163"/>
      <c r="IM85" s="104">
        <f t="shared" si="189"/>
        <v>-20.47742593152751</v>
      </c>
      <c r="IN85" s="104"/>
      <c r="IO85" s="256"/>
      <c r="IP85" s="36">
        <v>42327</v>
      </c>
      <c r="IQ85" s="108">
        <v>2.3764000000000003</v>
      </c>
      <c r="IR85" s="108">
        <v>2.4681999999999999</v>
      </c>
      <c r="IS85" s="121"/>
      <c r="IT85" s="104">
        <v>-19.52342196975</v>
      </c>
      <c r="IU85" s="257">
        <f t="shared" si="207"/>
        <v>-0.18236146974999912</v>
      </c>
      <c r="IV85" s="365">
        <v>4.0818000000000012</v>
      </c>
      <c r="IW85" s="513">
        <f t="shared" si="179"/>
        <v>0</v>
      </c>
      <c r="IX85" s="506">
        <f t="shared" si="180"/>
        <v>0.85</v>
      </c>
      <c r="IY85" s="510">
        <f t="shared" si="117"/>
        <v>-22.914153944397501</v>
      </c>
      <c r="IZ85" s="204">
        <f t="shared" si="103"/>
        <v>-0.15500724928750031</v>
      </c>
      <c r="JA85" s="537">
        <f t="shared" si="147"/>
        <v>0</v>
      </c>
      <c r="JB85" s="537">
        <f>IF(AND(IY85&lt;(IT85-2),IV85&gt;5),IZ85+(IU85*-0.7),IF(AND(IY85&lt;(IT85-2),IV85&gt;3),IZ85+(IU85*-0.4),IF(AND(IY85&lt;(IT85-2),IV85&gt;0),IZ85+(IU85*-0.1),0)))</f>
        <v>-8.2062661387500666E-2</v>
      </c>
      <c r="JC85" s="537">
        <f t="shared" si="104"/>
        <v>0</v>
      </c>
      <c r="JD85" s="537">
        <f t="shared" si="105"/>
        <v>0</v>
      </c>
      <c r="JE85" s="518">
        <f t="shared" si="215"/>
        <v>-20.9643929066475</v>
      </c>
      <c r="JF85" s="519">
        <f t="shared" si="106"/>
        <v>-8.2062661387499958E-2</v>
      </c>
      <c r="JG85" s="519">
        <f t="shared" si="181"/>
        <v>-8.2062661387499958E-2</v>
      </c>
      <c r="JH85" s="538">
        <f t="shared" si="223"/>
        <v>-8.2062661387499958E-2</v>
      </c>
      <c r="JI85" s="165"/>
      <c r="JJ85" s="163"/>
      <c r="JK85" s="104">
        <f t="shared" si="190"/>
        <v>-20.9643929066475</v>
      </c>
      <c r="JL85" s="186"/>
      <c r="JM85" s="186"/>
      <c r="JN85" s="527"/>
      <c r="JO85" s="163">
        <v>-19.52342196975</v>
      </c>
      <c r="JP85" s="163">
        <v>4.7818000000000005</v>
      </c>
      <c r="JQ85" s="398">
        <f t="shared" si="191"/>
        <v>-18.935343584140004</v>
      </c>
      <c r="JT85" s="163">
        <v>2.6818000000000004</v>
      </c>
      <c r="JU85" s="398">
        <f t="shared" si="192"/>
        <v>-20.679252573427505</v>
      </c>
      <c r="JX85" s="163">
        <v>-5.0182000000000002</v>
      </c>
      <c r="JY85" s="425">
        <f t="shared" si="193"/>
        <v>-19.646892113215003</v>
      </c>
      <c r="KB85" s="163">
        <v>-0.61820000000000008</v>
      </c>
      <c r="KC85" s="398">
        <f t="shared" si="7"/>
        <v>-19.911838016760004</v>
      </c>
      <c r="KF85" s="163">
        <v>2.4318000000000004</v>
      </c>
      <c r="KG85" s="398">
        <f t="shared" si="194"/>
        <v>-18.216388462962502</v>
      </c>
      <c r="KJ85" s="163">
        <v>3.4817999999999993</v>
      </c>
      <c r="KK85" s="398">
        <f t="shared" si="195"/>
        <v>-21.573092764352506</v>
      </c>
      <c r="KL85" s="425"/>
      <c r="KN85" s="365">
        <v>-3.2181999999999999</v>
      </c>
      <c r="KO85" s="398">
        <f t="shared" si="196"/>
        <v>-20.47742593152751</v>
      </c>
      <c r="KP85" s="164"/>
      <c r="KR85" s="365">
        <v>4.0818000000000012</v>
      </c>
      <c r="KS85" s="398">
        <f t="shared" si="67"/>
        <v>-20.9643929066475</v>
      </c>
      <c r="KT85" s="164"/>
      <c r="KU85" s="36">
        <v>42327</v>
      </c>
    </row>
    <row r="86" spans="1:325" x14ac:dyDescent="0.35">
      <c r="A86" s="95">
        <v>41232</v>
      </c>
      <c r="B86" s="36">
        <v>41232</v>
      </c>
      <c r="C86" s="301">
        <v>7.25</v>
      </c>
      <c r="D86" s="301">
        <v>5.15</v>
      </c>
      <c r="E86" s="301">
        <v>-2.5500000000000003</v>
      </c>
      <c r="F86" s="301">
        <v>1.8499999999999999</v>
      </c>
      <c r="G86" s="301">
        <v>4.9000000000000004</v>
      </c>
      <c r="H86" s="301">
        <v>5.9499999999999993</v>
      </c>
      <c r="I86" s="301">
        <v>-0.75</v>
      </c>
      <c r="J86" s="301">
        <v>6.5500000000000007</v>
      </c>
      <c r="K86" s="106"/>
      <c r="L86" s="36">
        <v>42327</v>
      </c>
      <c r="M86" s="108">
        <v>2.3764000000000003</v>
      </c>
      <c r="N86" s="98">
        <f t="shared" si="2"/>
        <v>2.4681999999999999</v>
      </c>
      <c r="O86" s="108">
        <f t="shared" si="3"/>
        <v>2.5610333333333331</v>
      </c>
      <c r="P86" s="262"/>
      <c r="Q86" s="181">
        <v>42327</v>
      </c>
      <c r="R86" s="301">
        <v>7.25</v>
      </c>
      <c r="S86" s="224">
        <v>4.7818000000000005</v>
      </c>
      <c r="T86"/>
      <c r="U86" s="301">
        <v>5.15</v>
      </c>
      <c r="V86" s="224">
        <v>2.6818000000000004</v>
      </c>
      <c r="W86"/>
      <c r="X86" s="301">
        <v>-2.5500000000000003</v>
      </c>
      <c r="Y86" s="224">
        <v>-5.0182000000000002</v>
      </c>
      <c r="Z86"/>
      <c r="AA86" s="301">
        <v>1.8499999999999999</v>
      </c>
      <c r="AB86" s="224">
        <v>-0.61820000000000008</v>
      </c>
      <c r="AC86"/>
      <c r="AD86" s="301">
        <v>4.9000000000000004</v>
      </c>
      <c r="AE86" s="223">
        <v>2.4318000000000004</v>
      </c>
      <c r="AF86"/>
      <c r="AG86" s="301">
        <v>5.9499999999999993</v>
      </c>
      <c r="AH86" s="223">
        <v>3.4817999999999993</v>
      </c>
      <c r="AI86" s="100"/>
      <c r="AJ86" s="301">
        <v>-0.75</v>
      </c>
      <c r="AK86" s="223">
        <v>-3.2181999999999999</v>
      </c>
      <c r="AL86" s="104"/>
      <c r="AM86" s="301">
        <v>6.5500000000000007</v>
      </c>
      <c r="AN86" s="223">
        <f t="shared" ref="AN86:AN149" si="224">(AM86-N86)</f>
        <v>4.0818000000000012</v>
      </c>
      <c r="AO86" s="104"/>
      <c r="AZ86" s="36">
        <v>42328</v>
      </c>
      <c r="BA86" s="301">
        <v>9.1000000000000014</v>
      </c>
      <c r="BC86" s="301">
        <v>-0.55000000000000027</v>
      </c>
      <c r="BE86" s="301">
        <v>1.45</v>
      </c>
      <c r="BG86" s="301">
        <v>0.45</v>
      </c>
      <c r="BI86" s="301">
        <v>6.1999999999999993</v>
      </c>
      <c r="BK86" s="301">
        <v>4.9499999999999993</v>
      </c>
      <c r="BM86" s="301">
        <v>-1.1499999999999999</v>
      </c>
      <c r="BN86">
        <v>-22.272761904761904</v>
      </c>
      <c r="BO86" s="301">
        <v>4.75</v>
      </c>
      <c r="BP86" s="104"/>
      <c r="BQ86" s="104"/>
      <c r="BS86" s="36">
        <v>42328</v>
      </c>
      <c r="BT86">
        <v>32</v>
      </c>
      <c r="BU86">
        <f t="shared" si="148"/>
        <v>0.32</v>
      </c>
      <c r="BV86">
        <f t="shared" si="149"/>
        <v>-19.698906303999998</v>
      </c>
      <c r="BW86">
        <v>31</v>
      </c>
      <c r="BX86">
        <f t="shared" si="150"/>
        <v>0.31</v>
      </c>
      <c r="CD86" s="36">
        <v>42328</v>
      </c>
      <c r="CE86" s="108">
        <v>2.1958999999999995</v>
      </c>
      <c r="CF86" s="108">
        <v>2.2861500000000001</v>
      </c>
      <c r="CH86" s="104">
        <v>-19.698906303999998</v>
      </c>
      <c r="CI86" s="202">
        <f t="shared" si="197"/>
        <v>-0.17548433424999743</v>
      </c>
      <c r="CJ86" s="224">
        <v>6.8138500000000013</v>
      </c>
      <c r="CK86" s="513">
        <f t="shared" si="151"/>
        <v>0</v>
      </c>
      <c r="CL86" s="506">
        <f>IF(CJ86&gt;5,0.8,IF(CJ86&gt;4,0.85,IF(CJ86&gt;3,0.9,IF(CJ86&gt;2,0.95,IF(CJ86&gt;1,0.98,IF(CJ86&gt;0,1,0))))))</f>
        <v>0.8</v>
      </c>
      <c r="CM86" s="510">
        <f t="shared" si="110"/>
        <v>-19.07573105154</v>
      </c>
      <c r="CN86" s="204">
        <f t="shared" si="68"/>
        <v>-0.14038746739999652</v>
      </c>
      <c r="CO86" s="537">
        <f t="shared" si="133"/>
        <v>0</v>
      </c>
      <c r="CP86" s="537">
        <f t="shared" ref="CP86:CP103" si="225">IF(AND(CM86&lt;(CH86-2),CJ86&gt;5),CN86+(CI86*-0.7),IF(AND(CM86&lt;(CH86-2),CJ86&gt;3),CN86+(CI86*-0.4),IF(AND(CM86&lt;(CH86-2),CJ86&gt;0),CN86+(CI86*-0.1),0)))</f>
        <v>0</v>
      </c>
      <c r="CQ86" s="537">
        <f t="shared" si="69"/>
        <v>0</v>
      </c>
      <c r="CR86" s="537">
        <f t="shared" si="70"/>
        <v>0</v>
      </c>
      <c r="CS86" s="518">
        <f t="shared" si="208"/>
        <v>-19.07573105154</v>
      </c>
      <c r="CT86" s="519">
        <f t="shared" si="71"/>
        <v>-0.14038746739999652</v>
      </c>
      <c r="CU86" s="519">
        <f t="shared" si="153"/>
        <v>-0.14038746739999652</v>
      </c>
      <c r="CV86" s="538">
        <f t="shared" si="216"/>
        <v>-0.14038746739999652</v>
      </c>
      <c r="CW86" s="165"/>
      <c r="CY86" s="104">
        <f t="shared" si="183"/>
        <v>-19.07573105154</v>
      </c>
      <c r="CZ86"/>
      <c r="DB86" s="36">
        <v>42328</v>
      </c>
      <c r="DC86" s="108">
        <v>2.1958999999999995</v>
      </c>
      <c r="DD86" s="108">
        <v>2.2861500000000001</v>
      </c>
      <c r="DF86" s="104">
        <v>-19.698906303999998</v>
      </c>
      <c r="DG86" s="202">
        <f t="shared" si="198"/>
        <v>-0.17548433424999743</v>
      </c>
      <c r="DH86" s="224">
        <v>-2.8361500000000004</v>
      </c>
      <c r="DI86" s="513">
        <f t="shared" si="155"/>
        <v>1.1499999999999999</v>
      </c>
      <c r="DJ86" s="506">
        <f>IF(DH86&gt;5,0.8,IF(DH86&gt;4,0.85,IF(DH86&gt;3,0.9,IF(DH86&gt;2,0.95,IF(DH86&gt;1,0.98,IF(DH86&gt;0,1,0))))))</f>
        <v>0</v>
      </c>
      <c r="DK86" s="510">
        <f t="shared" si="111"/>
        <v>-20.881059557815</v>
      </c>
      <c r="DL86" s="204">
        <f t="shared" si="73"/>
        <v>-0.20180698438749545</v>
      </c>
      <c r="DM86" s="537">
        <f t="shared" si="199"/>
        <v>0</v>
      </c>
      <c r="DN86" s="537">
        <f t="shared" ref="DN86:DN103" si="226">IF(AND(DK86&lt;(DF86-2),DH86&gt;5),DL86+(DG86*-0.7),IF(AND(DK86&lt;(DF86-2),DH86&gt;3),DL86+(DG86*-0.4),IF(AND(DK86&lt;(DF86-2),DH86&gt;0),DL86+(DG86*-0.1),0)))</f>
        <v>0</v>
      </c>
      <c r="DO86" s="537">
        <f t="shared" si="200"/>
        <v>0</v>
      </c>
      <c r="DP86" s="537">
        <f t="shared" si="201"/>
        <v>0</v>
      </c>
      <c r="DQ86" s="518">
        <f t="shared" si="209"/>
        <v>-20.881059557815</v>
      </c>
      <c r="DR86" s="519">
        <f t="shared" si="76"/>
        <v>-0.20180698438749545</v>
      </c>
      <c r="DS86" s="519">
        <f t="shared" si="157"/>
        <v>-0.20180698438749545</v>
      </c>
      <c r="DT86" s="538">
        <f t="shared" si="217"/>
        <v>-0.20180698438749545</v>
      </c>
      <c r="DU86" s="165"/>
      <c r="DW86" s="104">
        <f t="shared" si="184"/>
        <v>-20.881059557815</v>
      </c>
      <c r="DY86" s="183"/>
      <c r="DZ86" s="36">
        <v>42328</v>
      </c>
      <c r="EA86" s="108">
        <v>2.1958999999999995</v>
      </c>
      <c r="EB86" s="108">
        <v>2.2861500000000001</v>
      </c>
      <c r="ED86" s="104">
        <v>-19.698906303999998</v>
      </c>
      <c r="EE86" s="202">
        <f t="shared" si="202"/>
        <v>-0.17548433424999743</v>
      </c>
      <c r="EF86" s="224">
        <v>-0.83615000000000017</v>
      </c>
      <c r="EG86" s="513">
        <f t="shared" si="159"/>
        <v>1.1000000000000001</v>
      </c>
      <c r="EH86" s="506">
        <f>IF(EF86&gt;5,0.8,IF(EF86&gt;4,0.85,IF(EF86&gt;3,0.9,IF(EF86&gt;2,0.95,IF(EF86&gt;1,0.98,IF(EF86&gt;0,1,0))))))</f>
        <v>0</v>
      </c>
      <c r="EI86" s="510">
        <f t="shared" si="112"/>
        <v>-19.658016389465001</v>
      </c>
      <c r="EJ86" s="204">
        <f t="shared" si="78"/>
        <v>-0.19303276767499611</v>
      </c>
      <c r="EK86" s="537">
        <f t="shared" si="137"/>
        <v>0</v>
      </c>
      <c r="EL86" s="537">
        <f t="shared" ref="EL86:EL103" si="227">IF(AND(EI86&lt;(ED86-2),EF86&gt;5),EJ86+(EE86*-0.7),IF(AND(EI86&lt;(ED86-2),EF86&gt;3),EJ86+(EE86*-0.4),IF(AND(EI86&lt;(ED86-2),EF86&gt;0),EJ86+(EE86*-0.1),0)))</f>
        <v>0</v>
      </c>
      <c r="EM86" s="537">
        <f t="shared" si="79"/>
        <v>0</v>
      </c>
      <c r="EN86" s="537">
        <f t="shared" si="80"/>
        <v>0</v>
      </c>
      <c r="EO86" s="518">
        <f t="shared" si="210"/>
        <v>-19.839924880889999</v>
      </c>
      <c r="EP86" s="519">
        <f t="shared" si="81"/>
        <v>-0.19303276767499611</v>
      </c>
      <c r="EQ86" s="519">
        <f t="shared" si="161"/>
        <v>-0.19303276767499611</v>
      </c>
      <c r="ER86" s="538">
        <f t="shared" si="218"/>
        <v>-0.19303276767499611</v>
      </c>
      <c r="ES86" s="165"/>
      <c r="EU86" s="104">
        <f t="shared" si="185"/>
        <v>-19.839924880889999</v>
      </c>
      <c r="EW86" s="183"/>
      <c r="EX86" s="36">
        <v>42328</v>
      </c>
      <c r="EY86" s="108">
        <v>2.1958999999999995</v>
      </c>
      <c r="EZ86" s="108">
        <v>2.2861500000000001</v>
      </c>
      <c r="FB86" s="104">
        <v>-19.698906303999998</v>
      </c>
      <c r="FC86" s="202">
        <f t="shared" si="203"/>
        <v>-0.17548433424999743</v>
      </c>
      <c r="FD86" s="224">
        <v>-1.8361500000000002</v>
      </c>
      <c r="FE86" s="513">
        <f t="shared" si="163"/>
        <v>1.1200000000000001</v>
      </c>
      <c r="FF86" s="506">
        <f>IF(FD86&gt;5,0.8,IF(FD86&gt;4,0.85,IF(FD86&gt;3,0.9,IF(FD86&gt;2,0.95,IF(FD86&gt;1,0.98,IF(FD86&gt;0,1,0))))))</f>
        <v>0</v>
      </c>
      <c r="FG86" s="510">
        <f t="shared" si="113"/>
        <v>-20.10838047112</v>
      </c>
      <c r="FH86" s="204">
        <f t="shared" si="83"/>
        <v>-0.19654245435999584</v>
      </c>
      <c r="FI86" s="537">
        <f t="shared" si="139"/>
        <v>0</v>
      </c>
      <c r="FJ86" s="537">
        <f t="shared" ref="FJ86:FJ103" si="228">IF(AND(FG86&lt;(FB86-2),FD86&gt;5),FH86+(FC86*-0.7),IF(AND(FG86&lt;(FB86-2),FD86&gt;3),FH86+(FC86*-0.4),IF(AND(FG86&lt;(FB86-2),FD86&gt;0),FH86+(FC86*-0.1),0)))</f>
        <v>0</v>
      </c>
      <c r="FK86" s="537">
        <f t="shared" si="84"/>
        <v>0</v>
      </c>
      <c r="FL86" s="537">
        <f t="shared" si="85"/>
        <v>0</v>
      </c>
      <c r="FM86" s="518">
        <f t="shared" si="211"/>
        <v>-20.10838047112</v>
      </c>
      <c r="FN86" s="519">
        <f t="shared" si="86"/>
        <v>-0.19654245435999584</v>
      </c>
      <c r="FO86" s="519">
        <f t="shared" si="165"/>
        <v>-0.19654245435999584</v>
      </c>
      <c r="FP86" s="538">
        <f t="shared" si="219"/>
        <v>-0.19654245435999584</v>
      </c>
      <c r="FQ86" s="165"/>
      <c r="FS86" s="104">
        <f t="shared" si="186"/>
        <v>-20.10838047112</v>
      </c>
      <c r="FT86"/>
      <c r="FU86" s="183"/>
      <c r="FV86" s="36">
        <v>42328</v>
      </c>
      <c r="FW86" s="108">
        <v>2.1958999999999995</v>
      </c>
      <c r="FX86" s="108">
        <v>2.2861500000000001</v>
      </c>
      <c r="FZ86" s="104">
        <v>-19.698906303999998</v>
      </c>
      <c r="GA86" s="202">
        <f t="shared" si="204"/>
        <v>-0.17548433424999743</v>
      </c>
      <c r="GB86" s="223">
        <v>3.9138499999999992</v>
      </c>
      <c r="GC86" s="513">
        <f t="shared" si="167"/>
        <v>0</v>
      </c>
      <c r="GD86" s="506">
        <f>IF(GB86&gt;5,0.8,IF(GB86&gt;4,0.85,IF(GB86&gt;3,0.9,IF(GB86&gt;2,0.95,IF(GB86&gt;1,0.98,IF(GB86&gt;0,1,0))))))</f>
        <v>0.9</v>
      </c>
      <c r="GE86" s="510">
        <f t="shared" si="114"/>
        <v>-18.374324363787501</v>
      </c>
      <c r="GF86" s="204">
        <f t="shared" si="88"/>
        <v>-0.15793590082499875</v>
      </c>
      <c r="GG86" s="537">
        <f t="shared" si="141"/>
        <v>0</v>
      </c>
      <c r="GH86" s="537">
        <f t="shared" ref="GH86:GH103" si="229">IF(AND(GE86&lt;(FZ86-2),GB86&gt;5),GF86+(GA86*-0.7),IF(AND(GE86&lt;(FZ86-2),GB86&gt;3),GF86+(GA86*-0.4),IF(AND(GE86&lt;(FZ86-2),GB86&gt;0),GF86+(GA86*-0.1),0)))</f>
        <v>0</v>
      </c>
      <c r="GI86" s="537">
        <f t="shared" si="89"/>
        <v>0</v>
      </c>
      <c r="GJ86" s="537">
        <f t="shared" si="90"/>
        <v>0</v>
      </c>
      <c r="GK86" s="518">
        <f t="shared" si="212"/>
        <v>-18.374324363787501</v>
      </c>
      <c r="GL86" s="519">
        <f t="shared" si="91"/>
        <v>-0.15793590082499875</v>
      </c>
      <c r="GM86" s="519">
        <f t="shared" si="169"/>
        <v>-0.15793590082499875</v>
      </c>
      <c r="GN86" s="538">
        <f t="shared" si="220"/>
        <v>-0.15793590082499875</v>
      </c>
      <c r="GO86" s="165"/>
      <c r="GQ86" s="104">
        <f t="shared" si="187"/>
        <v>-18.374324363787501</v>
      </c>
      <c r="GR86"/>
      <c r="GS86" s="183"/>
      <c r="GT86" s="36">
        <v>42328</v>
      </c>
      <c r="GU86" s="108">
        <v>2.1958999999999995</v>
      </c>
      <c r="GV86" s="108">
        <v>2.2861500000000001</v>
      </c>
      <c r="GX86" s="104">
        <v>-19.698906303999998</v>
      </c>
      <c r="GY86" s="202">
        <f t="shared" si="205"/>
        <v>-0.17548433424999743</v>
      </c>
      <c r="GZ86" s="223">
        <v>2.6638499999999992</v>
      </c>
      <c r="HA86" s="513">
        <f t="shared" si="171"/>
        <v>0</v>
      </c>
      <c r="HB86" s="506">
        <f>IF(GZ86&gt;5,0.8,IF(GZ86&gt;4,0.85,IF(GZ86&gt;3,0.9,IF(GZ86&gt;2,0.95,IF(GZ86&gt;1,0.98,IF(GZ86&gt;0,1,0))))))</f>
        <v>0.95</v>
      </c>
      <c r="HC86" s="510">
        <f t="shared" si="115"/>
        <v>-22.557643654415006</v>
      </c>
      <c r="HD86" s="204">
        <f t="shared" si="93"/>
        <v>-0.16671011753749809</v>
      </c>
      <c r="HE86" s="537">
        <f t="shared" si="143"/>
        <v>0</v>
      </c>
      <c r="HF86" s="537">
        <f t="shared" ref="HF86:HF103" si="230">IF(AND(HC86&lt;(GX86-2),GZ86&gt;5),HD86+(GY86*-0.7),IF(AND(HC86&lt;(GX86-2),GZ86&gt;3),HD86+(GY86*-0.4),IF(AND(HC86&lt;(GX86-2),GZ86&gt;0),HD86+(GY86*-0.1),0)))</f>
        <v>-0.14916168411249836</v>
      </c>
      <c r="HG86" s="537">
        <f t="shared" si="94"/>
        <v>0</v>
      </c>
      <c r="HH86" s="537">
        <f t="shared" si="95"/>
        <v>0</v>
      </c>
      <c r="HI86" s="518">
        <f t="shared" si="213"/>
        <v>-21.722254448465005</v>
      </c>
      <c r="HJ86" s="519">
        <f t="shared" si="96"/>
        <v>-0.14916168411249942</v>
      </c>
      <c r="HK86" s="519">
        <f t="shared" si="173"/>
        <v>-0.14916168411249942</v>
      </c>
      <c r="HL86" s="538">
        <f t="shared" si="221"/>
        <v>-0.14916168411249942</v>
      </c>
      <c r="HM86" s="165"/>
      <c r="HO86" s="104">
        <f t="shared" si="188"/>
        <v>-21.722254448465005</v>
      </c>
      <c r="HP86" s="165"/>
      <c r="HQ86" s="183"/>
      <c r="HR86" s="36">
        <v>42328</v>
      </c>
      <c r="HS86" s="108">
        <v>2.1958999999999995</v>
      </c>
      <c r="HT86" s="108">
        <v>2.2861500000000001</v>
      </c>
      <c r="HV86" s="104">
        <v>-19.698906303999998</v>
      </c>
      <c r="HW86" s="202">
        <f t="shared" si="206"/>
        <v>-0.17548433424999743</v>
      </c>
      <c r="HX86" s="223">
        <v>-3.43615</v>
      </c>
      <c r="HY86" s="513">
        <f t="shared" si="175"/>
        <v>1.3</v>
      </c>
      <c r="HZ86" s="506">
        <f>IF(HX86&gt;5,0.8,IF(HX86&gt;4,0.85,IF(HX86&gt;3,0.9,IF(HX86&gt;2,0.95,IF(HX86&gt;1,0.98,IF(HX86&gt;0,1,0))))))</f>
        <v>0</v>
      </c>
      <c r="IA86" s="510">
        <f t="shared" si="116"/>
        <v>-20.705555566052507</v>
      </c>
      <c r="IB86" s="204">
        <f t="shared" si="98"/>
        <v>-0.22812963452499702</v>
      </c>
      <c r="IC86" s="537">
        <f t="shared" si="145"/>
        <v>0</v>
      </c>
      <c r="ID86" s="537">
        <f t="shared" ref="ID86:ID103" si="231">IF(AND(IA86&lt;(HV86-2),HX86&gt;5),IB86+(HW86*-0.7),IF(AND(IA86&lt;(HV86-2),HX86&gt;3),IB86+(HW86*-0.4),IF(AND(IA86&lt;(HV86-2),HX86&gt;0),IB86+(HW86*-0.1),0)))</f>
        <v>0</v>
      </c>
      <c r="IE86" s="537">
        <f t="shared" si="99"/>
        <v>0</v>
      </c>
      <c r="IF86" s="537">
        <f t="shared" si="100"/>
        <v>0</v>
      </c>
      <c r="IG86" s="518">
        <f t="shared" si="214"/>
        <v>-20.705555566052507</v>
      </c>
      <c r="IH86" s="519">
        <f t="shared" si="101"/>
        <v>-0.22812963452499702</v>
      </c>
      <c r="II86" s="519">
        <f t="shared" si="177"/>
        <v>-0.22812963452499702</v>
      </c>
      <c r="IJ86" s="538">
        <f t="shared" si="222"/>
        <v>-0.22812963452499702</v>
      </c>
      <c r="IK86" s="165"/>
      <c r="IL86" s="163"/>
      <c r="IM86" s="104">
        <f t="shared" si="189"/>
        <v>-20.705555566052507</v>
      </c>
      <c r="IN86">
        <v>-22.272761904761904</v>
      </c>
      <c r="IO86" s="183"/>
      <c r="IP86" s="36">
        <v>42328</v>
      </c>
      <c r="IQ86" s="108">
        <v>2.1958999999999995</v>
      </c>
      <c r="IR86" s="108">
        <v>2.2861500000000001</v>
      </c>
      <c r="IT86" s="104">
        <v>-19.698906303999998</v>
      </c>
      <c r="IU86" s="202">
        <f t="shared" si="207"/>
        <v>-0.17548433424999743</v>
      </c>
      <c r="IV86" s="365">
        <v>2.4638499999999999</v>
      </c>
      <c r="IW86" s="513">
        <f t="shared" si="179"/>
        <v>0</v>
      </c>
      <c r="IX86" s="506">
        <f>IF(IV86&gt;5,0.8,IF(IV86&gt;4,0.85,IF(IV86&gt;3,0.9,IF(IV86&gt;2,0.95,IF(IV86&gt;1,0.98,IF(IV86&gt;0,1,0))))))</f>
        <v>0.95</v>
      </c>
      <c r="IY86" s="510">
        <f t="shared" si="117"/>
        <v>-23.080864061934999</v>
      </c>
      <c r="IZ86" s="204">
        <f t="shared" si="103"/>
        <v>-0.16671011753749809</v>
      </c>
      <c r="JA86" s="537">
        <f t="shared" si="147"/>
        <v>0</v>
      </c>
      <c r="JB86" s="537">
        <f t="shared" ref="JB86:JB103" si="232">IF(AND(IY86&lt;(IT86-2),IV86&gt;5),IZ86+(IU86*-0.7),IF(AND(IY86&lt;(IT86-2),IV86&gt;3),IZ86+(IU86*-0.4),IF(AND(IY86&lt;(IT86-2),IV86&gt;0),IZ86+(IU86*-0.1),0)))</f>
        <v>-0.14916168411249836</v>
      </c>
      <c r="JC86" s="537">
        <f t="shared" si="104"/>
        <v>0</v>
      </c>
      <c r="JD86" s="537">
        <f t="shared" si="105"/>
        <v>0</v>
      </c>
      <c r="JE86" s="518">
        <f t="shared" si="215"/>
        <v>-21.11355459076</v>
      </c>
      <c r="JF86" s="519">
        <f t="shared" si="106"/>
        <v>-0.14916168411249942</v>
      </c>
      <c r="JG86" s="519">
        <f t="shared" si="181"/>
        <v>-0.14916168411249942</v>
      </c>
      <c r="JH86" s="538">
        <f t="shared" si="223"/>
        <v>-0.14916168411249942</v>
      </c>
      <c r="JI86" s="165"/>
      <c r="JJ86" s="163"/>
      <c r="JK86" s="104">
        <f t="shared" si="190"/>
        <v>-21.11355459076</v>
      </c>
      <c r="JL86" s="186"/>
      <c r="JM86" s="186"/>
      <c r="JN86" s="527"/>
      <c r="JO86" s="163">
        <v>-19.698906303999998</v>
      </c>
      <c r="JP86" s="163">
        <v>6.8138500000000013</v>
      </c>
      <c r="JQ86" s="398">
        <f t="shared" si="191"/>
        <v>-19.07573105154</v>
      </c>
      <c r="JT86" s="163">
        <v>-2.8361500000000004</v>
      </c>
      <c r="JU86" s="398">
        <f t="shared" si="192"/>
        <v>-20.881059557815</v>
      </c>
      <c r="JX86" s="163">
        <v>-0.83615000000000017</v>
      </c>
      <c r="JY86" s="425">
        <f t="shared" si="193"/>
        <v>-19.839924880889999</v>
      </c>
      <c r="KB86" s="163">
        <v>-1.8361500000000002</v>
      </c>
      <c r="KC86" s="398">
        <f t="shared" si="7"/>
        <v>-20.10838047112</v>
      </c>
      <c r="KF86" s="163">
        <v>3.9138499999999992</v>
      </c>
      <c r="KG86" s="398">
        <f t="shared" si="194"/>
        <v>-18.374324363787501</v>
      </c>
      <c r="KJ86" s="163">
        <v>2.6638499999999992</v>
      </c>
      <c r="KK86" s="398">
        <f t="shared" si="195"/>
        <v>-21.722254448465005</v>
      </c>
      <c r="KL86" s="425"/>
      <c r="KN86" s="365">
        <v>-3.43615</v>
      </c>
      <c r="KO86" s="419">
        <f t="shared" si="196"/>
        <v>-20.705555566052507</v>
      </c>
      <c r="KP86" s="419">
        <v>-22.272761904761904</v>
      </c>
      <c r="KR86" s="365">
        <v>2.4638499999999999</v>
      </c>
      <c r="KS86" s="398">
        <f t="shared" si="67"/>
        <v>-21.11355459076</v>
      </c>
      <c r="KT86" s="164"/>
      <c r="KU86" s="36">
        <v>42328</v>
      </c>
    </row>
    <row r="87" spans="1:325" x14ac:dyDescent="0.35">
      <c r="A87" s="95">
        <v>41233</v>
      </c>
      <c r="B87" s="36">
        <v>41233</v>
      </c>
      <c r="C87" s="301">
        <v>9.1000000000000014</v>
      </c>
      <c r="D87" s="301">
        <v>-0.55000000000000027</v>
      </c>
      <c r="E87" s="301">
        <v>1.45</v>
      </c>
      <c r="F87" s="301">
        <v>0.45</v>
      </c>
      <c r="G87" s="301">
        <v>6.1999999999999993</v>
      </c>
      <c r="H87" s="301">
        <v>4.9499999999999993</v>
      </c>
      <c r="I87" s="301">
        <v>-1.1499999999999999</v>
      </c>
      <c r="J87" s="301">
        <v>4.75</v>
      </c>
      <c r="K87" s="106"/>
      <c r="L87" s="36">
        <v>42328</v>
      </c>
      <c r="M87" s="108">
        <v>2.1958999999999995</v>
      </c>
      <c r="N87" s="98">
        <f t="shared" ref="N87:N150" si="233">AVERAGE(M86:M87)</f>
        <v>2.2861500000000001</v>
      </c>
      <c r="O87" s="108">
        <f t="shared" si="3"/>
        <v>2.3774333333333328</v>
      </c>
      <c r="P87" s="262"/>
      <c r="Q87" s="181">
        <v>42328</v>
      </c>
      <c r="R87" s="301">
        <v>9.1000000000000014</v>
      </c>
      <c r="S87" s="224">
        <v>6.8138500000000013</v>
      </c>
      <c r="T87"/>
      <c r="U87" s="301">
        <v>-0.55000000000000027</v>
      </c>
      <c r="V87" s="224">
        <v>-2.8361500000000004</v>
      </c>
      <c r="W87" s="98"/>
      <c r="X87" s="301">
        <v>1.45</v>
      </c>
      <c r="Y87" s="224">
        <v>-0.83615000000000017</v>
      </c>
      <c r="Z87"/>
      <c r="AA87" s="301">
        <v>0.45</v>
      </c>
      <c r="AB87" s="224">
        <v>-1.8361500000000002</v>
      </c>
      <c r="AC87"/>
      <c r="AD87" s="301">
        <v>6.1999999999999993</v>
      </c>
      <c r="AE87" s="223">
        <v>3.9138499999999992</v>
      </c>
      <c r="AF87"/>
      <c r="AG87" s="301">
        <v>4.9499999999999993</v>
      </c>
      <c r="AH87" s="223">
        <v>2.6638499999999992</v>
      </c>
      <c r="AI87" s="100"/>
      <c r="AJ87" s="301">
        <v>-1.1499999999999999</v>
      </c>
      <c r="AK87" s="223">
        <v>-3.43615</v>
      </c>
      <c r="AL87">
        <v>-22.272761904761904</v>
      </c>
      <c r="AM87" s="301">
        <v>4.75</v>
      </c>
      <c r="AN87" s="223">
        <f t="shared" si="224"/>
        <v>2.4638499999999999</v>
      </c>
      <c r="AO87" s="104"/>
      <c r="AZ87" s="36">
        <v>42329</v>
      </c>
      <c r="BA87" s="301">
        <v>7.95</v>
      </c>
      <c r="BC87" s="301">
        <v>-5.8000000000000007</v>
      </c>
      <c r="BD87" s="98"/>
      <c r="BE87" s="301">
        <v>2.95</v>
      </c>
      <c r="BG87" s="301">
        <v>-1.25</v>
      </c>
      <c r="BI87" s="301">
        <v>7.5</v>
      </c>
      <c r="BK87" s="301">
        <v>4.1999999999999993</v>
      </c>
      <c r="BL87" s="100">
        <v>-20.803907407407408</v>
      </c>
      <c r="BM87" s="301">
        <v>-0.5</v>
      </c>
      <c r="BO87" s="301">
        <v>0.85000000000000009</v>
      </c>
      <c r="BP87" s="182">
        <v>-21.179141025641023</v>
      </c>
      <c r="BQ87" s="182"/>
      <c r="BS87" s="36">
        <v>42329</v>
      </c>
      <c r="BT87">
        <v>33</v>
      </c>
      <c r="BU87">
        <f t="shared" si="148"/>
        <v>0.33</v>
      </c>
      <c r="BV87">
        <f t="shared" si="149"/>
        <v>-19.867703783750002</v>
      </c>
      <c r="BW87">
        <v>32</v>
      </c>
      <c r="BX87">
        <f t="shared" si="150"/>
        <v>0.32</v>
      </c>
      <c r="BY87">
        <v>-22.272761904761904</v>
      </c>
      <c r="CD87" s="36">
        <v>42329</v>
      </c>
      <c r="CE87" s="108">
        <v>2.0184999999999995</v>
      </c>
      <c r="CF87" s="108">
        <v>2.1071999999999997</v>
      </c>
      <c r="CH87" s="104">
        <v>-19.867703783750002</v>
      </c>
      <c r="CI87" s="202">
        <f t="shared" si="197"/>
        <v>-0.1687974797500047</v>
      </c>
      <c r="CJ87" s="224">
        <v>5.8428000000000004</v>
      </c>
      <c r="CK87" s="513">
        <f t="shared" si="151"/>
        <v>0</v>
      </c>
      <c r="CL87" s="506">
        <f t="shared" ref="CL87:CL103" si="234">IF(CJ87&gt;5,0.8,IF(CJ87&gt;4,0.85,IF(CJ87&gt;3,0.9,IF(CJ87&gt;2,0.95,IF(CJ87&gt;1,0.98,IF(CJ87&gt;0,1,0))))))</f>
        <v>0.8</v>
      </c>
      <c r="CM87" s="510">
        <f t="shared" si="110"/>
        <v>-19.210769035340004</v>
      </c>
      <c r="CN87" s="204">
        <f t="shared" si="68"/>
        <v>-0.13503798380000376</v>
      </c>
      <c r="CO87" s="537">
        <f t="shared" si="133"/>
        <v>0</v>
      </c>
      <c r="CP87" s="537">
        <f t="shared" si="225"/>
        <v>0</v>
      </c>
      <c r="CQ87" s="537">
        <f t="shared" si="69"/>
        <v>0</v>
      </c>
      <c r="CR87" s="537">
        <f t="shared" si="70"/>
        <v>0</v>
      </c>
      <c r="CS87" s="518">
        <f t="shared" si="208"/>
        <v>-19.210769035340004</v>
      </c>
      <c r="CT87" s="519">
        <f t="shared" si="71"/>
        <v>-0.13503798380000376</v>
      </c>
      <c r="CU87" s="519">
        <f t="shared" si="153"/>
        <v>-0.13503798380000376</v>
      </c>
      <c r="CV87" s="538">
        <f t="shared" si="216"/>
        <v>-0.13503798380000376</v>
      </c>
      <c r="CW87" s="165"/>
      <c r="CY87" s="104">
        <f t="shared" si="183"/>
        <v>-19.210769035340004</v>
      </c>
      <c r="CZ87"/>
      <c r="DB87" s="36">
        <v>42329</v>
      </c>
      <c r="DC87" s="108">
        <v>2.0184999999999995</v>
      </c>
      <c r="DD87" s="108">
        <v>2.1071999999999997</v>
      </c>
      <c r="DF87" s="104">
        <v>-19.867703783750002</v>
      </c>
      <c r="DG87" s="202">
        <f t="shared" si="198"/>
        <v>-0.1687974797500047</v>
      </c>
      <c r="DH87" s="224">
        <v>-7.9072000000000005</v>
      </c>
      <c r="DI87" s="513">
        <f t="shared" si="155"/>
        <v>1.9</v>
      </c>
      <c r="DJ87" s="506">
        <f t="shared" ref="DJ87:DJ103" si="235">IF(DH87&gt;5,0.8,IF(DH87&gt;4,0.85,IF(DH87&gt;3,0.9,IF(DH87&gt;2,0.95,IF(DH87&gt;1,0.98,IF(DH87&gt;0,1,0))))))</f>
        <v>0</v>
      </c>
      <c r="DK87" s="510">
        <f t="shared" si="111"/>
        <v>-21.201774769340009</v>
      </c>
      <c r="DL87" s="204">
        <f t="shared" si="73"/>
        <v>-0.32071521152500893</v>
      </c>
      <c r="DM87" s="537">
        <f t="shared" si="199"/>
        <v>0</v>
      </c>
      <c r="DN87" s="537">
        <f t="shared" si="226"/>
        <v>0</v>
      </c>
      <c r="DO87" s="537">
        <f t="shared" si="200"/>
        <v>0</v>
      </c>
      <c r="DP87" s="537">
        <f t="shared" si="201"/>
        <v>0</v>
      </c>
      <c r="DQ87" s="518">
        <f t="shared" si="209"/>
        <v>-21.201774769340009</v>
      </c>
      <c r="DR87" s="519">
        <f t="shared" si="76"/>
        <v>-0.32071521152500893</v>
      </c>
      <c r="DS87" s="519">
        <f t="shared" si="157"/>
        <v>-0.32071521152500893</v>
      </c>
      <c r="DT87" s="538">
        <f t="shared" si="217"/>
        <v>-0.32071521152500893</v>
      </c>
      <c r="DU87" s="165"/>
      <c r="DW87" s="104">
        <f t="shared" si="184"/>
        <v>-21.201774769340009</v>
      </c>
      <c r="DY87" s="183"/>
      <c r="DZ87" s="36">
        <v>42329</v>
      </c>
      <c r="EA87" s="108">
        <v>2.0184999999999995</v>
      </c>
      <c r="EB87" s="108">
        <v>2.1071999999999997</v>
      </c>
      <c r="ED87" s="104">
        <v>-19.867703783750002</v>
      </c>
      <c r="EE87" s="202">
        <f t="shared" si="202"/>
        <v>-0.1687974797500047</v>
      </c>
      <c r="EF87" s="224">
        <v>0.84280000000000044</v>
      </c>
      <c r="EG87" s="513">
        <f t="shared" si="159"/>
        <v>0</v>
      </c>
      <c r="EH87" s="506">
        <f t="shared" ref="EH87:EH103" si="236">IF(EF87&gt;5,0.8,IF(EF87&gt;4,0.85,IF(EF87&gt;3,0.9,IF(EF87&gt;2,0.95,IF(EF87&gt;1,0.98,IF(EF87&gt;0,1,0))))))</f>
        <v>1</v>
      </c>
      <c r="EI87" s="510">
        <f t="shared" si="112"/>
        <v>-19.826813869215005</v>
      </c>
      <c r="EJ87" s="204">
        <f t="shared" si="78"/>
        <v>-0.1687974797500047</v>
      </c>
      <c r="EK87" s="537">
        <f t="shared" si="137"/>
        <v>0</v>
      </c>
      <c r="EL87" s="537">
        <f t="shared" si="227"/>
        <v>0</v>
      </c>
      <c r="EM87" s="537">
        <f t="shared" si="79"/>
        <v>0</v>
      </c>
      <c r="EN87" s="537">
        <f t="shared" si="80"/>
        <v>0</v>
      </c>
      <c r="EO87" s="518">
        <f t="shared" si="210"/>
        <v>-20.008722360640004</v>
      </c>
      <c r="EP87" s="519">
        <f t="shared" si="81"/>
        <v>-0.1687974797500047</v>
      </c>
      <c r="EQ87" s="519">
        <f t="shared" si="161"/>
        <v>-0.1687974797500047</v>
      </c>
      <c r="ER87" s="538">
        <f t="shared" si="218"/>
        <v>-0.1687974797500047</v>
      </c>
      <c r="ES87" s="165"/>
      <c r="EU87" s="104">
        <f t="shared" si="185"/>
        <v>-20.008722360640004</v>
      </c>
      <c r="EW87" s="183"/>
      <c r="EX87" s="36">
        <v>42329</v>
      </c>
      <c r="EY87" s="108">
        <v>2.0184999999999995</v>
      </c>
      <c r="EZ87" s="108">
        <v>2.1071999999999997</v>
      </c>
      <c r="FB87" s="104">
        <v>-19.867703783750002</v>
      </c>
      <c r="FC87" s="202">
        <f t="shared" si="203"/>
        <v>-0.1687974797500047</v>
      </c>
      <c r="FD87" s="224">
        <v>-3.3571999999999997</v>
      </c>
      <c r="FE87" s="513">
        <f t="shared" si="163"/>
        <v>1.3</v>
      </c>
      <c r="FF87" s="506">
        <f t="shared" ref="FF87:FF103" si="237">IF(FD87&gt;5,0.8,IF(FD87&gt;4,0.85,IF(FD87&gt;3,0.9,IF(FD87&gt;2,0.95,IF(FD87&gt;1,0.98,IF(FD87&gt;0,1,0))))))</f>
        <v>0</v>
      </c>
      <c r="FG87" s="510">
        <f t="shared" si="113"/>
        <v>-20.327817194795006</v>
      </c>
      <c r="FH87" s="204">
        <f t="shared" si="83"/>
        <v>-0.21943672367500611</v>
      </c>
      <c r="FI87" s="537">
        <f t="shared" si="139"/>
        <v>0</v>
      </c>
      <c r="FJ87" s="537">
        <f t="shared" si="228"/>
        <v>0</v>
      </c>
      <c r="FK87" s="537">
        <f t="shared" si="84"/>
        <v>0</v>
      </c>
      <c r="FL87" s="537">
        <f t="shared" si="85"/>
        <v>0</v>
      </c>
      <c r="FM87" s="518">
        <f t="shared" si="211"/>
        <v>-20.327817194795006</v>
      </c>
      <c r="FN87" s="519">
        <f t="shared" si="86"/>
        <v>-0.21943672367500611</v>
      </c>
      <c r="FO87" s="519">
        <f t="shared" si="165"/>
        <v>-0.21943672367500611</v>
      </c>
      <c r="FP87" s="538">
        <f t="shared" si="219"/>
        <v>-0.21943672367500611</v>
      </c>
      <c r="FQ87" s="165"/>
      <c r="FS87" s="104">
        <f t="shared" si="186"/>
        <v>-20.327817194795006</v>
      </c>
      <c r="FT87"/>
      <c r="FU87" s="183"/>
      <c r="FV87" s="36">
        <v>42329</v>
      </c>
      <c r="FW87" s="108">
        <v>2.0184999999999995</v>
      </c>
      <c r="FX87" s="108">
        <v>2.1071999999999997</v>
      </c>
      <c r="FZ87" s="104">
        <v>-19.867703783750002</v>
      </c>
      <c r="GA87" s="202">
        <f t="shared" si="204"/>
        <v>-0.1687974797500047</v>
      </c>
      <c r="GB87" s="223">
        <v>5.3928000000000003</v>
      </c>
      <c r="GC87" s="513">
        <f t="shared" si="167"/>
        <v>0</v>
      </c>
      <c r="GD87" s="506">
        <f t="shared" ref="GD87:GD103" si="238">IF(GB87&gt;5,0.8,IF(GB87&gt;4,0.85,IF(GB87&gt;3,0.9,IF(GB87&gt;2,0.95,IF(GB87&gt;1,0.98,IF(GB87&gt;0,1,0))))))</f>
        <v>0.8</v>
      </c>
      <c r="GE87" s="510">
        <f t="shared" si="114"/>
        <v>-18.509362347587505</v>
      </c>
      <c r="GF87" s="204">
        <f t="shared" si="88"/>
        <v>-0.13503798380000376</v>
      </c>
      <c r="GG87" s="537">
        <f t="shared" si="141"/>
        <v>0</v>
      </c>
      <c r="GH87" s="537">
        <f t="shared" si="229"/>
        <v>0</v>
      </c>
      <c r="GI87" s="537">
        <f t="shared" si="89"/>
        <v>0</v>
      </c>
      <c r="GJ87" s="537">
        <f t="shared" si="90"/>
        <v>0</v>
      </c>
      <c r="GK87" s="518">
        <f t="shared" si="212"/>
        <v>-18.509362347587505</v>
      </c>
      <c r="GL87" s="519">
        <f t="shared" si="91"/>
        <v>-0.13503798380000376</v>
      </c>
      <c r="GM87" s="519">
        <f t="shared" si="169"/>
        <v>-0.13503798380000376</v>
      </c>
      <c r="GN87" s="538">
        <f t="shared" si="220"/>
        <v>-0.13503798380000376</v>
      </c>
      <c r="GO87" s="165"/>
      <c r="GQ87" s="104">
        <f t="shared" si="187"/>
        <v>-18.509362347587505</v>
      </c>
      <c r="GR87"/>
      <c r="GS87" s="183"/>
      <c r="GT87" s="36">
        <v>42329</v>
      </c>
      <c r="GU87" s="108">
        <v>2.0184999999999995</v>
      </c>
      <c r="GV87" s="108">
        <v>2.1071999999999997</v>
      </c>
      <c r="GX87" s="104">
        <v>-19.867703783750002</v>
      </c>
      <c r="GY87" s="202">
        <f t="shared" si="205"/>
        <v>-0.1687974797500047</v>
      </c>
      <c r="GZ87" s="223">
        <v>2.0927999999999995</v>
      </c>
      <c r="HA87" s="513">
        <f t="shared" si="171"/>
        <v>0</v>
      </c>
      <c r="HB87" s="506">
        <f t="shared" ref="HB87:HB103" si="239">IF(GZ87&gt;5,0.8,IF(GZ87&gt;4,0.85,IF(GZ87&gt;3,0.9,IF(GZ87&gt;2,0.95,IF(GZ87&gt;1,0.98,IF(GZ87&gt;0,1,0))))))</f>
        <v>0.95</v>
      </c>
      <c r="HC87" s="510">
        <f t="shared" si="115"/>
        <v>-22.718001260177509</v>
      </c>
      <c r="HD87" s="204">
        <f t="shared" si="93"/>
        <v>-0.16035760576250269</v>
      </c>
      <c r="HE87" s="537">
        <f t="shared" si="143"/>
        <v>0</v>
      </c>
      <c r="HF87" s="537">
        <f t="shared" si="230"/>
        <v>-0.14347785778750222</v>
      </c>
      <c r="HG87" s="537">
        <f t="shared" si="94"/>
        <v>0</v>
      </c>
      <c r="HH87" s="537">
        <f t="shared" si="95"/>
        <v>0</v>
      </c>
      <c r="HI87" s="518">
        <f t="shared" si="213"/>
        <v>-21.865732306252507</v>
      </c>
      <c r="HJ87" s="519">
        <f t="shared" si="96"/>
        <v>-0.14347785778750222</v>
      </c>
      <c r="HK87" s="519">
        <f t="shared" si="173"/>
        <v>-0.14347785778750222</v>
      </c>
      <c r="HL87" s="538">
        <f t="shared" si="221"/>
        <v>-0.14347785778750222</v>
      </c>
      <c r="HM87" s="165"/>
      <c r="HO87" s="104">
        <f t="shared" si="188"/>
        <v>-21.865732306252507</v>
      </c>
      <c r="HP87" s="165">
        <v>-20.803907407407408</v>
      </c>
      <c r="HQ87" s="183"/>
      <c r="HR87" s="36">
        <v>42329</v>
      </c>
      <c r="HS87" s="108">
        <v>2.0184999999999995</v>
      </c>
      <c r="HT87" s="108">
        <v>2.1071999999999997</v>
      </c>
      <c r="HV87" s="104">
        <v>-19.867703783750002</v>
      </c>
      <c r="HW87" s="202">
        <f t="shared" si="206"/>
        <v>-0.1687974797500047</v>
      </c>
      <c r="HX87" s="223">
        <v>-2.6071999999999997</v>
      </c>
      <c r="HY87" s="513">
        <f t="shared" si="175"/>
        <v>1.1499999999999999</v>
      </c>
      <c r="HZ87" s="506">
        <f t="shared" ref="HZ87:HZ103" si="240">IF(HX87&gt;5,0.8,IF(HX87&gt;4,0.85,IF(HX87&gt;3,0.9,IF(HX87&gt;2,0.95,IF(HX87&gt;1,0.98,IF(HX87&gt;0,1,0))))))</f>
        <v>0</v>
      </c>
      <c r="IA87" s="510">
        <f t="shared" si="116"/>
        <v>-20.89967266776501</v>
      </c>
      <c r="IB87" s="204">
        <f t="shared" si="98"/>
        <v>-0.19411710171250363</v>
      </c>
      <c r="IC87" s="537">
        <f t="shared" si="145"/>
        <v>0</v>
      </c>
      <c r="ID87" s="537">
        <f t="shared" si="231"/>
        <v>0</v>
      </c>
      <c r="IE87" s="537">
        <f t="shared" si="99"/>
        <v>0</v>
      </c>
      <c r="IF87" s="537">
        <f t="shared" si="100"/>
        <v>0</v>
      </c>
      <c r="IG87" s="518">
        <f t="shared" si="214"/>
        <v>-20.89967266776501</v>
      </c>
      <c r="IH87" s="519">
        <f t="shared" si="101"/>
        <v>-0.19411710171250363</v>
      </c>
      <c r="II87" s="519">
        <f t="shared" si="177"/>
        <v>-0.19411710171250363</v>
      </c>
      <c r="IJ87" s="538">
        <f t="shared" si="222"/>
        <v>-0.19411710171250363</v>
      </c>
      <c r="IK87" s="165"/>
      <c r="IL87" s="163"/>
      <c r="IM87" s="104">
        <f t="shared" si="189"/>
        <v>-20.89967266776501</v>
      </c>
      <c r="IN87"/>
      <c r="IO87" s="183"/>
      <c r="IP87" s="36">
        <v>42329</v>
      </c>
      <c r="IQ87" s="108">
        <v>2.0184999999999995</v>
      </c>
      <c r="IR87" s="108">
        <v>2.1071999999999997</v>
      </c>
      <c r="IT87" s="104">
        <v>-19.867703783750002</v>
      </c>
      <c r="IU87" s="202">
        <f t="shared" si="207"/>
        <v>-0.1687974797500047</v>
      </c>
      <c r="IV87" s="365">
        <v>-1.2571999999999997</v>
      </c>
      <c r="IW87" s="513">
        <f t="shared" si="179"/>
        <v>1.1200000000000001</v>
      </c>
      <c r="IX87" s="506">
        <f t="shared" ref="IX87:IX103" si="241">IF(IV87&gt;5,0.8,IF(IV87&gt;4,0.85,IF(IV87&gt;3,0.9,IF(IV87&gt;2,0.95,IF(IV87&gt;1,0.98,IF(IV87&gt;0,1,0))))))</f>
        <v>0</v>
      </c>
      <c r="IY87" s="510">
        <f t="shared" si="117"/>
        <v>-23.269917239255005</v>
      </c>
      <c r="IZ87" s="204">
        <f t="shared" si="103"/>
        <v>-0.18905317732000526</v>
      </c>
      <c r="JA87" s="537">
        <f>IF(AND(IY87&lt;(IT87-2),IV87&lt;-5),IZ87+(IU87*-0.1),IF(AND(IY87&lt;(IT87-2),IV87&lt;-3),IZ87+(IU87*-0.3),IF(AND(IY87&lt;(IT87-2),IV87&lt;0),IZ87+(IU87*-0.5),0)))</f>
        <v>-0.10465443744500291</v>
      </c>
      <c r="JB87" s="537">
        <f t="shared" si="232"/>
        <v>0</v>
      </c>
      <c r="JC87" s="537">
        <f t="shared" si="104"/>
        <v>0</v>
      </c>
      <c r="JD87" s="537">
        <f t="shared" si="105"/>
        <v>0</v>
      </c>
      <c r="JE87" s="518">
        <f t="shared" si="215"/>
        <v>-21.218209028205003</v>
      </c>
      <c r="JF87" s="519">
        <f t="shared" si="106"/>
        <v>-6.2792662467001742E-2</v>
      </c>
      <c r="JG87" s="519">
        <f t="shared" si="181"/>
        <v>-6.2792662467001742E-2</v>
      </c>
      <c r="JH87" s="538">
        <f t="shared" si="223"/>
        <v>-6.2792662467001742E-2</v>
      </c>
      <c r="JI87" s="165"/>
      <c r="JJ87" s="163"/>
      <c r="JK87" s="104">
        <f t="shared" si="190"/>
        <v>-21.176347253227</v>
      </c>
      <c r="JL87" s="182">
        <v>-21.179141025641023</v>
      </c>
      <c r="JO87" s="163">
        <v>-19.867703783750002</v>
      </c>
      <c r="JP87" s="163">
        <v>5.8428000000000004</v>
      </c>
      <c r="JQ87" s="398">
        <f t="shared" si="191"/>
        <v>-19.210769035340004</v>
      </c>
      <c r="JT87" s="163">
        <v>-7.9072000000000005</v>
      </c>
      <c r="JU87" s="398">
        <f t="shared" si="192"/>
        <v>-21.201774769340009</v>
      </c>
      <c r="JX87" s="163">
        <v>0.84280000000000044</v>
      </c>
      <c r="JY87" s="425">
        <f t="shared" si="193"/>
        <v>-20.008722360640004</v>
      </c>
      <c r="KB87" s="163">
        <v>-3.3571999999999997</v>
      </c>
      <c r="KC87" s="398">
        <f t="shared" si="7"/>
        <v>-20.327817194795006</v>
      </c>
      <c r="KF87" s="163">
        <v>5.3928000000000003</v>
      </c>
      <c r="KG87" s="398">
        <f t="shared" si="194"/>
        <v>-18.509362347587505</v>
      </c>
      <c r="KJ87" s="163">
        <v>2.0927999999999995</v>
      </c>
      <c r="KK87" s="398">
        <f t="shared" si="195"/>
        <v>-21.865732306252507</v>
      </c>
      <c r="KL87" s="425">
        <v>-20.803907407407408</v>
      </c>
      <c r="KN87" s="365">
        <v>-2.6071999999999997</v>
      </c>
      <c r="KO87" s="398">
        <f t="shared" si="196"/>
        <v>-20.89967266776501</v>
      </c>
      <c r="KR87" s="365">
        <v>-1.2571999999999997</v>
      </c>
      <c r="KS87" s="398">
        <f t="shared" si="67"/>
        <v>-21.176347253227</v>
      </c>
      <c r="KT87" s="398">
        <v>-21.179141025641023</v>
      </c>
      <c r="KU87" s="36">
        <v>42329</v>
      </c>
    </row>
    <row r="88" spans="1:325" x14ac:dyDescent="0.35">
      <c r="A88" s="95">
        <v>41234</v>
      </c>
      <c r="B88" s="36">
        <v>41234</v>
      </c>
      <c r="C88" s="301">
        <v>7.95</v>
      </c>
      <c r="D88" s="301">
        <v>-5.8000000000000007</v>
      </c>
      <c r="E88" s="301">
        <v>2.95</v>
      </c>
      <c r="F88" s="301">
        <v>-1.25</v>
      </c>
      <c r="G88" s="301">
        <v>7.5</v>
      </c>
      <c r="H88" s="301">
        <v>4.1999999999999993</v>
      </c>
      <c r="I88" s="301">
        <v>-0.5</v>
      </c>
      <c r="J88" s="301">
        <v>0.85000000000000009</v>
      </c>
      <c r="K88" s="106"/>
      <c r="L88" s="36">
        <v>42329</v>
      </c>
      <c r="M88" s="108">
        <v>2.0184999999999995</v>
      </c>
      <c r="N88" s="98">
        <f t="shared" si="233"/>
        <v>2.1071999999999997</v>
      </c>
      <c r="O88" s="108">
        <f t="shared" ref="O88:O151" si="242">AVERAGE(M86:M88)</f>
        <v>2.1969333333333334</v>
      </c>
      <c r="P88" s="262"/>
      <c r="Q88" s="181">
        <v>42329</v>
      </c>
      <c r="R88" s="301">
        <v>7.95</v>
      </c>
      <c r="S88" s="224">
        <v>5.8428000000000004</v>
      </c>
      <c r="T88"/>
      <c r="U88" s="301">
        <v>-5.8000000000000007</v>
      </c>
      <c r="V88" s="224">
        <v>-7.9072000000000005</v>
      </c>
      <c r="W88">
        <v>-20.991925925925937</v>
      </c>
      <c r="X88" s="301">
        <v>2.95</v>
      </c>
      <c r="Y88" s="224">
        <v>0.84280000000000044</v>
      </c>
      <c r="Z88"/>
      <c r="AA88" s="301">
        <v>-1.25</v>
      </c>
      <c r="AB88" s="224">
        <v>-3.3571999999999997</v>
      </c>
      <c r="AC88"/>
      <c r="AD88" s="301">
        <v>7.5</v>
      </c>
      <c r="AE88" s="223">
        <v>5.3928000000000003</v>
      </c>
      <c r="AF88"/>
      <c r="AG88" s="301">
        <v>4.1999999999999993</v>
      </c>
      <c r="AH88" s="223">
        <v>2.0927999999999995</v>
      </c>
      <c r="AI88" s="100">
        <v>-20.803907407407408</v>
      </c>
      <c r="AJ88" s="301">
        <v>-0.5</v>
      </c>
      <c r="AK88" s="223">
        <v>-2.6071999999999997</v>
      </c>
      <c r="AL88"/>
      <c r="AM88" s="301">
        <v>0.85000000000000009</v>
      </c>
      <c r="AN88" s="223">
        <f t="shared" si="224"/>
        <v>-1.2571999999999997</v>
      </c>
      <c r="AO88" s="182">
        <v>-21.179141025641023</v>
      </c>
      <c r="AZ88" s="36">
        <v>42330</v>
      </c>
      <c r="BA88" s="301">
        <v>3.75</v>
      </c>
      <c r="BC88" s="301">
        <v>-5.5</v>
      </c>
      <c r="BD88">
        <v>-20.991925925925937</v>
      </c>
      <c r="BE88" s="301">
        <v>3.6</v>
      </c>
      <c r="BG88" s="301">
        <v>-2.0499999999999998</v>
      </c>
      <c r="BI88" s="301">
        <v>7.5</v>
      </c>
      <c r="BJ88">
        <v>-19.294611111111109</v>
      </c>
      <c r="BK88" s="301">
        <v>6.45</v>
      </c>
      <c r="BM88" s="301">
        <v>3.05</v>
      </c>
      <c r="BO88" s="301">
        <v>-0.5</v>
      </c>
      <c r="BS88" s="36">
        <v>42330</v>
      </c>
      <c r="BT88">
        <v>34</v>
      </c>
      <c r="BU88">
        <f t="shared" si="148"/>
        <v>0.34</v>
      </c>
      <c r="BV88">
        <f t="shared" si="149"/>
        <v>-20.030001348000003</v>
      </c>
      <c r="BW88">
        <v>33</v>
      </c>
      <c r="BX88">
        <f t="shared" si="150"/>
        <v>0.33</v>
      </c>
      <c r="BY88" s="100">
        <v>-20.803907407407408</v>
      </c>
      <c r="CA88" s="100"/>
      <c r="CD88" s="36">
        <v>42330</v>
      </c>
      <c r="CE88" s="108">
        <v>1.8441999999999994</v>
      </c>
      <c r="CF88" s="108">
        <v>1.9313499999999995</v>
      </c>
      <c r="CH88" s="104">
        <v>-20.030001348000003</v>
      </c>
      <c r="CI88" s="202">
        <f t="shared" si="197"/>
        <v>-0.16229756425000019</v>
      </c>
      <c r="CJ88" s="224">
        <v>1.8186500000000005</v>
      </c>
      <c r="CK88" s="513">
        <f t="shared" si="151"/>
        <v>0</v>
      </c>
      <c r="CL88" s="506">
        <f t="shared" si="234"/>
        <v>0.98</v>
      </c>
      <c r="CM88" s="510">
        <f t="shared" si="110"/>
        <v>-19.369820648305005</v>
      </c>
      <c r="CN88" s="204">
        <f t="shared" si="68"/>
        <v>-0.15905161296500125</v>
      </c>
      <c r="CO88" s="537">
        <f t="shared" si="133"/>
        <v>0</v>
      </c>
      <c r="CP88" s="537">
        <f t="shared" si="225"/>
        <v>0</v>
      </c>
      <c r="CQ88" s="537">
        <f t="shared" si="69"/>
        <v>0</v>
      </c>
      <c r="CR88" s="537">
        <f t="shared" si="70"/>
        <v>0</v>
      </c>
      <c r="CS88" s="518">
        <f t="shared" si="208"/>
        <v>-19.369820648305005</v>
      </c>
      <c r="CT88" s="519">
        <f t="shared" si="71"/>
        <v>-0.15905161296500125</v>
      </c>
      <c r="CU88" s="519">
        <f t="shared" si="153"/>
        <v>-0.15905161296500125</v>
      </c>
      <c r="CV88" s="538">
        <f t="shared" si="216"/>
        <v>-0.15905161296500125</v>
      </c>
      <c r="CW88" s="165"/>
      <c r="CY88" s="104">
        <f t="shared" si="183"/>
        <v>-19.369820648305005</v>
      </c>
      <c r="CZ88"/>
      <c r="DB88" s="36">
        <v>42330</v>
      </c>
      <c r="DC88" s="108">
        <v>1.8441999999999994</v>
      </c>
      <c r="DD88" s="108">
        <v>1.9313499999999995</v>
      </c>
      <c r="DF88" s="104">
        <v>-20.030001348000003</v>
      </c>
      <c r="DG88" s="202">
        <f t="shared" si="198"/>
        <v>-0.16229756425000019</v>
      </c>
      <c r="DH88" s="224">
        <v>-7.4313499999999992</v>
      </c>
      <c r="DI88" s="513">
        <f t="shared" si="155"/>
        <v>1.9</v>
      </c>
      <c r="DJ88" s="506">
        <f t="shared" si="235"/>
        <v>0</v>
      </c>
      <c r="DK88" s="510">
        <f t="shared" si="111"/>
        <v>-21.510140141415008</v>
      </c>
      <c r="DL88" s="204">
        <f t="shared" si="73"/>
        <v>-0.30836537207499859</v>
      </c>
      <c r="DM88" s="537">
        <f t="shared" si="199"/>
        <v>0</v>
      </c>
      <c r="DN88" s="537">
        <f t="shared" si="226"/>
        <v>0</v>
      </c>
      <c r="DO88" s="537">
        <f t="shared" si="200"/>
        <v>0</v>
      </c>
      <c r="DP88" s="537">
        <f t="shared" si="201"/>
        <v>0</v>
      </c>
      <c r="DQ88" s="518">
        <f t="shared" si="209"/>
        <v>-21.510140141415008</v>
      </c>
      <c r="DR88" s="519">
        <f t="shared" si="76"/>
        <v>-0.18501922324499914</v>
      </c>
      <c r="DS88" s="519">
        <f t="shared" si="157"/>
        <v>-0.18501922324499914</v>
      </c>
      <c r="DT88" s="538">
        <f t="shared" si="217"/>
        <v>-0.18501922324499914</v>
      </c>
      <c r="DU88" s="165"/>
      <c r="DW88" s="104">
        <f t="shared" si="184"/>
        <v>-21.386793992585009</v>
      </c>
      <c r="DX88" s="163">
        <v>-20.991925925925937</v>
      </c>
      <c r="DY88" s="183"/>
      <c r="DZ88" s="36">
        <v>42330</v>
      </c>
      <c r="EA88" s="108">
        <v>1.8441999999999994</v>
      </c>
      <c r="EB88" s="108">
        <v>1.9313499999999995</v>
      </c>
      <c r="ED88" s="104">
        <v>-20.030001348000003</v>
      </c>
      <c r="EE88" s="202">
        <f t="shared" si="202"/>
        <v>-0.16229756425000019</v>
      </c>
      <c r="EF88" s="224">
        <v>1.6686500000000006</v>
      </c>
      <c r="EG88" s="513">
        <f t="shared" si="159"/>
        <v>0</v>
      </c>
      <c r="EH88" s="506">
        <f t="shared" si="236"/>
        <v>0.98</v>
      </c>
      <c r="EI88" s="510">
        <f t="shared" si="112"/>
        <v>-19.985865482180007</v>
      </c>
      <c r="EJ88" s="204">
        <f t="shared" si="78"/>
        <v>-0.15905161296500125</v>
      </c>
      <c r="EK88" s="537">
        <f t="shared" si="137"/>
        <v>0</v>
      </c>
      <c r="EL88" s="537">
        <f t="shared" si="227"/>
        <v>0</v>
      </c>
      <c r="EM88" s="537">
        <f t="shared" si="79"/>
        <v>0</v>
      </c>
      <c r="EN88" s="537">
        <f t="shared" si="80"/>
        <v>0</v>
      </c>
      <c r="EO88" s="518">
        <f t="shared" si="210"/>
        <v>-20.167773973605005</v>
      </c>
      <c r="EP88" s="519">
        <f t="shared" si="81"/>
        <v>-0.15905161296500125</v>
      </c>
      <c r="EQ88" s="519">
        <f t="shared" si="161"/>
        <v>-0.15905161296500125</v>
      </c>
      <c r="ER88" s="538">
        <f t="shared" si="218"/>
        <v>-0.15905161296500125</v>
      </c>
      <c r="ES88" s="165"/>
      <c r="EU88" s="104">
        <f t="shared" si="185"/>
        <v>-20.167773973605005</v>
      </c>
      <c r="EW88" s="183"/>
      <c r="EX88" s="36">
        <v>42330</v>
      </c>
      <c r="EY88" s="108">
        <v>1.8441999999999994</v>
      </c>
      <c r="EZ88" s="108">
        <v>1.9313499999999995</v>
      </c>
      <c r="FB88" s="104">
        <v>-20.030001348000003</v>
      </c>
      <c r="FC88" s="202">
        <f t="shared" si="203"/>
        <v>-0.16229756425000019</v>
      </c>
      <c r="FD88" s="224">
        <v>-3.9813499999999991</v>
      </c>
      <c r="FE88" s="513">
        <f t="shared" si="163"/>
        <v>1.3</v>
      </c>
      <c r="FF88" s="506">
        <f t="shared" si="237"/>
        <v>0</v>
      </c>
      <c r="FG88" s="510">
        <f t="shared" si="113"/>
        <v>-20.538804028320008</v>
      </c>
      <c r="FH88" s="204">
        <f t="shared" si="83"/>
        <v>-0.21098683352500203</v>
      </c>
      <c r="FI88" s="537">
        <f t="shared" si="139"/>
        <v>0</v>
      </c>
      <c r="FJ88" s="537">
        <f t="shared" si="228"/>
        <v>0</v>
      </c>
      <c r="FK88" s="537">
        <f t="shared" si="84"/>
        <v>0</v>
      </c>
      <c r="FL88" s="537">
        <f t="shared" si="85"/>
        <v>0</v>
      </c>
      <c r="FM88" s="518">
        <f t="shared" si="211"/>
        <v>-20.538804028320008</v>
      </c>
      <c r="FN88" s="519">
        <f t="shared" si="86"/>
        <v>-0.21098683352500203</v>
      </c>
      <c r="FO88" s="519">
        <f t="shared" si="165"/>
        <v>-0.21098683352500203</v>
      </c>
      <c r="FP88" s="538">
        <f t="shared" si="219"/>
        <v>-0.21098683352500203</v>
      </c>
      <c r="FQ88" s="165"/>
      <c r="FS88" s="104">
        <f t="shared" si="186"/>
        <v>-20.538804028320008</v>
      </c>
      <c r="FT88"/>
      <c r="FU88" s="183"/>
      <c r="FV88" s="36">
        <v>42330</v>
      </c>
      <c r="FW88" s="108">
        <v>1.8441999999999994</v>
      </c>
      <c r="FX88" s="108">
        <v>1.9313499999999995</v>
      </c>
      <c r="FZ88" s="104">
        <v>-20.030001348000003</v>
      </c>
      <c r="GA88" s="202">
        <f t="shared" si="204"/>
        <v>-0.16229756425000019</v>
      </c>
      <c r="GB88" s="223">
        <v>5.5686500000000008</v>
      </c>
      <c r="GC88" s="513">
        <f t="shared" si="167"/>
        <v>0</v>
      </c>
      <c r="GD88" s="506">
        <f t="shared" si="238"/>
        <v>0.8</v>
      </c>
      <c r="GE88" s="510">
        <f t="shared" si="114"/>
        <v>-18.639200398987505</v>
      </c>
      <c r="GF88" s="204">
        <f t="shared" si="88"/>
        <v>-0.12983805140000015</v>
      </c>
      <c r="GG88" s="537">
        <f t="shared" si="141"/>
        <v>0</v>
      </c>
      <c r="GH88" s="537">
        <f t="shared" si="229"/>
        <v>0</v>
      </c>
      <c r="GI88" s="537">
        <f t="shared" si="89"/>
        <v>0</v>
      </c>
      <c r="GJ88" s="537">
        <f t="shared" si="90"/>
        <v>0</v>
      </c>
      <c r="GK88" s="518">
        <f t="shared" si="212"/>
        <v>-18.639200398987505</v>
      </c>
      <c r="GL88" s="519">
        <f t="shared" si="91"/>
        <v>-0.12983805140000015</v>
      </c>
      <c r="GM88" s="519">
        <f t="shared" si="169"/>
        <v>-0.12983805140000015</v>
      </c>
      <c r="GN88" s="538">
        <f t="shared" si="220"/>
        <v>-0.12983805140000015</v>
      </c>
      <c r="GO88" s="165"/>
      <c r="GQ88" s="104">
        <f t="shared" si="187"/>
        <v>-18.639200398987505</v>
      </c>
      <c r="GR88">
        <v>-19.294611111111109</v>
      </c>
      <c r="GS88" s="183"/>
      <c r="GT88" s="36">
        <v>42330</v>
      </c>
      <c r="GU88" s="108">
        <v>1.8441999999999994</v>
      </c>
      <c r="GV88" s="108">
        <v>1.9313499999999995</v>
      </c>
      <c r="GX88" s="104">
        <v>-20.030001348000003</v>
      </c>
      <c r="GY88" s="202">
        <f t="shared" si="205"/>
        <v>-0.16229756425000019</v>
      </c>
      <c r="GZ88" s="223">
        <v>4.5186500000000009</v>
      </c>
      <c r="HA88" s="513">
        <f t="shared" si="171"/>
        <v>0</v>
      </c>
      <c r="HB88" s="506">
        <f t="shared" si="239"/>
        <v>0.85</v>
      </c>
      <c r="HC88" s="510">
        <f t="shared" si="115"/>
        <v>-22.855954189790008</v>
      </c>
      <c r="HD88" s="204">
        <f t="shared" si="93"/>
        <v>-0.13795292961249928</v>
      </c>
      <c r="HE88" s="537">
        <f t="shared" si="143"/>
        <v>0</v>
      </c>
      <c r="HF88" s="537">
        <f t="shared" si="230"/>
        <v>-7.3033903912499198E-2</v>
      </c>
      <c r="HG88" s="537">
        <f t="shared" si="94"/>
        <v>0</v>
      </c>
      <c r="HH88" s="537">
        <f t="shared" si="95"/>
        <v>0</v>
      </c>
      <c r="HI88" s="518">
        <f t="shared" si="213"/>
        <v>-21.938766210165006</v>
      </c>
      <c r="HJ88" s="519">
        <f t="shared" si="96"/>
        <v>-7.3033903912499198E-2</v>
      </c>
      <c r="HK88" s="519">
        <f t="shared" si="173"/>
        <v>-7.3033903912499198E-2</v>
      </c>
      <c r="HL88" s="538">
        <f t="shared" si="221"/>
        <v>-7.3033903912499198E-2</v>
      </c>
      <c r="HM88" s="165"/>
      <c r="HO88" s="104">
        <f t="shared" si="188"/>
        <v>-21.938766210165006</v>
      </c>
      <c r="HP88" s="165"/>
      <c r="HQ88" s="183"/>
      <c r="HR88" s="36">
        <v>42330</v>
      </c>
      <c r="HS88" s="108">
        <v>1.8441999999999994</v>
      </c>
      <c r="HT88" s="108">
        <v>1.9313499999999995</v>
      </c>
      <c r="HV88" s="104">
        <v>-20.030001348000003</v>
      </c>
      <c r="HW88" s="202">
        <f t="shared" si="206"/>
        <v>-0.16229756425000019</v>
      </c>
      <c r="HX88" s="223">
        <v>1.1186500000000004</v>
      </c>
      <c r="HY88" s="513">
        <f t="shared" si="175"/>
        <v>0</v>
      </c>
      <c r="HZ88" s="506">
        <f t="shared" si="240"/>
        <v>0.98</v>
      </c>
      <c r="IA88" s="510">
        <f t="shared" si="116"/>
        <v>-21.058724280730011</v>
      </c>
      <c r="IB88" s="204">
        <f t="shared" si="98"/>
        <v>-0.15905161296500125</v>
      </c>
      <c r="IC88" s="537">
        <f t="shared" si="145"/>
        <v>0</v>
      </c>
      <c r="ID88" s="537">
        <f t="shared" si="231"/>
        <v>0</v>
      </c>
      <c r="IE88" s="537">
        <f t="shared" si="99"/>
        <v>0</v>
      </c>
      <c r="IF88" s="537">
        <f t="shared" si="100"/>
        <v>0</v>
      </c>
      <c r="IG88" s="518">
        <f t="shared" si="214"/>
        <v>-21.058724280730011</v>
      </c>
      <c r="IH88" s="519">
        <f t="shared" si="101"/>
        <v>-0.15905161296500125</v>
      </c>
      <c r="II88" s="519">
        <f t="shared" si="177"/>
        <v>-0.15905161296500125</v>
      </c>
      <c r="IJ88" s="538">
        <f t="shared" si="222"/>
        <v>-0.15905161296500125</v>
      </c>
      <c r="IK88" s="165"/>
      <c r="IL88" s="163"/>
      <c r="IM88" s="104">
        <f t="shared" si="189"/>
        <v>-21.058724280730011</v>
      </c>
      <c r="IN88"/>
      <c r="IO88" s="183"/>
      <c r="IP88" s="36">
        <v>42330</v>
      </c>
      <c r="IQ88" s="108">
        <v>1.8441999999999994</v>
      </c>
      <c r="IR88" s="108">
        <v>1.9313499999999995</v>
      </c>
      <c r="IT88" s="104">
        <v>-20.030001348000003</v>
      </c>
      <c r="IU88" s="202">
        <f t="shared" si="207"/>
        <v>-0.16229756425000019</v>
      </c>
      <c r="IV88" s="365">
        <v>-2.4313499999999992</v>
      </c>
      <c r="IW88" s="513">
        <f t="shared" si="179"/>
        <v>1.1499999999999999</v>
      </c>
      <c r="IX88" s="506">
        <f t="shared" si="241"/>
        <v>0</v>
      </c>
      <c r="IY88" s="510">
        <f t="shared" si="117"/>
        <v>-23.456559438142506</v>
      </c>
      <c r="IZ88" s="204">
        <f t="shared" si="103"/>
        <v>-0.18664219888750111</v>
      </c>
      <c r="JA88" s="537">
        <f t="shared" si="147"/>
        <v>-0.10549341676250101</v>
      </c>
      <c r="JB88" s="537">
        <f t="shared" si="232"/>
        <v>0</v>
      </c>
      <c r="JC88" s="537">
        <f t="shared" si="104"/>
        <v>0</v>
      </c>
      <c r="JD88" s="537">
        <f t="shared" si="105"/>
        <v>0</v>
      </c>
      <c r="JE88" s="518">
        <f t="shared" si="215"/>
        <v>-21.323702444967502</v>
      </c>
      <c r="JF88" s="519">
        <f t="shared" si="106"/>
        <v>-6.3296050057499539E-2</v>
      </c>
      <c r="JG88" s="519">
        <f t="shared" si="181"/>
        <v>-6.3296050057499539E-2</v>
      </c>
      <c r="JH88" s="538">
        <f t="shared" si="223"/>
        <v>-6.3296050057499539E-2</v>
      </c>
      <c r="JI88" s="165"/>
      <c r="JJ88" s="163"/>
      <c r="JK88" s="104">
        <f t="shared" si="190"/>
        <v>-21.239643303284499</v>
      </c>
      <c r="JL88" s="131"/>
      <c r="JM88" s="131"/>
      <c r="JN88" s="528"/>
      <c r="JO88" s="163">
        <v>-20.030001348000003</v>
      </c>
      <c r="JP88" s="163">
        <v>1.8186500000000005</v>
      </c>
      <c r="JQ88" s="398">
        <f t="shared" si="191"/>
        <v>-19.369820648305005</v>
      </c>
      <c r="JT88" s="163">
        <v>-7.4313499999999992</v>
      </c>
      <c r="JU88" s="398">
        <f t="shared" si="192"/>
        <v>-21.386793992585009</v>
      </c>
      <c r="JV88" s="425">
        <v>-20.991925925925937</v>
      </c>
      <c r="JX88" s="163">
        <v>1.6686500000000006</v>
      </c>
      <c r="JY88" s="425">
        <f t="shared" si="193"/>
        <v>-20.167773973605005</v>
      </c>
      <c r="KB88" s="163">
        <v>-3.9813499999999991</v>
      </c>
      <c r="KC88" s="398">
        <f t="shared" si="7"/>
        <v>-20.538804028320008</v>
      </c>
      <c r="KF88" s="163">
        <v>5.5686500000000008</v>
      </c>
      <c r="KG88" s="398">
        <f t="shared" si="194"/>
        <v>-18.639200398987505</v>
      </c>
      <c r="KH88" s="398">
        <v>-19.294611111111109</v>
      </c>
      <c r="KJ88" s="163">
        <v>4.5186500000000009</v>
      </c>
      <c r="KK88" s="398">
        <f t="shared" si="195"/>
        <v>-21.938766210165006</v>
      </c>
      <c r="KL88" s="425"/>
      <c r="KN88" s="365">
        <v>1.1186500000000004</v>
      </c>
      <c r="KO88" s="398">
        <f t="shared" si="196"/>
        <v>-21.058724280730011</v>
      </c>
      <c r="KR88" s="365">
        <v>-2.4313499999999992</v>
      </c>
      <c r="KS88" s="398">
        <f t="shared" si="67"/>
        <v>-21.239643303284499</v>
      </c>
      <c r="KT88"/>
      <c r="KU88" s="36">
        <v>42330</v>
      </c>
    </row>
    <row r="89" spans="1:325" x14ac:dyDescent="0.35">
      <c r="A89" s="95">
        <v>41235</v>
      </c>
      <c r="B89" s="36">
        <v>41235</v>
      </c>
      <c r="C89" s="301">
        <v>3.75</v>
      </c>
      <c r="D89" s="301">
        <v>-5.5</v>
      </c>
      <c r="E89" s="301">
        <v>3.6</v>
      </c>
      <c r="F89" s="301">
        <v>-2.0499999999999998</v>
      </c>
      <c r="G89" s="301">
        <v>7.5</v>
      </c>
      <c r="H89" s="301">
        <v>6.45</v>
      </c>
      <c r="I89" s="301">
        <v>3.05</v>
      </c>
      <c r="J89" s="301">
        <v>-0.5</v>
      </c>
      <c r="K89" s="106"/>
      <c r="L89" s="36">
        <v>42330</v>
      </c>
      <c r="M89" s="105">
        <v>1.8441999999999994</v>
      </c>
      <c r="N89" s="98">
        <f t="shared" si="233"/>
        <v>1.9313499999999995</v>
      </c>
      <c r="O89" s="108">
        <f t="shared" si="242"/>
        <v>2.019533333333333</v>
      </c>
      <c r="P89" s="262"/>
      <c r="Q89" s="181">
        <v>42330</v>
      </c>
      <c r="R89" s="301">
        <v>3.75</v>
      </c>
      <c r="S89" s="224">
        <v>1.8186500000000005</v>
      </c>
      <c r="T89"/>
      <c r="U89" s="301">
        <v>-5.5</v>
      </c>
      <c r="V89" s="224">
        <v>-7.4313499999999992</v>
      </c>
      <c r="W89"/>
      <c r="X89" s="301">
        <v>3.6</v>
      </c>
      <c r="Y89" s="224">
        <v>1.6686500000000006</v>
      </c>
      <c r="Z89"/>
      <c r="AA89" s="301">
        <v>-2.0499999999999998</v>
      </c>
      <c r="AB89" s="224">
        <v>-3.9813499999999991</v>
      </c>
      <c r="AC89"/>
      <c r="AD89" s="301">
        <v>7.5</v>
      </c>
      <c r="AE89" s="223">
        <v>5.5686500000000008</v>
      </c>
      <c r="AF89">
        <v>-19.294611111111109</v>
      </c>
      <c r="AG89" s="301">
        <v>6.45</v>
      </c>
      <c r="AH89" s="223">
        <v>4.5186500000000009</v>
      </c>
      <c r="AI89" s="100"/>
      <c r="AJ89" s="301">
        <v>3.05</v>
      </c>
      <c r="AK89" s="223">
        <v>1.1186500000000004</v>
      </c>
      <c r="AL89"/>
      <c r="AM89" s="301">
        <v>-0.5</v>
      </c>
      <c r="AN89" s="223">
        <f t="shared" si="224"/>
        <v>-2.4313499999999992</v>
      </c>
      <c r="AO89"/>
      <c r="AZ89" s="36">
        <v>42331</v>
      </c>
      <c r="BA89" s="301">
        <v>3.55</v>
      </c>
      <c r="BC89" s="301">
        <v>-4.6999999999999993</v>
      </c>
      <c r="BE89" s="301">
        <v>3.5</v>
      </c>
      <c r="BF89" s="98"/>
      <c r="BG89" s="301">
        <v>-5.0000000000000044E-2</v>
      </c>
      <c r="BH89" s="98"/>
      <c r="BI89" s="301">
        <v>7.05</v>
      </c>
      <c r="BK89" s="301">
        <v>7.5500000000000007</v>
      </c>
      <c r="BM89" s="301">
        <v>4.0999999999999996</v>
      </c>
      <c r="BO89" s="301">
        <v>2.2000000000000002</v>
      </c>
      <c r="BS89" s="36">
        <v>42331</v>
      </c>
      <c r="BT89">
        <v>35</v>
      </c>
      <c r="BU89">
        <f t="shared" si="148"/>
        <v>0.35</v>
      </c>
      <c r="BV89">
        <f t="shared" si="149"/>
        <v>-20.185982593750001</v>
      </c>
      <c r="BW89">
        <v>34</v>
      </c>
      <c r="BX89">
        <f t="shared" si="150"/>
        <v>0.34</v>
      </c>
      <c r="BY89">
        <v>-20.991925925925937</v>
      </c>
      <c r="CA89" s="98"/>
      <c r="CD89" s="36">
        <v>42331</v>
      </c>
      <c r="CE89" s="108">
        <v>1.6729999999999996</v>
      </c>
      <c r="CF89" s="108">
        <v>1.7585999999999995</v>
      </c>
      <c r="CH89" s="104">
        <v>-20.185982593750001</v>
      </c>
      <c r="CI89" s="202">
        <f t="shared" si="197"/>
        <v>-0.15598124574999872</v>
      </c>
      <c r="CJ89" s="224">
        <v>1.7914000000000003</v>
      </c>
      <c r="CK89" s="513">
        <f t="shared" si="151"/>
        <v>0</v>
      </c>
      <c r="CL89" s="506">
        <f t="shared" si="234"/>
        <v>0.98</v>
      </c>
      <c r="CM89" s="510">
        <f t="shared" si="110"/>
        <v>-19.522682269140002</v>
      </c>
      <c r="CN89" s="204">
        <f t="shared" si="68"/>
        <v>-0.15286162083499732</v>
      </c>
      <c r="CO89" s="537">
        <f t="shared" si="133"/>
        <v>0</v>
      </c>
      <c r="CP89" s="537">
        <f t="shared" si="225"/>
        <v>0</v>
      </c>
      <c r="CQ89" s="537">
        <f t="shared" si="69"/>
        <v>0</v>
      </c>
      <c r="CR89" s="537">
        <f t="shared" si="70"/>
        <v>0</v>
      </c>
      <c r="CS89" s="518">
        <f t="shared" si="208"/>
        <v>-19.522682269140002</v>
      </c>
      <c r="CT89" s="519">
        <f t="shared" si="71"/>
        <v>-0.15286162083499732</v>
      </c>
      <c r="CU89" s="519">
        <f t="shared" si="153"/>
        <v>-0.15286162083499732</v>
      </c>
      <c r="CV89" s="538">
        <f t="shared" si="216"/>
        <v>-0.15286162083499732</v>
      </c>
      <c r="CW89" s="165"/>
      <c r="CY89" s="104">
        <f t="shared" si="183"/>
        <v>-19.522682269140002</v>
      </c>
      <c r="CZ89"/>
      <c r="DB89" s="36">
        <v>42331</v>
      </c>
      <c r="DC89" s="108">
        <v>1.6729999999999996</v>
      </c>
      <c r="DD89" s="108">
        <v>1.7585999999999995</v>
      </c>
      <c r="DF89" s="104">
        <v>-20.185982593750001</v>
      </c>
      <c r="DG89" s="202">
        <f t="shared" si="198"/>
        <v>-0.15598124574999872</v>
      </c>
      <c r="DH89" s="224">
        <v>-6.4585999999999988</v>
      </c>
      <c r="DI89" s="513">
        <f t="shared" si="155"/>
        <v>1.9</v>
      </c>
      <c r="DJ89" s="506">
        <f t="shared" si="235"/>
        <v>0</v>
      </c>
      <c r="DK89" s="510">
        <f t="shared" si="111"/>
        <v>-21.806504508340005</v>
      </c>
      <c r="DL89" s="204">
        <f t="shared" si="73"/>
        <v>-0.29636436692499757</v>
      </c>
      <c r="DM89" s="537">
        <f t="shared" si="199"/>
        <v>0</v>
      </c>
      <c r="DN89" s="537">
        <f t="shared" si="226"/>
        <v>0</v>
      </c>
      <c r="DO89" s="537">
        <f t="shared" si="200"/>
        <v>0</v>
      </c>
      <c r="DP89" s="537">
        <f t="shared" si="201"/>
        <v>0</v>
      </c>
      <c r="DQ89" s="518">
        <f t="shared" si="209"/>
        <v>-21.806504508340005</v>
      </c>
      <c r="DR89" s="519">
        <f t="shared" si="76"/>
        <v>-0.17781862015499852</v>
      </c>
      <c r="DS89" s="519">
        <f t="shared" si="157"/>
        <v>-0.17781862015499852</v>
      </c>
      <c r="DT89" s="538">
        <f t="shared" si="217"/>
        <v>-0.17781862015499852</v>
      </c>
      <c r="DU89" s="165"/>
      <c r="DW89" s="104">
        <f t="shared" si="184"/>
        <v>-21.564612612740007</v>
      </c>
      <c r="DY89" s="183"/>
      <c r="DZ89" s="36">
        <v>42331</v>
      </c>
      <c r="EA89" s="108">
        <v>1.6729999999999996</v>
      </c>
      <c r="EB89" s="108">
        <v>1.7585999999999995</v>
      </c>
      <c r="ED89" s="104">
        <v>-20.185982593750001</v>
      </c>
      <c r="EE89" s="202">
        <f t="shared" si="202"/>
        <v>-0.15598124574999872</v>
      </c>
      <c r="EF89" s="224">
        <v>1.7414000000000005</v>
      </c>
      <c r="EG89" s="513">
        <f t="shared" si="159"/>
        <v>0</v>
      </c>
      <c r="EH89" s="506">
        <f t="shared" si="236"/>
        <v>0.98</v>
      </c>
      <c r="EI89" s="510">
        <f t="shared" si="112"/>
        <v>-20.138727103015004</v>
      </c>
      <c r="EJ89" s="204">
        <f t="shared" si="78"/>
        <v>-0.15286162083499732</v>
      </c>
      <c r="EK89" s="537">
        <f t="shared" si="137"/>
        <v>0</v>
      </c>
      <c r="EL89" s="537">
        <f t="shared" si="227"/>
        <v>0</v>
      </c>
      <c r="EM89" s="537">
        <f t="shared" si="79"/>
        <v>0</v>
      </c>
      <c r="EN89" s="537">
        <f t="shared" si="80"/>
        <v>0</v>
      </c>
      <c r="EO89" s="518">
        <f t="shared" si="210"/>
        <v>-20.320635594440002</v>
      </c>
      <c r="EP89" s="519">
        <f t="shared" si="81"/>
        <v>-0.15286162083499732</v>
      </c>
      <c r="EQ89" s="519">
        <f t="shared" si="161"/>
        <v>-0.15286162083499732</v>
      </c>
      <c r="ER89" s="538">
        <f t="shared" si="218"/>
        <v>-0.15286162083499732</v>
      </c>
      <c r="ES89" s="165"/>
      <c r="EU89" s="104">
        <f t="shared" si="185"/>
        <v>-20.320635594440002</v>
      </c>
      <c r="EW89" s="183"/>
      <c r="EX89" s="36">
        <v>42331</v>
      </c>
      <c r="EY89" s="108">
        <v>1.6729999999999996</v>
      </c>
      <c r="EZ89" s="108">
        <v>1.7585999999999995</v>
      </c>
      <c r="FB89" s="104">
        <v>-20.185982593750001</v>
      </c>
      <c r="FC89" s="202">
        <f t="shared" si="203"/>
        <v>-0.15598124574999872</v>
      </c>
      <c r="FD89" s="224">
        <v>-1.8085999999999995</v>
      </c>
      <c r="FE89" s="513">
        <f t="shared" si="163"/>
        <v>1.1200000000000001</v>
      </c>
      <c r="FF89" s="506">
        <f t="shared" si="237"/>
        <v>0</v>
      </c>
      <c r="FG89" s="510">
        <f t="shared" si="113"/>
        <v>-20.713503023560008</v>
      </c>
      <c r="FH89" s="204">
        <f t="shared" si="83"/>
        <v>-0.17469899523999999</v>
      </c>
      <c r="FI89" s="537">
        <f t="shared" si="139"/>
        <v>0</v>
      </c>
      <c r="FJ89" s="537">
        <f t="shared" si="228"/>
        <v>0</v>
      </c>
      <c r="FK89" s="537">
        <f t="shared" si="84"/>
        <v>0</v>
      </c>
      <c r="FL89" s="537">
        <f t="shared" si="85"/>
        <v>0</v>
      </c>
      <c r="FM89" s="518">
        <f t="shared" si="211"/>
        <v>-20.713503023560008</v>
      </c>
      <c r="FN89" s="519">
        <f t="shared" si="86"/>
        <v>-0.17469899523999999</v>
      </c>
      <c r="FO89" s="519">
        <f t="shared" si="165"/>
        <v>-0.17469899523999999</v>
      </c>
      <c r="FP89" s="538">
        <f t="shared" si="219"/>
        <v>-0.17469899523999999</v>
      </c>
      <c r="FQ89" s="165"/>
      <c r="FS89" s="104">
        <f t="shared" si="186"/>
        <v>-20.713503023560008</v>
      </c>
      <c r="FT89" s="98"/>
      <c r="FU89" s="183"/>
      <c r="FV89" s="36">
        <v>42331</v>
      </c>
      <c r="FW89" s="108">
        <v>1.6729999999999996</v>
      </c>
      <c r="FX89" s="108">
        <v>1.7585999999999995</v>
      </c>
      <c r="FZ89" s="104">
        <v>-20.185982593750001</v>
      </c>
      <c r="GA89" s="202">
        <f t="shared" si="204"/>
        <v>-0.15598124574999872</v>
      </c>
      <c r="GB89" s="223">
        <v>5.2914000000000003</v>
      </c>
      <c r="GC89" s="513">
        <f t="shared" si="167"/>
        <v>0</v>
      </c>
      <c r="GD89" s="506">
        <f t="shared" si="238"/>
        <v>0.8</v>
      </c>
      <c r="GE89" s="510">
        <f t="shared" si="114"/>
        <v>-18.763985395587504</v>
      </c>
      <c r="GF89" s="204">
        <f t="shared" si="88"/>
        <v>-0.12478499659999898</v>
      </c>
      <c r="GG89" s="537">
        <f t="shared" si="141"/>
        <v>0</v>
      </c>
      <c r="GH89" s="537">
        <f t="shared" si="229"/>
        <v>0</v>
      </c>
      <c r="GI89" s="537">
        <f t="shared" si="89"/>
        <v>0</v>
      </c>
      <c r="GJ89" s="537">
        <f t="shared" si="90"/>
        <v>0</v>
      </c>
      <c r="GK89" s="518">
        <f t="shared" si="212"/>
        <v>-18.763985395587504</v>
      </c>
      <c r="GL89" s="519">
        <f t="shared" si="91"/>
        <v>-0.12478499659999898</v>
      </c>
      <c r="GM89" s="519">
        <f t="shared" si="169"/>
        <v>-0.12478499659999898</v>
      </c>
      <c r="GN89" s="538">
        <f t="shared" si="220"/>
        <v>-0.12478499659999898</v>
      </c>
      <c r="GO89" s="165"/>
      <c r="GQ89" s="104">
        <f t="shared" si="187"/>
        <v>-18.763985395587504</v>
      </c>
      <c r="GR89"/>
      <c r="GS89" s="183"/>
      <c r="GT89" s="36">
        <v>42331</v>
      </c>
      <c r="GU89" s="108">
        <v>1.6729999999999996</v>
      </c>
      <c r="GV89" s="108">
        <v>1.7585999999999995</v>
      </c>
      <c r="GX89" s="104">
        <v>-20.185982593750001</v>
      </c>
      <c r="GY89" s="202">
        <f t="shared" si="205"/>
        <v>-0.15598124574999872</v>
      </c>
      <c r="GZ89" s="223">
        <v>5.7914000000000012</v>
      </c>
      <c r="HA89" s="513">
        <f t="shared" si="171"/>
        <v>0</v>
      </c>
      <c r="HB89" s="506">
        <f t="shared" si="239"/>
        <v>0.8</v>
      </c>
      <c r="HC89" s="510">
        <f t="shared" si="115"/>
        <v>-22.980739186390007</v>
      </c>
      <c r="HD89" s="204">
        <f t="shared" si="93"/>
        <v>-0.12478499659999898</v>
      </c>
      <c r="HE89" s="537">
        <f t="shared" si="143"/>
        <v>0</v>
      </c>
      <c r="HF89" s="537">
        <f t="shared" si="230"/>
        <v>-1.5598124574999872E-2</v>
      </c>
      <c r="HG89" s="537">
        <f t="shared" si="94"/>
        <v>0</v>
      </c>
      <c r="HH89" s="537">
        <f t="shared" si="95"/>
        <v>0</v>
      </c>
      <c r="HI89" s="518">
        <f t="shared" si="213"/>
        <v>-21.954364334740006</v>
      </c>
      <c r="HJ89" s="519">
        <f t="shared" si="96"/>
        <v>-1.5598124574999872E-2</v>
      </c>
      <c r="HK89" s="519">
        <f t="shared" si="173"/>
        <v>-1.5598124574999872E-2</v>
      </c>
      <c r="HL89" s="538">
        <f t="shared" si="221"/>
        <v>-1.5598124574999872E-2</v>
      </c>
      <c r="HM89" s="165"/>
      <c r="HO89" s="104">
        <f t="shared" si="188"/>
        <v>-21.954364334740006</v>
      </c>
      <c r="HP89" s="165"/>
      <c r="HQ89" s="183"/>
      <c r="HR89" s="36">
        <v>42331</v>
      </c>
      <c r="HS89" s="108">
        <v>1.6729999999999996</v>
      </c>
      <c r="HT89" s="108">
        <v>1.7585999999999995</v>
      </c>
      <c r="HV89" s="104">
        <v>-20.185982593750001</v>
      </c>
      <c r="HW89" s="202">
        <f t="shared" si="206"/>
        <v>-0.15598124574999872</v>
      </c>
      <c r="HX89" s="223">
        <v>2.3414000000000001</v>
      </c>
      <c r="HY89" s="513">
        <f t="shared" si="175"/>
        <v>0</v>
      </c>
      <c r="HZ89" s="506">
        <f t="shared" si="240"/>
        <v>0.95</v>
      </c>
      <c r="IA89" s="510">
        <f t="shared" si="116"/>
        <v>-21.20690646419251</v>
      </c>
      <c r="IB89" s="204">
        <f t="shared" si="98"/>
        <v>-0.14818218346249878</v>
      </c>
      <c r="IC89" s="537">
        <f t="shared" si="145"/>
        <v>0</v>
      </c>
      <c r="ID89" s="537">
        <f t="shared" si="231"/>
        <v>0</v>
      </c>
      <c r="IE89" s="537">
        <f t="shared" si="99"/>
        <v>0</v>
      </c>
      <c r="IF89" s="537">
        <f t="shared" si="100"/>
        <v>0</v>
      </c>
      <c r="IG89" s="518">
        <f t="shared" si="214"/>
        <v>-21.20690646419251</v>
      </c>
      <c r="IH89" s="519">
        <f t="shared" si="101"/>
        <v>-0.14818218346249878</v>
      </c>
      <c r="II89" s="519">
        <f t="shared" si="177"/>
        <v>-0.14818218346249878</v>
      </c>
      <c r="IJ89" s="538">
        <f t="shared" si="222"/>
        <v>-0.14818218346249878</v>
      </c>
      <c r="IK89" s="165"/>
      <c r="IL89" s="163"/>
      <c r="IM89" s="104">
        <f t="shared" si="189"/>
        <v>-21.20690646419251</v>
      </c>
      <c r="IN89"/>
      <c r="IO89" s="183"/>
      <c r="IP89" s="36">
        <v>42331</v>
      </c>
      <c r="IQ89" s="108">
        <v>1.6729999999999996</v>
      </c>
      <c r="IR89" s="108">
        <v>1.7585999999999995</v>
      </c>
      <c r="IT89" s="104">
        <v>-20.185982593750001</v>
      </c>
      <c r="IU89" s="202">
        <f t="shared" si="207"/>
        <v>-0.15598124574999872</v>
      </c>
      <c r="IV89" s="365">
        <v>0.44140000000000068</v>
      </c>
      <c r="IW89" s="513">
        <f t="shared" si="179"/>
        <v>0</v>
      </c>
      <c r="IX89" s="506">
        <f t="shared" si="241"/>
        <v>1</v>
      </c>
      <c r="IY89" s="510">
        <f t="shared" si="117"/>
        <v>-23.612540683892504</v>
      </c>
      <c r="IZ89" s="204">
        <f t="shared" si="103"/>
        <v>-0.15598124574999872</v>
      </c>
      <c r="JA89" s="537">
        <f t="shared" si="147"/>
        <v>0</v>
      </c>
      <c r="JB89" s="537">
        <f t="shared" si="232"/>
        <v>-0.14038312117499885</v>
      </c>
      <c r="JC89" s="537">
        <f t="shared" si="104"/>
        <v>0</v>
      </c>
      <c r="JD89" s="537">
        <f t="shared" si="105"/>
        <v>0</v>
      </c>
      <c r="JE89" s="518">
        <f t="shared" si="215"/>
        <v>-21.464085566142501</v>
      </c>
      <c r="JF89" s="519">
        <f t="shared" si="106"/>
        <v>-0.14038312117499885</v>
      </c>
      <c r="JG89" s="519">
        <f t="shared" si="181"/>
        <v>-0.14038312117499885</v>
      </c>
      <c r="JH89" s="538">
        <f t="shared" si="223"/>
        <v>-0.14038312117499885</v>
      </c>
      <c r="JI89" s="165"/>
      <c r="JJ89" s="163"/>
      <c r="JK89" s="104">
        <f t="shared" si="190"/>
        <v>-21.380026424459498</v>
      </c>
      <c r="JL89" s="131"/>
      <c r="JM89" s="131"/>
      <c r="JN89" s="528"/>
      <c r="JO89" s="163">
        <v>-20.185982593750001</v>
      </c>
      <c r="JP89" s="163">
        <v>1.7914000000000003</v>
      </c>
      <c r="JQ89" s="398">
        <f t="shared" ref="JQ89:JQ120" si="243">(CY89)</f>
        <v>-19.522682269140002</v>
      </c>
      <c r="JT89" s="163">
        <v>-6.4585999999999988</v>
      </c>
      <c r="JU89" s="398">
        <f t="shared" ref="JU89:JU120" si="244">(DW89)</f>
        <v>-21.564612612740007</v>
      </c>
      <c r="JX89" s="163">
        <v>1.7414000000000005</v>
      </c>
      <c r="JY89" s="425">
        <f t="shared" ref="JY89:JY120" si="245">(EU89)</f>
        <v>-20.320635594440002</v>
      </c>
      <c r="KB89" s="163">
        <v>-1.8085999999999995</v>
      </c>
      <c r="KC89" s="398">
        <f t="shared" ref="KC89:KC152" si="246">(FS89)</f>
        <v>-20.713503023560008</v>
      </c>
      <c r="KF89" s="163">
        <v>5.2914000000000003</v>
      </c>
      <c r="KG89" s="398">
        <f t="shared" ref="KG89:KG120" si="247">(GQ89)</f>
        <v>-18.763985395587504</v>
      </c>
      <c r="KJ89" s="163">
        <v>5.7914000000000012</v>
      </c>
      <c r="KK89" s="398">
        <f t="shared" ref="KK89:KK120" si="248">(HO89)</f>
        <v>-21.954364334740006</v>
      </c>
      <c r="KL89" s="425"/>
      <c r="KN89" s="365">
        <v>2.3414000000000001</v>
      </c>
      <c r="KO89" s="398">
        <f t="shared" ref="KO89:KO120" si="249">(IM89)</f>
        <v>-21.20690646419251</v>
      </c>
      <c r="KR89" s="365">
        <v>0.44140000000000068</v>
      </c>
      <c r="KS89" s="398">
        <f t="shared" si="67"/>
        <v>-21.380026424459498</v>
      </c>
      <c r="KU89" s="36">
        <v>42331</v>
      </c>
      <c r="KW89" s="98">
        <f>(JR94-JQ94)</f>
        <v>-0.58632805773619978</v>
      </c>
      <c r="KX89" s="402">
        <f>IF(AND(KW89&gt;-0.5,KW89&lt;0.5)," ",KW89)</f>
        <v>-0.58632805773619978</v>
      </c>
      <c r="KY89" s="98">
        <f>(JV88-JU88)</f>
        <v>0.39486806665907181</v>
      </c>
      <c r="KZ89" s="402" t="str">
        <f>IF(AND(KY89&gt;-0.5,KY89&lt;0.5)," ",KY89)</f>
        <v xml:space="preserve"> </v>
      </c>
      <c r="LA89" s="98">
        <f>(JZ90-JY90)</f>
        <v>1.2129529989122148</v>
      </c>
      <c r="LB89" s="402">
        <f>IF(AND(LA89&gt;-0.5,LA89&lt;0.5)," ",LA89)</f>
        <v>1.2129529989122148</v>
      </c>
      <c r="LC89" s="98">
        <f>(KD90-KC90)</f>
        <v>-2.4347831520554308E-2</v>
      </c>
      <c r="LD89" s="402" t="str">
        <f>IF(AND(LC89&gt;-0.5,LC89&lt;0.5)," ",LC89)</f>
        <v xml:space="preserve"> </v>
      </c>
      <c r="LE89" s="98">
        <f>(KH88-KG88)</f>
        <v>-0.65541071212360436</v>
      </c>
      <c r="LF89" s="402">
        <f>IF(AND(LE89&gt;-0.5,LE89&lt;0.5)," ",LE89)</f>
        <v>-0.65541071212360436</v>
      </c>
      <c r="LG89" s="98">
        <f>(KL87-KK87)</f>
        <v>1.0618248988450993</v>
      </c>
      <c r="LH89" s="402">
        <f>IF(AND(LG89&gt;-0.5,LG89&lt;0.5)," ",LG89)</f>
        <v>1.0618248988450993</v>
      </c>
      <c r="LI89" s="98">
        <f>(KP86-KO86)</f>
        <v>-1.5672063387093971</v>
      </c>
      <c r="LJ89" s="402">
        <f>IF(AND(LI89&gt;-0.5,LI89&lt;0.5)," ",LI89)</f>
        <v>-1.5672063387093971</v>
      </c>
      <c r="LK89" s="402">
        <f>(KT87-KS87)</f>
        <v>-2.7937724140230102E-3</v>
      </c>
      <c r="LL89" s="402" t="str">
        <f>IF(AND(LK89&gt;-0.5,LK89&lt;0.5)," ",LK89)</f>
        <v xml:space="preserve"> </v>
      </c>
      <c r="LM89" s="112">
        <v>3</v>
      </c>
    </row>
    <row r="90" spans="1:325" x14ac:dyDescent="0.35">
      <c r="A90" s="95">
        <v>41236</v>
      </c>
      <c r="B90" s="36">
        <v>41236</v>
      </c>
      <c r="C90" s="301">
        <v>3.55</v>
      </c>
      <c r="D90" s="301">
        <v>-4.6999999999999993</v>
      </c>
      <c r="E90" s="301">
        <v>3.5</v>
      </c>
      <c r="F90" s="301">
        <v>-5.0000000000000044E-2</v>
      </c>
      <c r="G90" s="301">
        <v>7.05</v>
      </c>
      <c r="H90" s="301">
        <v>7.5500000000000007</v>
      </c>
      <c r="I90" s="301">
        <v>4.0999999999999996</v>
      </c>
      <c r="J90" s="301">
        <v>2.2000000000000002</v>
      </c>
      <c r="K90" s="106"/>
      <c r="L90" s="36">
        <v>42331</v>
      </c>
      <c r="M90" s="105">
        <v>1.6729999999999996</v>
      </c>
      <c r="N90" s="98">
        <f t="shared" si="233"/>
        <v>1.7585999999999995</v>
      </c>
      <c r="O90" s="108">
        <f t="shared" si="242"/>
        <v>1.8452333333333328</v>
      </c>
      <c r="P90" s="262"/>
      <c r="Q90" s="181">
        <v>42331</v>
      </c>
      <c r="R90" s="301">
        <v>3.55</v>
      </c>
      <c r="S90" s="224">
        <v>1.7914000000000003</v>
      </c>
      <c r="T90"/>
      <c r="U90" s="301">
        <v>-4.6999999999999993</v>
      </c>
      <c r="V90" s="224">
        <v>-6.4585999999999988</v>
      </c>
      <c r="W90"/>
      <c r="X90" s="301">
        <v>3.5</v>
      </c>
      <c r="Y90" s="224">
        <v>1.7414000000000005</v>
      </c>
      <c r="Z90" s="98"/>
      <c r="AA90" s="301">
        <v>-5.0000000000000044E-2</v>
      </c>
      <c r="AB90" s="224">
        <v>-1.8085999999999995</v>
      </c>
      <c r="AC90" s="98"/>
      <c r="AD90" s="301">
        <v>7.05</v>
      </c>
      <c r="AE90" s="223">
        <v>5.2914000000000003</v>
      </c>
      <c r="AF90"/>
      <c r="AG90" s="301">
        <v>7.5500000000000007</v>
      </c>
      <c r="AH90" s="223">
        <v>5.7914000000000012</v>
      </c>
      <c r="AI90" s="100"/>
      <c r="AJ90" s="301">
        <v>4.0999999999999996</v>
      </c>
      <c r="AK90" s="223">
        <v>2.3414000000000001</v>
      </c>
      <c r="AL90"/>
      <c r="AM90" s="301">
        <v>2.2000000000000002</v>
      </c>
      <c r="AN90" s="223">
        <f t="shared" si="224"/>
        <v>0.44140000000000068</v>
      </c>
      <c r="AO90"/>
      <c r="AZ90" s="36">
        <v>42332</v>
      </c>
      <c r="BA90" s="301">
        <v>4.1999999999999993</v>
      </c>
      <c r="BB90" s="126"/>
      <c r="BC90" s="301">
        <v>-2.8499999999999996</v>
      </c>
      <c r="BD90" s="126"/>
      <c r="BE90" s="301">
        <v>2.15</v>
      </c>
      <c r="BF90">
        <v>-19.257527777777785</v>
      </c>
      <c r="BG90" s="301">
        <v>0.6</v>
      </c>
      <c r="BH90">
        <v>-20.902680555555559</v>
      </c>
      <c r="BI90" s="301">
        <v>6.6</v>
      </c>
      <c r="BJ90" s="387"/>
      <c r="BK90" s="301">
        <v>6.25</v>
      </c>
      <c r="BL90" s="388"/>
      <c r="BM90" s="301">
        <v>2.35</v>
      </c>
      <c r="BN90" s="388"/>
      <c r="BO90" s="301">
        <v>4.95</v>
      </c>
      <c r="BP90" s="388"/>
      <c r="BQ90" s="388"/>
      <c r="BS90" s="36">
        <v>42332</v>
      </c>
      <c r="BT90">
        <v>36</v>
      </c>
      <c r="BU90">
        <f t="shared" si="148"/>
        <v>0.36</v>
      </c>
      <c r="BV90">
        <f t="shared" si="149"/>
        <v>-20.335827775999999</v>
      </c>
      <c r="BW90">
        <v>34</v>
      </c>
      <c r="BX90">
        <f t="shared" si="150"/>
        <v>0.34</v>
      </c>
      <c r="BY90">
        <v>-19.294611111111109</v>
      </c>
      <c r="CA90" s="387"/>
      <c r="CD90" s="36">
        <v>42332</v>
      </c>
      <c r="CE90" s="108">
        <v>1.504899999999999</v>
      </c>
      <c r="CF90" s="108">
        <v>1.5889499999999992</v>
      </c>
      <c r="CG90">
        <v>-20.293368055555558</v>
      </c>
      <c r="CH90" s="104">
        <v>-20.335827775999999</v>
      </c>
      <c r="CI90" s="202">
        <f t="shared" si="197"/>
        <v>-0.14984518224999732</v>
      </c>
      <c r="CJ90" s="224">
        <v>2.6110500000000001</v>
      </c>
      <c r="CK90" s="513">
        <f t="shared" si="151"/>
        <v>0</v>
      </c>
      <c r="CL90" s="506">
        <f t="shared" si="234"/>
        <v>0.95</v>
      </c>
      <c r="CM90" s="510">
        <f t="shared" si="110"/>
        <v>-19.6650351922775</v>
      </c>
      <c r="CN90" s="204">
        <f t="shared" si="68"/>
        <v>-0.14235292313749781</v>
      </c>
      <c r="CO90" s="537">
        <f t="shared" si="133"/>
        <v>0</v>
      </c>
      <c r="CP90" s="537">
        <f t="shared" si="225"/>
        <v>0</v>
      </c>
      <c r="CQ90" s="537">
        <f t="shared" si="69"/>
        <v>0</v>
      </c>
      <c r="CR90" s="537">
        <f t="shared" si="70"/>
        <v>0</v>
      </c>
      <c r="CS90" s="518">
        <f t="shared" si="208"/>
        <v>-19.6650351922775</v>
      </c>
      <c r="CT90" s="519">
        <f t="shared" si="71"/>
        <v>-0.14235292313749781</v>
      </c>
      <c r="CU90" s="519">
        <f t="shared" si="153"/>
        <v>-0.14235292313749781</v>
      </c>
      <c r="CV90" s="538">
        <f t="shared" si="216"/>
        <v>-0.14235292313749781</v>
      </c>
      <c r="CW90" s="165"/>
      <c r="CY90" s="104">
        <f t="shared" si="183"/>
        <v>-19.6650351922775</v>
      </c>
      <c r="CZ90" s="126"/>
      <c r="DB90" s="36">
        <v>42332</v>
      </c>
      <c r="DC90" s="108">
        <v>1.504899999999999</v>
      </c>
      <c r="DD90" s="108">
        <v>1.5889499999999992</v>
      </c>
      <c r="DE90">
        <v>-20.293368055555558</v>
      </c>
      <c r="DF90" s="104">
        <v>-20.335827775999999</v>
      </c>
      <c r="DG90" s="202">
        <f t="shared" si="198"/>
        <v>-0.14984518224999732</v>
      </c>
      <c r="DH90" s="224">
        <v>-4.4389499999999984</v>
      </c>
      <c r="DI90" s="513">
        <f t="shared" si="155"/>
        <v>1.6</v>
      </c>
      <c r="DJ90" s="506">
        <f t="shared" si="235"/>
        <v>0</v>
      </c>
      <c r="DK90" s="510">
        <f t="shared" si="111"/>
        <v>-22.04625679994</v>
      </c>
      <c r="DL90" s="204">
        <f t="shared" si="73"/>
        <v>-0.239752291599995</v>
      </c>
      <c r="DM90" s="537">
        <f t="shared" si="199"/>
        <v>0</v>
      </c>
      <c r="DN90" s="537">
        <f t="shared" si="226"/>
        <v>0</v>
      </c>
      <c r="DO90" s="537">
        <f t="shared" si="200"/>
        <v>0</v>
      </c>
      <c r="DP90" s="537">
        <f t="shared" si="201"/>
        <v>0</v>
      </c>
      <c r="DQ90" s="518">
        <f t="shared" si="209"/>
        <v>-22.04625679994</v>
      </c>
      <c r="DR90" s="519">
        <f t="shared" si="76"/>
        <v>-0.143851374959997</v>
      </c>
      <c r="DS90" s="519">
        <f t="shared" si="157"/>
        <v>-0.143851374959997</v>
      </c>
      <c r="DT90" s="538">
        <f t="shared" si="217"/>
        <v>-0.143851374959997</v>
      </c>
      <c r="DU90" s="165"/>
      <c r="DW90" s="104">
        <f t="shared" si="184"/>
        <v>-21.708463987700004</v>
      </c>
      <c r="DY90" s="183"/>
      <c r="DZ90" s="36">
        <v>42332</v>
      </c>
      <c r="EA90" s="108">
        <v>1.504899999999999</v>
      </c>
      <c r="EB90" s="108">
        <v>1.5889499999999992</v>
      </c>
      <c r="EC90">
        <v>-20.293368055555558</v>
      </c>
      <c r="ED90" s="104">
        <v>-20.335827775999999</v>
      </c>
      <c r="EE90" s="202">
        <f t="shared" si="202"/>
        <v>-0.14984518224999732</v>
      </c>
      <c r="EF90" s="224">
        <v>0.56105000000000071</v>
      </c>
      <c r="EG90" s="513">
        <f t="shared" si="159"/>
        <v>0</v>
      </c>
      <c r="EH90" s="506">
        <f t="shared" si="236"/>
        <v>1</v>
      </c>
      <c r="EI90" s="510">
        <f t="shared" si="112"/>
        <v>-20.288572285265001</v>
      </c>
      <c r="EJ90" s="204">
        <f t="shared" si="78"/>
        <v>-0.14984518224999732</v>
      </c>
      <c r="EK90" s="537">
        <f t="shared" si="137"/>
        <v>0</v>
      </c>
      <c r="EL90" s="537">
        <f t="shared" si="227"/>
        <v>0</v>
      </c>
      <c r="EM90" s="537">
        <f t="shared" si="79"/>
        <v>0</v>
      </c>
      <c r="EN90" s="537">
        <f t="shared" si="80"/>
        <v>0</v>
      </c>
      <c r="EO90" s="518">
        <f t="shared" si="210"/>
        <v>-20.47048077669</v>
      </c>
      <c r="EP90" s="519">
        <f t="shared" si="81"/>
        <v>-0.14984518224999732</v>
      </c>
      <c r="EQ90" s="519">
        <f t="shared" si="161"/>
        <v>-0.14984518224999732</v>
      </c>
      <c r="ER90" s="538">
        <f t="shared" si="218"/>
        <v>-0.14984518224999732</v>
      </c>
      <c r="ES90" s="165"/>
      <c r="EU90" s="104">
        <f t="shared" si="185"/>
        <v>-20.47048077669</v>
      </c>
      <c r="EV90" s="163">
        <v>-19.257527777777785</v>
      </c>
      <c r="EW90" s="183"/>
      <c r="EX90" s="36">
        <v>42332</v>
      </c>
      <c r="EY90" s="108">
        <v>1.504899999999999</v>
      </c>
      <c r="EZ90" s="108">
        <v>1.5889499999999992</v>
      </c>
      <c r="FA90">
        <v>-20.293368055555558</v>
      </c>
      <c r="FB90" s="104">
        <v>-20.335827775999999</v>
      </c>
      <c r="FC90" s="202">
        <f t="shared" si="203"/>
        <v>-0.14984518224999732</v>
      </c>
      <c r="FD90" s="224">
        <v>-0.98894999999999922</v>
      </c>
      <c r="FE90" s="513">
        <f t="shared" si="163"/>
        <v>1.1000000000000001</v>
      </c>
      <c r="FF90" s="506">
        <f t="shared" si="237"/>
        <v>0</v>
      </c>
      <c r="FG90" s="510">
        <f t="shared" si="113"/>
        <v>-20.878332724035005</v>
      </c>
      <c r="FH90" s="204">
        <f t="shared" si="83"/>
        <v>-0.16482970047499634</v>
      </c>
      <c r="FI90" s="537">
        <f t="shared" si="139"/>
        <v>0</v>
      </c>
      <c r="FJ90" s="537">
        <f t="shared" si="228"/>
        <v>0</v>
      </c>
      <c r="FK90" s="537">
        <f t="shared" si="84"/>
        <v>0</v>
      </c>
      <c r="FL90" s="537">
        <f t="shared" si="85"/>
        <v>0</v>
      </c>
      <c r="FM90" s="518">
        <f t="shared" si="211"/>
        <v>-20.878332724035005</v>
      </c>
      <c r="FN90" s="519">
        <f t="shared" si="86"/>
        <v>-0.16482970047499634</v>
      </c>
      <c r="FO90" s="519">
        <f t="shared" si="165"/>
        <v>-0.16482970047499634</v>
      </c>
      <c r="FP90" s="538">
        <f t="shared" si="219"/>
        <v>-0.16482970047499634</v>
      </c>
      <c r="FQ90" s="165"/>
      <c r="FS90" s="104">
        <f t="shared" si="186"/>
        <v>-20.878332724035005</v>
      </c>
      <c r="FT90">
        <v>-20.902680555555559</v>
      </c>
      <c r="FU90" s="183"/>
      <c r="FV90" s="36">
        <v>42332</v>
      </c>
      <c r="FW90" s="108">
        <v>1.504899999999999</v>
      </c>
      <c r="FX90" s="108">
        <v>1.5889499999999992</v>
      </c>
      <c r="FY90">
        <v>-20.293368055555558</v>
      </c>
      <c r="FZ90" s="104">
        <v>-20.335827775999999</v>
      </c>
      <c r="GA90" s="202">
        <f t="shared" si="204"/>
        <v>-0.14984518224999732</v>
      </c>
      <c r="GB90" s="223">
        <v>5.0110500000000009</v>
      </c>
      <c r="GC90" s="513">
        <f t="shared" si="167"/>
        <v>0</v>
      </c>
      <c r="GD90" s="506">
        <f t="shared" si="238"/>
        <v>0.8</v>
      </c>
      <c r="GE90" s="510">
        <f t="shared" si="114"/>
        <v>-18.883861541387503</v>
      </c>
      <c r="GF90" s="204">
        <f t="shared" si="88"/>
        <v>-0.11987614579999928</v>
      </c>
      <c r="GG90" s="537">
        <f t="shared" si="141"/>
        <v>0</v>
      </c>
      <c r="GH90" s="537">
        <f t="shared" si="229"/>
        <v>0</v>
      </c>
      <c r="GI90" s="537">
        <f t="shared" si="89"/>
        <v>0</v>
      </c>
      <c r="GJ90" s="537">
        <f t="shared" si="90"/>
        <v>0</v>
      </c>
      <c r="GK90" s="518">
        <f t="shared" si="212"/>
        <v>-18.883861541387503</v>
      </c>
      <c r="GL90" s="519">
        <f t="shared" si="91"/>
        <v>-0.11987614579999928</v>
      </c>
      <c r="GM90" s="519">
        <f t="shared" si="169"/>
        <v>-0.11987614579999928</v>
      </c>
      <c r="GN90" s="538">
        <f t="shared" si="220"/>
        <v>-0.21987614579999928</v>
      </c>
      <c r="GO90" s="165"/>
      <c r="GQ90" s="104">
        <f t="shared" si="187"/>
        <v>-18.983861541387505</v>
      </c>
      <c r="GR90" s="387"/>
      <c r="GS90" s="183"/>
      <c r="GT90" s="36">
        <v>42332</v>
      </c>
      <c r="GU90" s="108">
        <v>1.504899999999999</v>
      </c>
      <c r="GV90" s="108">
        <v>1.5889499999999992</v>
      </c>
      <c r="GW90">
        <v>-20.293368055555558</v>
      </c>
      <c r="GX90" s="104">
        <v>-20.335827775999999</v>
      </c>
      <c r="GY90" s="202">
        <f t="shared" si="205"/>
        <v>-0.14984518224999732</v>
      </c>
      <c r="GZ90" s="223">
        <v>4.6610500000000012</v>
      </c>
      <c r="HA90" s="513">
        <f t="shared" si="171"/>
        <v>0</v>
      </c>
      <c r="HB90" s="506">
        <f t="shared" si="239"/>
        <v>0.85</v>
      </c>
      <c r="HC90" s="510">
        <f t="shared" si="115"/>
        <v>-23.108107591302506</v>
      </c>
      <c r="HD90" s="204">
        <f t="shared" si="93"/>
        <v>-0.12736840491249879</v>
      </c>
      <c r="HE90" s="537">
        <f t="shared" si="143"/>
        <v>0</v>
      </c>
      <c r="HF90" s="537">
        <f t="shared" si="230"/>
        <v>-6.7430332012499858E-2</v>
      </c>
      <c r="HG90" s="537">
        <f t="shared" si="94"/>
        <v>0</v>
      </c>
      <c r="HH90" s="537">
        <f t="shared" si="95"/>
        <v>0</v>
      </c>
      <c r="HI90" s="518">
        <f t="shared" si="213"/>
        <v>-22.021794666752506</v>
      </c>
      <c r="HJ90" s="519">
        <f t="shared" si="96"/>
        <v>-6.743033201249915E-2</v>
      </c>
      <c r="HK90" s="519">
        <f t="shared" si="173"/>
        <v>-6.743033201249915E-2</v>
      </c>
      <c r="HL90" s="538">
        <f t="shared" si="221"/>
        <v>-6.743033201249915E-2</v>
      </c>
      <c r="HM90" s="165"/>
      <c r="HO90" s="104">
        <f t="shared" si="188"/>
        <v>-22.021794666752506</v>
      </c>
      <c r="HP90" s="479"/>
      <c r="HQ90" s="183"/>
      <c r="HR90" s="36">
        <v>42332</v>
      </c>
      <c r="HS90" s="108">
        <v>1.504899999999999</v>
      </c>
      <c r="HT90" s="108">
        <v>1.5889499999999992</v>
      </c>
      <c r="HU90">
        <v>-20.293368055555558</v>
      </c>
      <c r="HV90" s="104">
        <v>-20.335827775999999</v>
      </c>
      <c r="HW90" s="202">
        <f t="shared" si="206"/>
        <v>-0.14984518224999732</v>
      </c>
      <c r="HX90" s="223">
        <v>0.76105000000000089</v>
      </c>
      <c r="HY90" s="513">
        <f t="shared" si="175"/>
        <v>0</v>
      </c>
      <c r="HZ90" s="506">
        <f t="shared" si="240"/>
        <v>1</v>
      </c>
      <c r="IA90" s="510">
        <f t="shared" si="116"/>
        <v>-21.356751646442508</v>
      </c>
      <c r="IB90" s="204">
        <f t="shared" si="98"/>
        <v>-0.14984518224999732</v>
      </c>
      <c r="IC90" s="537">
        <f t="shared" si="145"/>
        <v>0</v>
      </c>
      <c r="ID90" s="537">
        <f t="shared" si="231"/>
        <v>0</v>
      </c>
      <c r="IE90" s="537">
        <f t="shared" si="99"/>
        <v>0</v>
      </c>
      <c r="IF90" s="537">
        <f t="shared" si="100"/>
        <v>0</v>
      </c>
      <c r="IG90" s="518">
        <f t="shared" si="214"/>
        <v>-21.356751646442508</v>
      </c>
      <c r="IH90" s="519">
        <f t="shared" si="101"/>
        <v>-0.14984518224999732</v>
      </c>
      <c r="II90" s="519">
        <f t="shared" si="177"/>
        <v>-0.14984518224999732</v>
      </c>
      <c r="IJ90" s="538">
        <f t="shared" si="222"/>
        <v>-0.14984518224999732</v>
      </c>
      <c r="IK90" s="165"/>
      <c r="IL90" s="163"/>
      <c r="IM90" s="104">
        <f t="shared" si="189"/>
        <v>-21.356751646442508</v>
      </c>
      <c r="IN90" s="388"/>
      <c r="IO90" s="183"/>
      <c r="IP90" s="36">
        <v>42332</v>
      </c>
      <c r="IQ90" s="108">
        <v>1.504899999999999</v>
      </c>
      <c r="IR90" s="108">
        <v>1.5889499999999992</v>
      </c>
      <c r="IS90">
        <v>-20.293368055555558</v>
      </c>
      <c r="IT90" s="104">
        <v>-20.335827775999999</v>
      </c>
      <c r="IU90" s="202">
        <f t="shared" si="207"/>
        <v>-0.14984518224999732</v>
      </c>
      <c r="IV90" s="365">
        <v>3.361050000000001</v>
      </c>
      <c r="IW90" s="513">
        <f t="shared" si="179"/>
        <v>0</v>
      </c>
      <c r="IX90" s="506">
        <f t="shared" si="241"/>
        <v>0.9</v>
      </c>
      <c r="IY90" s="510">
        <f t="shared" si="117"/>
        <v>-23.747401347917503</v>
      </c>
      <c r="IZ90" s="204">
        <f t="shared" si="103"/>
        <v>-0.1348606640249983</v>
      </c>
      <c r="JA90" s="537">
        <f t="shared" si="147"/>
        <v>0</v>
      </c>
      <c r="JB90" s="537">
        <f t="shared" si="232"/>
        <v>-7.4922591124999369E-2</v>
      </c>
      <c r="JC90" s="537">
        <f t="shared" si="104"/>
        <v>0</v>
      </c>
      <c r="JD90" s="537">
        <f t="shared" si="105"/>
        <v>0</v>
      </c>
      <c r="JE90" s="518">
        <f t="shared" si="215"/>
        <v>-21.539008157267499</v>
      </c>
      <c r="JF90" s="519">
        <f t="shared" si="106"/>
        <v>-7.4922591124998661E-2</v>
      </c>
      <c r="JG90" s="519">
        <f t="shared" si="181"/>
        <v>-7.4922591124998661E-2</v>
      </c>
      <c r="JH90" s="538">
        <f t="shared" si="223"/>
        <v>-7.4922591124998661E-2</v>
      </c>
      <c r="JI90" s="165"/>
      <c r="JJ90" s="163"/>
      <c r="JK90" s="104">
        <f t="shared" si="190"/>
        <v>-21.454949015584496</v>
      </c>
      <c r="JL90" s="388"/>
      <c r="JM90" s="388"/>
      <c r="JN90" s="531"/>
      <c r="JO90" s="163">
        <v>-20.335827775999999</v>
      </c>
      <c r="JP90" s="163">
        <v>2.6110500000000001</v>
      </c>
      <c r="JQ90" s="398">
        <f t="shared" si="243"/>
        <v>-19.6650351922775</v>
      </c>
      <c r="JR90" s="422"/>
      <c r="JT90" s="163">
        <v>-4.4389499999999984</v>
      </c>
      <c r="JU90" s="398">
        <f t="shared" si="244"/>
        <v>-21.708463987700004</v>
      </c>
      <c r="JX90" s="163">
        <v>0.56105000000000071</v>
      </c>
      <c r="JY90" s="425">
        <f t="shared" si="245"/>
        <v>-20.47048077669</v>
      </c>
      <c r="JZ90" s="398">
        <v>-19.257527777777785</v>
      </c>
      <c r="KB90" s="163">
        <v>-0.98894999999999922</v>
      </c>
      <c r="KC90" s="398">
        <f t="shared" si="246"/>
        <v>-20.878332724035005</v>
      </c>
      <c r="KD90" s="398">
        <v>-20.902680555555559</v>
      </c>
      <c r="KF90" s="163">
        <v>5.0110500000000009</v>
      </c>
      <c r="KG90" s="398">
        <f t="shared" si="247"/>
        <v>-18.983861541387505</v>
      </c>
      <c r="KH90" s="436"/>
      <c r="KJ90" s="163">
        <v>4.6610500000000012</v>
      </c>
      <c r="KK90" s="398">
        <f t="shared" si="248"/>
        <v>-22.021794666752506</v>
      </c>
      <c r="KL90" s="435"/>
      <c r="KN90" s="365">
        <v>0.76105000000000089</v>
      </c>
      <c r="KO90" s="398">
        <f t="shared" si="249"/>
        <v>-21.356751646442508</v>
      </c>
      <c r="KP90" s="435"/>
      <c r="KR90" s="365">
        <v>3.361050000000001</v>
      </c>
      <c r="KS90" s="398">
        <f t="shared" ref="KS90:KS153" si="250">(JK90)</f>
        <v>-21.454949015584496</v>
      </c>
      <c r="KT90" s="435"/>
      <c r="KU90" s="36">
        <v>42332</v>
      </c>
    </row>
    <row r="91" spans="1:325" x14ac:dyDescent="0.35">
      <c r="A91" s="95">
        <v>41237</v>
      </c>
      <c r="B91" s="36">
        <v>41237</v>
      </c>
      <c r="C91" s="301">
        <v>4.1999999999999993</v>
      </c>
      <c r="D91" s="301">
        <v>-2.8499999999999996</v>
      </c>
      <c r="E91" s="301">
        <v>2.15</v>
      </c>
      <c r="F91" s="301">
        <v>0.6</v>
      </c>
      <c r="G91" s="301">
        <v>6.6</v>
      </c>
      <c r="H91" s="301">
        <v>6.25</v>
      </c>
      <c r="I91" s="301">
        <v>2.35</v>
      </c>
      <c r="J91" s="301">
        <v>4.95</v>
      </c>
      <c r="K91" s="106"/>
      <c r="L91" s="36">
        <v>42332</v>
      </c>
      <c r="M91" s="105">
        <v>1.504899999999999</v>
      </c>
      <c r="N91" s="98">
        <f t="shared" si="233"/>
        <v>1.5889499999999992</v>
      </c>
      <c r="O91" s="108">
        <f t="shared" si="242"/>
        <v>1.6740333333333328</v>
      </c>
      <c r="P91" s="262"/>
      <c r="Q91" s="181">
        <v>42332</v>
      </c>
      <c r="R91" s="301">
        <v>4.1999999999999993</v>
      </c>
      <c r="S91" s="224">
        <v>2.6110500000000001</v>
      </c>
      <c r="T91" s="126"/>
      <c r="U91" s="301">
        <v>-2.8499999999999996</v>
      </c>
      <c r="V91" s="224">
        <v>-4.4389499999999984</v>
      </c>
      <c r="W91"/>
      <c r="X91" s="301">
        <v>2.15</v>
      </c>
      <c r="Y91" s="224">
        <v>0.56105000000000071</v>
      </c>
      <c r="Z91">
        <v>-19.257527777777785</v>
      </c>
      <c r="AA91" s="301">
        <v>0.6</v>
      </c>
      <c r="AB91" s="224">
        <v>-0.98894999999999922</v>
      </c>
      <c r="AC91">
        <v>-20.902680555555559</v>
      </c>
      <c r="AD91" s="301">
        <v>6.6</v>
      </c>
      <c r="AE91" s="223">
        <v>5.0110500000000009</v>
      </c>
      <c r="AF91" s="387"/>
      <c r="AG91" s="301">
        <v>6.25</v>
      </c>
      <c r="AH91" s="223">
        <v>4.6610500000000012</v>
      </c>
      <c r="AI91" s="388"/>
      <c r="AJ91" s="301">
        <v>2.35</v>
      </c>
      <c r="AK91" s="223">
        <v>0.76105000000000089</v>
      </c>
      <c r="AL91" s="388"/>
      <c r="AM91" s="301">
        <v>4.95</v>
      </c>
      <c r="AN91" s="223">
        <f t="shared" si="224"/>
        <v>3.361050000000001</v>
      </c>
      <c r="AO91" s="388"/>
      <c r="AZ91" s="36">
        <v>42333</v>
      </c>
      <c r="BA91" s="301">
        <v>1.45</v>
      </c>
      <c r="BC91" s="301">
        <v>-0.75</v>
      </c>
      <c r="BE91" s="301">
        <v>2.0499999999999998</v>
      </c>
      <c r="BG91" s="301">
        <v>-1.7</v>
      </c>
      <c r="BI91" s="301">
        <v>7.3000000000000007</v>
      </c>
      <c r="BK91" s="301">
        <v>6.25</v>
      </c>
      <c r="BM91" s="301">
        <v>1.85</v>
      </c>
      <c r="BO91" s="301">
        <v>3.85</v>
      </c>
      <c r="BS91" s="36">
        <v>42333</v>
      </c>
      <c r="BT91">
        <v>37</v>
      </c>
      <c r="BU91">
        <f t="shared" si="148"/>
        <v>0.37</v>
      </c>
      <c r="BV91">
        <f t="shared" si="149"/>
        <v>-20.479713807750002</v>
      </c>
      <c r="BW91">
        <v>35</v>
      </c>
      <c r="BX91">
        <f t="shared" si="150"/>
        <v>0.35</v>
      </c>
      <c r="CD91" s="36">
        <v>42333</v>
      </c>
      <c r="CE91" s="108">
        <v>1.3398999999999996</v>
      </c>
      <c r="CF91" s="108">
        <v>1.4223999999999992</v>
      </c>
      <c r="CH91" s="104">
        <v>-20.479713807750002</v>
      </c>
      <c r="CI91" s="202">
        <f t="shared" si="197"/>
        <v>-0.1438860317500037</v>
      </c>
      <c r="CJ91" s="224">
        <v>2.7600000000000735E-2</v>
      </c>
      <c r="CK91" s="513">
        <f t="shared" si="151"/>
        <v>0</v>
      </c>
      <c r="CL91" s="506">
        <f t="shared" si="234"/>
        <v>1</v>
      </c>
      <c r="CM91" s="510">
        <f t="shared" si="110"/>
        <v>-19.808921224027504</v>
      </c>
      <c r="CN91" s="204">
        <f t="shared" ref="CN91:CN103" si="251">(CM91-CM90)</f>
        <v>-0.1438860317500037</v>
      </c>
      <c r="CO91" s="537">
        <f t="shared" si="133"/>
        <v>0</v>
      </c>
      <c r="CP91" s="537">
        <f t="shared" si="225"/>
        <v>0</v>
      </c>
      <c r="CQ91" s="537">
        <f t="shared" ref="CQ91:CQ103" si="252">IF(AND(CM91&gt;(CH91+2),CJ91&gt;5),CN91+(CI91*0.1),IF(AND(CM91&gt;(CH91+2),CJ91&gt;3),CN91+(CI91*0.2),IF(AND(CM91&gt;(CH91+2),CJ91&gt;0),CN91+(CI91*0.3),0)))</f>
        <v>0</v>
      </c>
      <c r="CR91" s="537">
        <f t="shared" ref="CR91:CR103" si="253">IF(AND(CM91&gt;(CH91+2),CJ91&lt;-5),CN91+(CI91*0.5),IF(AND(CM91&gt;(CH91+2),CJ91&lt;-3),CN91+(CI91*0.3),IF(AND(CM91&gt;(CH91+2),CJ91&lt;0),CN91+(CI91*0.1),0)))</f>
        <v>0</v>
      </c>
      <c r="CS91" s="518">
        <f t="shared" si="208"/>
        <v>-19.808921224027504</v>
      </c>
      <c r="CT91" s="519">
        <f t="shared" ref="CT91:CT103" si="254">IF(AND(CS90&lt;-21,CJ91&lt;0),((CS91-CS90)*0.6),(CS91-CS90))</f>
        <v>-0.1438860317500037</v>
      </c>
      <c r="CU91" s="519">
        <f t="shared" si="153"/>
        <v>-0.1438860317500037</v>
      </c>
      <c r="CV91" s="538">
        <f t="shared" si="216"/>
        <v>-0.1438860317500037</v>
      </c>
      <c r="CW91" s="165"/>
      <c r="CY91" s="104">
        <f t="shared" si="183"/>
        <v>-19.808921224027504</v>
      </c>
      <c r="CZ91"/>
      <c r="DB91" s="36">
        <v>42333</v>
      </c>
      <c r="DC91" s="108">
        <v>1.3398999999999996</v>
      </c>
      <c r="DD91" s="108">
        <v>1.4223999999999992</v>
      </c>
      <c r="DF91" s="104">
        <v>-20.479713807750002</v>
      </c>
      <c r="DG91" s="202">
        <f t="shared" si="198"/>
        <v>-0.1438860317500037</v>
      </c>
      <c r="DH91" s="224">
        <v>-2.1723999999999992</v>
      </c>
      <c r="DI91" s="513">
        <f t="shared" si="155"/>
        <v>1.1499999999999999</v>
      </c>
      <c r="DJ91" s="506">
        <f t="shared" si="235"/>
        <v>0</v>
      </c>
      <c r="DK91" s="510">
        <f t="shared" si="111"/>
        <v>-22.211725736452504</v>
      </c>
      <c r="DL91" s="204">
        <f t="shared" ref="DL91:DL103" si="255">(DK91-DK90)</f>
        <v>-0.16546893651250372</v>
      </c>
      <c r="DM91" s="537">
        <f t="shared" si="199"/>
        <v>0</v>
      </c>
      <c r="DN91" s="537">
        <f t="shared" si="226"/>
        <v>0</v>
      </c>
      <c r="DO91" s="537">
        <f t="shared" si="200"/>
        <v>0</v>
      </c>
      <c r="DP91" s="537">
        <f t="shared" si="201"/>
        <v>0</v>
      </c>
      <c r="DQ91" s="518">
        <f t="shared" si="209"/>
        <v>-22.211725736452504</v>
      </c>
      <c r="DR91" s="519">
        <f t="shared" ref="DR91:DR103" si="256">IF(AND(DQ90&lt;-21,DH91&lt;0),((DQ91-DQ90)*0.6),(DQ91-DQ90))</f>
        <v>-9.9281361907502225E-2</v>
      </c>
      <c r="DS91" s="519">
        <f t="shared" si="157"/>
        <v>-9.9281361907502225E-2</v>
      </c>
      <c r="DT91" s="538">
        <f t="shared" si="217"/>
        <v>-9.9281361907502225E-2</v>
      </c>
      <c r="DU91" s="165"/>
      <c r="DW91" s="104">
        <f t="shared" si="184"/>
        <v>-21.807745349607504</v>
      </c>
      <c r="DY91" s="183"/>
      <c r="DZ91" s="36">
        <v>42333</v>
      </c>
      <c r="EA91" s="108">
        <v>1.3398999999999996</v>
      </c>
      <c r="EB91" s="108">
        <v>1.4223999999999992</v>
      </c>
      <c r="ED91" s="104">
        <v>-20.479713807750002</v>
      </c>
      <c r="EE91" s="202">
        <f t="shared" si="202"/>
        <v>-0.1438860317500037</v>
      </c>
      <c r="EF91" s="224">
        <v>0.6276000000000006</v>
      </c>
      <c r="EG91" s="513">
        <f t="shared" si="159"/>
        <v>0</v>
      </c>
      <c r="EH91" s="506">
        <f t="shared" si="236"/>
        <v>1</v>
      </c>
      <c r="EI91" s="510">
        <f t="shared" si="112"/>
        <v>-20.432458317015005</v>
      </c>
      <c r="EJ91" s="204">
        <f t="shared" ref="EJ91:EJ103" si="257">(EI91-EI90)</f>
        <v>-0.1438860317500037</v>
      </c>
      <c r="EK91" s="537">
        <f t="shared" si="137"/>
        <v>0</v>
      </c>
      <c r="EL91" s="537">
        <f t="shared" si="227"/>
        <v>0</v>
      </c>
      <c r="EM91" s="537">
        <f t="shared" ref="EM91:EM103" si="258">IF(AND(EI91&gt;(ED91+2),EF91&gt;5),EJ91+(EE91*0.1),IF(AND(EI91&gt;(ED91+2),EF91&gt;3),EJ91+(EE91*0.2),IF(AND(EI91&gt;(ED91+2),EF91&gt;0),EJ91+(EE91*0.3),0)))</f>
        <v>0</v>
      </c>
      <c r="EN91" s="537">
        <f t="shared" ref="EN91:EN103" si="259">IF(AND(EI91&gt;(ED91+2),EF91&lt;-5),EJ91+(EE91*0.5),IF(AND(EI91&gt;(ED91+2),EF91&lt;-3),EJ91+(EE91*0.3),IF(AND(EI91&gt;(ED91+2),EF91&lt;0),EJ91+(EE91*0.1),0)))</f>
        <v>0</v>
      </c>
      <c r="EO91" s="518">
        <f t="shared" si="210"/>
        <v>-20.614366808440003</v>
      </c>
      <c r="EP91" s="519">
        <f t="shared" ref="EP91:EP103" si="260">IF(AND(EO90&lt;-21,EF91&lt;0),((EO91-EO90)*0.6),(EO91-EO90))</f>
        <v>-0.1438860317500037</v>
      </c>
      <c r="EQ91" s="519">
        <f t="shared" si="161"/>
        <v>-0.1438860317500037</v>
      </c>
      <c r="ER91" s="538">
        <f t="shared" si="218"/>
        <v>-0.1438860317500037</v>
      </c>
      <c r="ES91" s="165"/>
      <c r="EU91" s="104">
        <f t="shared" si="185"/>
        <v>-20.614366808440003</v>
      </c>
      <c r="EW91" s="183"/>
      <c r="EX91" s="36">
        <v>42333</v>
      </c>
      <c r="EY91" s="108">
        <v>1.3398999999999996</v>
      </c>
      <c r="EZ91" s="108">
        <v>1.4223999999999992</v>
      </c>
      <c r="FB91" s="104">
        <v>-20.479713807750002</v>
      </c>
      <c r="FC91" s="202">
        <f t="shared" si="203"/>
        <v>-0.1438860317500037</v>
      </c>
      <c r="FD91" s="224">
        <v>-3.122399999999999</v>
      </c>
      <c r="FE91" s="513">
        <f t="shared" si="163"/>
        <v>1.3</v>
      </c>
      <c r="FF91" s="506">
        <f t="shared" si="237"/>
        <v>0</v>
      </c>
      <c r="FG91" s="510">
        <f t="shared" si="113"/>
        <v>-21.065384565310008</v>
      </c>
      <c r="FH91" s="204">
        <f t="shared" ref="FH91:FH103" si="261">(FG91-FG90)</f>
        <v>-0.18705184127500374</v>
      </c>
      <c r="FI91" s="537">
        <f t="shared" si="139"/>
        <v>0</v>
      </c>
      <c r="FJ91" s="537">
        <f t="shared" si="228"/>
        <v>0</v>
      </c>
      <c r="FK91" s="537">
        <f t="shared" ref="FK91:FK103" si="262">IF(AND(FG91&gt;(FB91+2),FD91&gt;5),FH91+(FC91*0.1),IF(AND(FG91&gt;(FB91+2),FD91&gt;3),FH91+(FC91*0.2),IF(AND(FG91&gt;(FB91+2),FD91&gt;0),FH91+(FC91*0.3),0)))</f>
        <v>0</v>
      </c>
      <c r="FL91" s="537">
        <f t="shared" ref="FL91:FL103" si="263">IF(AND(FG91&gt;(FB91+2),FD91&lt;-5),FH91+(FC91*0.5),IF(AND(FG91&gt;(FB91+2),FD91&lt;-3),FH91+(FC91*0.3),IF(AND(FG91&gt;(FB91+2),FD91&lt;0),FH91+(FC91*0.1),0)))</f>
        <v>0</v>
      </c>
      <c r="FM91" s="518">
        <f t="shared" si="211"/>
        <v>-21.065384565310008</v>
      </c>
      <c r="FN91" s="519">
        <f t="shared" ref="FN91:FN103" si="264">IF(AND(FM90&lt;-21,FD91&lt;0),((FM91-FM90)*0.6),(FM91-FM90))</f>
        <v>-0.18705184127500374</v>
      </c>
      <c r="FO91" s="519">
        <f t="shared" si="165"/>
        <v>-0.18705184127500374</v>
      </c>
      <c r="FP91" s="538">
        <f t="shared" si="219"/>
        <v>-0.18705184127500374</v>
      </c>
      <c r="FQ91" s="165"/>
      <c r="FS91" s="104">
        <f t="shared" si="186"/>
        <v>-21.065384565310008</v>
      </c>
      <c r="FT91"/>
      <c r="FU91" s="183"/>
      <c r="FV91" s="36">
        <v>42333</v>
      </c>
      <c r="FW91" s="108">
        <v>1.3398999999999996</v>
      </c>
      <c r="FX91" s="108">
        <v>1.4223999999999992</v>
      </c>
      <c r="FZ91" s="104">
        <v>-20.479713807750002</v>
      </c>
      <c r="GA91" s="202">
        <f t="shared" si="204"/>
        <v>-0.1438860317500037</v>
      </c>
      <c r="GB91" s="223">
        <v>5.877600000000001</v>
      </c>
      <c r="GC91" s="513">
        <f t="shared" si="167"/>
        <v>0</v>
      </c>
      <c r="GD91" s="506">
        <f t="shared" si="238"/>
        <v>0.8</v>
      </c>
      <c r="GE91" s="510">
        <f t="shared" si="114"/>
        <v>-18.998970366787507</v>
      </c>
      <c r="GF91" s="204">
        <f t="shared" ref="GF91:GF103" si="265">(GE91-GE90)</f>
        <v>-0.11510882540000367</v>
      </c>
      <c r="GG91" s="537">
        <f t="shared" si="141"/>
        <v>0</v>
      </c>
      <c r="GH91" s="537">
        <f t="shared" si="229"/>
        <v>0</v>
      </c>
      <c r="GI91" s="537">
        <f t="shared" ref="GI91:GI103" si="266">IF(AND(GE91&gt;(FZ91+2),GB91&gt;5),GF91+(GA91*0.1),IF(AND(GE91&gt;(FZ91+2),GB91&gt;3),GF91+(GA91*0.2),IF(AND(GE91&gt;(FZ91+2),GB91&gt;0),GF91+(GA91*0.3),0)))</f>
        <v>0</v>
      </c>
      <c r="GJ91" s="537">
        <f t="shared" ref="GJ91:GJ103" si="267">IF(AND(GE91&gt;(FZ91+2),GB91&lt;-5),GF91+(GA91*0.5),IF(AND(GE91&gt;(FZ91+2),GB91&lt;-3),GF91+(GA91*0.3),IF(AND(GE91&gt;(FZ91+2),GB91&lt;0),GF91+(GA91*0.1),0)))</f>
        <v>0</v>
      </c>
      <c r="GK91" s="518">
        <f t="shared" si="212"/>
        <v>-18.998970366787507</v>
      </c>
      <c r="GL91" s="519">
        <f t="shared" ref="GL91:GL103" si="268">IF(AND(GK90&lt;-21,GB91&lt;0),((GK91-GK90)*0.6),(GK91-GK90))</f>
        <v>-0.11510882540000367</v>
      </c>
      <c r="GM91" s="519">
        <f t="shared" si="169"/>
        <v>-0.11510882540000367</v>
      </c>
      <c r="GN91" s="538">
        <f t="shared" si="220"/>
        <v>-0.21510882540000367</v>
      </c>
      <c r="GO91" s="165"/>
      <c r="GQ91" s="104">
        <f t="shared" si="187"/>
        <v>-19.19897036678751</v>
      </c>
      <c r="GR91"/>
      <c r="GS91" s="183"/>
      <c r="GT91" s="36">
        <v>42333</v>
      </c>
      <c r="GU91" s="108">
        <v>1.3398999999999996</v>
      </c>
      <c r="GV91" s="108">
        <v>1.4223999999999992</v>
      </c>
      <c r="GX91" s="104">
        <v>-20.479713807750002</v>
      </c>
      <c r="GY91" s="202">
        <f t="shared" si="205"/>
        <v>-0.1438860317500037</v>
      </c>
      <c r="GZ91" s="223">
        <v>4.8276000000000003</v>
      </c>
      <c r="HA91" s="513">
        <f t="shared" si="171"/>
        <v>0</v>
      </c>
      <c r="HB91" s="506">
        <f t="shared" si="239"/>
        <v>0.85</v>
      </c>
      <c r="HC91" s="510">
        <f t="shared" si="115"/>
        <v>-23.23041071829001</v>
      </c>
      <c r="HD91" s="204">
        <f t="shared" ref="HD91:HD103" si="269">(HC91-HC90)</f>
        <v>-0.12230312698750367</v>
      </c>
      <c r="HE91" s="537">
        <f t="shared" si="143"/>
        <v>0</v>
      </c>
      <c r="HF91" s="537">
        <f t="shared" si="230"/>
        <v>-6.4748714287502201E-2</v>
      </c>
      <c r="HG91" s="537">
        <f t="shared" ref="HG91:HG103" si="270">IF(AND(HC91&gt;(GX91+2),GZ91&gt;5),HD91+(GY91*0.1),IF(AND(HC91&gt;(GX91+2),GZ91&gt;3),HD91+(GY91*0.2),IF(AND(HC91&gt;(GX91+2),GZ91&gt;0),HD91+(GY91*0.3),0)))</f>
        <v>0</v>
      </c>
      <c r="HH91" s="537">
        <f t="shared" ref="HH91:HH103" si="271">IF(AND(HC91&gt;(GX91+2),GZ91&lt;-5),HD91+(GY91*0.5),IF(AND(HC91&gt;(GX91+2),GZ91&lt;-3),HD91+(GY91*0.3),IF(AND(HC91&gt;(GX91+2),GZ91&lt;0),HD91+(GY91*0.1),0)))</f>
        <v>0</v>
      </c>
      <c r="HI91" s="518">
        <f t="shared" si="213"/>
        <v>-22.086543381040009</v>
      </c>
      <c r="HJ91" s="519">
        <f t="shared" ref="HJ91:HJ103" si="272">IF(AND(HI90&lt;-21,GZ91&lt;0),((HI91-HI90)*0.6),(HI91-HI90))</f>
        <v>-6.4748714287503617E-2</v>
      </c>
      <c r="HK91" s="519">
        <f t="shared" si="173"/>
        <v>-6.4748714287503617E-2</v>
      </c>
      <c r="HL91" s="538">
        <f t="shared" si="221"/>
        <v>-6.4748714287503617E-2</v>
      </c>
      <c r="HM91" s="165"/>
      <c r="HO91" s="104">
        <f t="shared" si="188"/>
        <v>-22.086543381040009</v>
      </c>
      <c r="HP91" s="165"/>
      <c r="HQ91" s="183"/>
      <c r="HR91" s="36">
        <v>42333</v>
      </c>
      <c r="HS91" s="108">
        <v>1.3398999999999996</v>
      </c>
      <c r="HT91" s="108">
        <v>1.4223999999999992</v>
      </c>
      <c r="HV91" s="104">
        <v>-20.479713807750002</v>
      </c>
      <c r="HW91" s="202">
        <f t="shared" si="206"/>
        <v>-0.1438860317500037</v>
      </c>
      <c r="HX91" s="223">
        <v>0.42760000000000087</v>
      </c>
      <c r="HY91" s="513">
        <f t="shared" si="175"/>
        <v>0</v>
      </c>
      <c r="HZ91" s="506">
        <f t="shared" si="240"/>
        <v>1</v>
      </c>
      <c r="IA91" s="510">
        <f t="shared" si="116"/>
        <v>-21.500637678192511</v>
      </c>
      <c r="IB91" s="204">
        <f t="shared" ref="IB91:IB102" si="273">(IA91-IA90)</f>
        <v>-0.1438860317500037</v>
      </c>
      <c r="IC91" s="537">
        <f t="shared" si="145"/>
        <v>0</v>
      </c>
      <c r="ID91" s="537">
        <f t="shared" si="231"/>
        <v>0</v>
      </c>
      <c r="IE91" s="537">
        <f t="shared" ref="IE91:IE103" si="274">IF(AND(IA91&gt;(HV91+2),HX91&gt;5),IB91+(HW91*0.1),IF(AND(IA91&gt;(HV91+2),HX91&gt;3),IB91+(HW91*0.2),IF(AND(IA91&gt;(HV91+2),HX91&gt;0),IB91+(HW91*0.3),0)))</f>
        <v>0</v>
      </c>
      <c r="IF91" s="537">
        <f t="shared" ref="IF91:IF103" si="275">IF(AND(IA91&gt;(HV91+2),HX91&lt;-5),IB91+(HW91*0.5),IF(AND(IA91&gt;(HV91+2),HX91&lt;-3),IB91+(HW91*0.3),IF(AND(IA91&gt;(HV91+2),HX91&lt;0),IB91+(HW91*0.1),0)))</f>
        <v>0</v>
      </c>
      <c r="IG91" s="518">
        <f t="shared" si="214"/>
        <v>-21.500637678192511</v>
      </c>
      <c r="IH91" s="519">
        <f t="shared" ref="IH91:IH103" si="276">IF(AND(IG90&lt;-21,HX91&lt;0),((IG91-IG90)*0.6),(IG91-IG90))</f>
        <v>-0.1438860317500037</v>
      </c>
      <c r="II91" s="519">
        <f t="shared" si="177"/>
        <v>-0.1438860317500037</v>
      </c>
      <c r="IJ91" s="538">
        <f t="shared" si="222"/>
        <v>-0.1438860317500037</v>
      </c>
      <c r="IK91" s="165"/>
      <c r="IL91" s="163"/>
      <c r="IM91" s="104">
        <f t="shared" si="189"/>
        <v>-21.500637678192511</v>
      </c>
      <c r="IN91"/>
      <c r="IO91" s="183"/>
      <c r="IP91" s="36">
        <v>42333</v>
      </c>
      <c r="IQ91" s="108">
        <v>1.3398999999999996</v>
      </c>
      <c r="IR91" s="108">
        <v>1.4223999999999992</v>
      </c>
      <c r="IT91" s="104">
        <v>-20.479713807750002</v>
      </c>
      <c r="IU91" s="202">
        <f t="shared" si="207"/>
        <v>-0.1438860317500037</v>
      </c>
      <c r="IV91" s="365">
        <v>2.4276000000000009</v>
      </c>
      <c r="IW91" s="513">
        <f t="shared" si="179"/>
        <v>0</v>
      </c>
      <c r="IX91" s="506">
        <f t="shared" si="241"/>
        <v>0.95</v>
      </c>
      <c r="IY91" s="510">
        <f t="shared" si="117"/>
        <v>-23.884093078080006</v>
      </c>
      <c r="IZ91" s="204">
        <f t="shared" ref="IZ91:IZ103" si="277">(IY91-IY90)</f>
        <v>-0.13669173016250369</v>
      </c>
      <c r="JA91" s="537">
        <f t="shared" si="147"/>
        <v>0</v>
      </c>
      <c r="JB91" s="537">
        <f t="shared" si="232"/>
        <v>-0.12230312698750331</v>
      </c>
      <c r="JC91" s="537">
        <f t="shared" ref="JC91:JC103" si="278">IF(AND(IY91&gt;(IT91+2),IV91&gt;5),IZ91+(IU91*0.1),IF(AND(IY91&gt;(IT91+2),IV91&gt;3),IZ91+(IU91*0.2),IF(AND(IY91&gt;(IT91+2),IV91&gt;0),IZ91+(IU91*0.3),0)))</f>
        <v>0</v>
      </c>
      <c r="JD91" s="537">
        <f t="shared" ref="JD91:JD103" si="279">IF(AND(IY91&gt;(IT91+2),IV91&lt;-5),IZ91+(IU91*0.5),IF(AND(IY91&gt;(IT91+2),IV91&lt;-3),IZ91+(IU91*0.3),IF(AND(IY91&gt;(IT91+2),IV91&lt;0),IZ91+(IU91*0.1),0)))</f>
        <v>0</v>
      </c>
      <c r="JE91" s="518">
        <f t="shared" si="215"/>
        <v>-21.661311284255003</v>
      </c>
      <c r="JF91" s="519">
        <f t="shared" ref="JF91:JF103" si="280">IF(AND(JE90&lt;-21,IV91&lt;0),((JE91-JE90)*0.6),(JE91-JE90))</f>
        <v>-0.12230312698750367</v>
      </c>
      <c r="JG91" s="519">
        <f t="shared" si="181"/>
        <v>-0.12230312698750367</v>
      </c>
      <c r="JH91" s="538">
        <f t="shared" si="223"/>
        <v>-0.12230312698750367</v>
      </c>
      <c r="JI91" s="165"/>
      <c r="JJ91" s="163"/>
      <c r="JK91" s="104">
        <f t="shared" si="190"/>
        <v>-21.577252142572</v>
      </c>
      <c r="JL91" s="131"/>
      <c r="JM91" s="131"/>
      <c r="JN91" s="528"/>
      <c r="JO91" s="163">
        <v>-20.479713807750002</v>
      </c>
      <c r="JP91" s="163">
        <v>2.7600000000000735E-2</v>
      </c>
      <c r="JQ91" s="398">
        <f t="shared" si="243"/>
        <v>-19.808921224027504</v>
      </c>
      <c r="JT91" s="163">
        <v>-2.1723999999999992</v>
      </c>
      <c r="JU91" s="398">
        <f t="shared" si="244"/>
        <v>-21.807745349607504</v>
      </c>
      <c r="JX91" s="163">
        <v>0.6276000000000006</v>
      </c>
      <c r="JY91" s="425">
        <f t="shared" si="245"/>
        <v>-20.614366808440003</v>
      </c>
      <c r="KB91" s="163">
        <v>-3.122399999999999</v>
      </c>
      <c r="KC91" s="398">
        <f t="shared" si="246"/>
        <v>-21.065384565310008</v>
      </c>
      <c r="KF91" s="163">
        <v>5.877600000000001</v>
      </c>
      <c r="KG91" s="398">
        <f t="shared" si="247"/>
        <v>-19.19897036678751</v>
      </c>
      <c r="KJ91" s="163">
        <v>4.8276000000000003</v>
      </c>
      <c r="KK91" s="398">
        <f t="shared" si="248"/>
        <v>-22.086543381040009</v>
      </c>
      <c r="KL91" s="425"/>
      <c r="KN91" s="365">
        <v>0.42760000000000087</v>
      </c>
      <c r="KO91" s="398">
        <f t="shared" si="249"/>
        <v>-21.500637678192511</v>
      </c>
      <c r="KR91" s="365">
        <v>2.4276000000000009</v>
      </c>
      <c r="KS91" s="398">
        <f t="shared" si="250"/>
        <v>-21.577252142572</v>
      </c>
      <c r="KU91" s="36">
        <v>42333</v>
      </c>
    </row>
    <row r="92" spans="1:325" x14ac:dyDescent="0.35">
      <c r="A92" s="95">
        <v>41238</v>
      </c>
      <c r="B92" s="36">
        <v>41238</v>
      </c>
      <c r="C92" s="301">
        <v>1.45</v>
      </c>
      <c r="D92" s="301">
        <v>-0.75</v>
      </c>
      <c r="E92" s="301">
        <v>2.0499999999999998</v>
      </c>
      <c r="F92" s="301">
        <v>-1.7</v>
      </c>
      <c r="G92" s="301">
        <v>7.3000000000000007</v>
      </c>
      <c r="H92" s="301">
        <v>6.25</v>
      </c>
      <c r="I92" s="301">
        <v>1.85</v>
      </c>
      <c r="J92" s="301">
        <v>3.85</v>
      </c>
      <c r="K92" s="106"/>
      <c r="L92" s="36">
        <v>42333</v>
      </c>
      <c r="M92" s="105">
        <v>1.3398999999999996</v>
      </c>
      <c r="N92" s="98">
        <f t="shared" si="233"/>
        <v>1.4223999999999992</v>
      </c>
      <c r="O92" s="108">
        <f t="shared" si="242"/>
        <v>1.5059333333333325</v>
      </c>
      <c r="P92" s="262"/>
      <c r="Q92" s="181">
        <v>42333</v>
      </c>
      <c r="R92" s="301">
        <v>1.45</v>
      </c>
      <c r="S92" s="224">
        <v>2.7600000000000735E-2</v>
      </c>
      <c r="T92"/>
      <c r="U92" s="301">
        <v>-0.75</v>
      </c>
      <c r="V92" s="224">
        <v>-2.1723999999999992</v>
      </c>
      <c r="W92"/>
      <c r="X92" s="301">
        <v>2.0499999999999998</v>
      </c>
      <c r="Y92" s="224">
        <v>0.6276000000000006</v>
      </c>
      <c r="Z92"/>
      <c r="AA92" s="301">
        <v>-1.7</v>
      </c>
      <c r="AB92" s="224">
        <v>-3.122399999999999</v>
      </c>
      <c r="AC92"/>
      <c r="AD92" s="301">
        <v>7.3000000000000007</v>
      </c>
      <c r="AE92" s="223">
        <v>5.877600000000001</v>
      </c>
      <c r="AF92"/>
      <c r="AG92" s="301">
        <v>6.25</v>
      </c>
      <c r="AH92" s="223">
        <v>4.8276000000000003</v>
      </c>
      <c r="AI92" s="100"/>
      <c r="AJ92" s="301">
        <v>1.85</v>
      </c>
      <c r="AK92" s="223">
        <v>0.42760000000000087</v>
      </c>
      <c r="AL92"/>
      <c r="AM92" s="301">
        <v>3.85</v>
      </c>
      <c r="AN92" s="223">
        <f t="shared" si="224"/>
        <v>2.4276000000000009</v>
      </c>
      <c r="AO92"/>
      <c r="AZ92" s="36">
        <v>42334</v>
      </c>
      <c r="BA92" s="301">
        <v>-0.89999999999999991</v>
      </c>
      <c r="BC92" s="301">
        <v>-0.75</v>
      </c>
      <c r="BE92" s="301">
        <v>2.2000000000000002</v>
      </c>
      <c r="BG92" s="301">
        <v>-3.5999999999999996</v>
      </c>
      <c r="BI92" s="301">
        <v>8.1999999999999993</v>
      </c>
      <c r="BK92" s="301">
        <v>6.6999999999999993</v>
      </c>
      <c r="BM92" s="301">
        <v>3.8000000000000003</v>
      </c>
      <c r="BO92" s="301">
        <v>-0.40000000000000013</v>
      </c>
      <c r="BS92" s="36">
        <v>42334</v>
      </c>
      <c r="BT92">
        <v>38</v>
      </c>
      <c r="BU92">
        <f t="shared" si="148"/>
        <v>0.38</v>
      </c>
      <c r="BV92">
        <f t="shared" si="149"/>
        <v>-20.617814260000003</v>
      </c>
      <c r="BW92">
        <v>36</v>
      </c>
      <c r="BX92">
        <f t="shared" si="150"/>
        <v>0.36</v>
      </c>
      <c r="BY92">
        <v>-19.257527777777785</v>
      </c>
      <c r="CD92" s="36">
        <v>42334</v>
      </c>
      <c r="CE92" s="108">
        <v>1.1779999999999999</v>
      </c>
      <c r="CF92" s="108">
        <v>1.2589499999999998</v>
      </c>
      <c r="CH92" s="104">
        <v>-20.617814260000003</v>
      </c>
      <c r="CI92" s="202">
        <f t="shared" si="197"/>
        <v>-0.13810045225000067</v>
      </c>
      <c r="CJ92" s="224">
        <v>-2.1589499999999999</v>
      </c>
      <c r="CK92" s="513">
        <f>IF(CJ92&lt;-8,2.5,IF(CJ92&lt;-5,1.9,IF(CJ92&lt;-4,1.6,IF(CJ92&lt;-3,1.3,IF(CJ92&lt;-2,1.15,IF(CJ92&lt;-1,1.12,IF(CJ92&lt;0,1.1,0)))))))</f>
        <v>1.1499999999999999</v>
      </c>
      <c r="CL92" s="506">
        <f t="shared" si="234"/>
        <v>0</v>
      </c>
      <c r="CM92" s="510">
        <f t="shared" si="110"/>
        <v>-19.967736744115005</v>
      </c>
      <c r="CN92" s="204">
        <f t="shared" si="251"/>
        <v>-0.15881552008750077</v>
      </c>
      <c r="CO92" s="537">
        <f t="shared" si="133"/>
        <v>0</v>
      </c>
      <c r="CP92" s="537">
        <f t="shared" si="225"/>
        <v>0</v>
      </c>
      <c r="CQ92" s="537">
        <f t="shared" si="252"/>
        <v>0</v>
      </c>
      <c r="CR92" s="537">
        <f t="shared" si="253"/>
        <v>0</v>
      </c>
      <c r="CS92" s="518">
        <f t="shared" si="208"/>
        <v>-19.967736744115005</v>
      </c>
      <c r="CT92" s="519">
        <f t="shared" si="254"/>
        <v>-0.15881552008750077</v>
      </c>
      <c r="CU92" s="519">
        <f>IF(AND(CS91&lt;-22.5,CJ92&lt;0),((CS92-CS91)*0.4),(CT92))</f>
        <v>-0.15881552008750077</v>
      </c>
      <c r="CV92" s="538">
        <f t="shared" si="216"/>
        <v>-0.15881552008750077</v>
      </c>
      <c r="CW92" s="165"/>
      <c r="CY92" s="104">
        <f t="shared" si="183"/>
        <v>-19.967736744115005</v>
      </c>
      <c r="CZ92"/>
      <c r="DB92" s="36">
        <v>42334</v>
      </c>
      <c r="DC92" s="108">
        <v>1.1779999999999999</v>
      </c>
      <c r="DD92" s="108">
        <v>1.2589499999999998</v>
      </c>
      <c r="DF92" s="104">
        <v>-20.617814260000003</v>
      </c>
      <c r="DG92" s="202">
        <f t="shared" si="198"/>
        <v>-0.13810045225000067</v>
      </c>
      <c r="DH92" s="224">
        <v>-2.0089499999999996</v>
      </c>
      <c r="DI92" s="513">
        <f>IF(DH92&lt;-8,2.5,IF(DH92&lt;-5,1.9,IF(DH92&lt;-4,1.6,IF(DH92&lt;-3,1.3,IF(DH92&lt;-2,1.15,IF(DH92&lt;-1,1.12,IF(DH92&lt;0,1.1,0)))))))</f>
        <v>1.1499999999999999</v>
      </c>
      <c r="DJ92" s="506">
        <f t="shared" si="235"/>
        <v>0</v>
      </c>
      <c r="DK92" s="510">
        <f t="shared" si="111"/>
        <v>-22.370541256540005</v>
      </c>
      <c r="DL92" s="204">
        <f t="shared" si="255"/>
        <v>-0.15881552008750077</v>
      </c>
      <c r="DM92" s="537">
        <f t="shared" si="199"/>
        <v>0</v>
      </c>
      <c r="DN92" s="537">
        <f t="shared" si="226"/>
        <v>0</v>
      </c>
      <c r="DO92" s="537">
        <f t="shared" si="200"/>
        <v>0</v>
      </c>
      <c r="DP92" s="537">
        <f t="shared" si="201"/>
        <v>0</v>
      </c>
      <c r="DQ92" s="518">
        <f t="shared" si="209"/>
        <v>-22.370541256540005</v>
      </c>
      <c r="DR92" s="519">
        <f t="shared" si="256"/>
        <v>-9.5289312052500463E-2</v>
      </c>
      <c r="DS92" s="519">
        <f>IF(AND(DQ91&lt;-22.5,DH92&lt;0),((DQ92-DQ91)*0.4),(DR92))</f>
        <v>-9.5289312052500463E-2</v>
      </c>
      <c r="DT92" s="538">
        <f t="shared" si="217"/>
        <v>-9.5289312052500463E-2</v>
      </c>
      <c r="DU92" s="165"/>
      <c r="DW92" s="104">
        <f t="shared" si="184"/>
        <v>-21.903034661660005</v>
      </c>
      <c r="DY92" s="183"/>
      <c r="DZ92" s="36">
        <v>42334</v>
      </c>
      <c r="EA92" s="108">
        <v>1.1779999999999999</v>
      </c>
      <c r="EB92" s="108">
        <v>1.2589499999999998</v>
      </c>
      <c r="ED92" s="104">
        <v>-20.617814260000003</v>
      </c>
      <c r="EE92" s="202">
        <f t="shared" si="202"/>
        <v>-0.13810045225000067</v>
      </c>
      <c r="EF92" s="224">
        <v>0.94105000000000039</v>
      </c>
      <c r="EG92" s="513">
        <f>IF(EF92&lt;-8,2.5,IF(EF92&lt;-5,1.9,IF(EF92&lt;-4,1.6,IF(EF92&lt;-3,1.3,IF(EF92&lt;-2,1.15,IF(EF92&lt;-1,1.12,IF(EF92&lt;0,1.1,0)))))))</f>
        <v>0</v>
      </c>
      <c r="EH92" s="506">
        <f t="shared" si="236"/>
        <v>1</v>
      </c>
      <c r="EI92" s="510">
        <f t="shared" si="112"/>
        <v>-20.570558769265006</v>
      </c>
      <c r="EJ92" s="204">
        <f t="shared" si="257"/>
        <v>-0.13810045225000067</v>
      </c>
      <c r="EK92" s="537">
        <f t="shared" si="137"/>
        <v>0</v>
      </c>
      <c r="EL92" s="537">
        <f t="shared" si="227"/>
        <v>0</v>
      </c>
      <c r="EM92" s="537">
        <f t="shared" si="258"/>
        <v>0</v>
      </c>
      <c r="EN92" s="537">
        <f t="shared" si="259"/>
        <v>0</v>
      </c>
      <c r="EO92" s="518">
        <f t="shared" si="210"/>
        <v>-20.752467260690004</v>
      </c>
      <c r="EP92" s="519">
        <f t="shared" si="260"/>
        <v>-0.13810045225000067</v>
      </c>
      <c r="EQ92" s="519">
        <f>IF(AND(EO91&lt;-22.5,EF92&lt;0),((EO92-EO91)*0.4),(EP92))</f>
        <v>-0.13810045225000067</v>
      </c>
      <c r="ER92" s="538">
        <f t="shared" si="218"/>
        <v>-0.13810045225000067</v>
      </c>
      <c r="ES92" s="165"/>
      <c r="EU92" s="104">
        <f t="shared" si="185"/>
        <v>-20.752467260690004</v>
      </c>
      <c r="EW92" s="183"/>
      <c r="EX92" s="36">
        <v>42334</v>
      </c>
      <c r="EY92" s="108">
        <v>1.1779999999999999</v>
      </c>
      <c r="EZ92" s="108">
        <v>1.2589499999999998</v>
      </c>
      <c r="FB92" s="104">
        <v>-20.617814260000003</v>
      </c>
      <c r="FC92" s="202">
        <f t="shared" si="203"/>
        <v>-0.13810045225000067</v>
      </c>
      <c r="FD92" s="224">
        <v>-4.8589499999999992</v>
      </c>
      <c r="FE92" s="513">
        <f>IF(FD92&lt;-8,2.5,IF(FD92&lt;-5,1.9,IF(FD92&lt;-4,1.6,IF(FD92&lt;-3,1.3,IF(FD92&lt;-2,1.15,IF(FD92&lt;-1,1.12,IF(FD92&lt;0,1.1,0)))))))</f>
        <v>1.6</v>
      </c>
      <c r="FF92" s="506">
        <f t="shared" si="237"/>
        <v>0</v>
      </c>
      <c r="FG92" s="510">
        <f t="shared" si="113"/>
        <v>-21.28634528891001</v>
      </c>
      <c r="FH92" s="204">
        <f t="shared" si="261"/>
        <v>-0.22096072360000107</v>
      </c>
      <c r="FI92" s="537">
        <f t="shared" si="139"/>
        <v>0</v>
      </c>
      <c r="FJ92" s="537">
        <f t="shared" si="228"/>
        <v>0</v>
      </c>
      <c r="FK92" s="537">
        <f t="shared" si="262"/>
        <v>0</v>
      </c>
      <c r="FL92" s="537">
        <f t="shared" si="263"/>
        <v>0</v>
      </c>
      <c r="FM92" s="518">
        <f t="shared" si="211"/>
        <v>-21.28634528891001</v>
      </c>
      <c r="FN92" s="519">
        <f t="shared" si="264"/>
        <v>-0.13257643416000064</v>
      </c>
      <c r="FO92" s="519">
        <f>IF(AND(FM91&lt;-22.5,FD92&lt;0),((FM92-FM91)*0.4),(FN92))</f>
        <v>-0.13257643416000064</v>
      </c>
      <c r="FP92" s="538">
        <f t="shared" si="219"/>
        <v>-0.13257643416000064</v>
      </c>
      <c r="FQ92" s="165"/>
      <c r="FS92" s="104">
        <f t="shared" si="186"/>
        <v>-21.197960999470009</v>
      </c>
      <c r="FT92"/>
      <c r="FU92" s="183"/>
      <c r="FV92" s="36">
        <v>42334</v>
      </c>
      <c r="FW92" s="108">
        <v>1.1779999999999999</v>
      </c>
      <c r="FX92" s="108">
        <v>1.2589499999999998</v>
      </c>
      <c r="FZ92" s="104">
        <v>-20.617814260000003</v>
      </c>
      <c r="GA92" s="202">
        <f t="shared" si="204"/>
        <v>-0.13810045225000067</v>
      </c>
      <c r="GB92" s="223">
        <v>6.9410499999999997</v>
      </c>
      <c r="GC92" s="513">
        <f>IF(GB92&lt;-8,2.5,IF(GB92&lt;-5,1.9,IF(GB92&lt;-4,1.6,IF(GB92&lt;-3,1.3,IF(GB92&lt;-2,1.15,IF(GB92&lt;-1,1.12,IF(GB92&lt;0,1.1,0)))))))</f>
        <v>0</v>
      </c>
      <c r="GD92" s="506">
        <f t="shared" si="238"/>
        <v>0.8</v>
      </c>
      <c r="GE92" s="510">
        <f t="shared" si="114"/>
        <v>-19.109450728587507</v>
      </c>
      <c r="GF92" s="204">
        <f t="shared" si="265"/>
        <v>-0.11048036180000054</v>
      </c>
      <c r="GG92" s="537">
        <f t="shared" si="141"/>
        <v>0</v>
      </c>
      <c r="GH92" s="537">
        <f t="shared" si="229"/>
        <v>0</v>
      </c>
      <c r="GI92" s="537">
        <f t="shared" si="266"/>
        <v>0</v>
      </c>
      <c r="GJ92" s="537">
        <f t="shared" si="267"/>
        <v>0</v>
      </c>
      <c r="GK92" s="518">
        <f t="shared" si="212"/>
        <v>-19.109450728587507</v>
      </c>
      <c r="GL92" s="519">
        <f t="shared" si="268"/>
        <v>-0.11048036180000054</v>
      </c>
      <c r="GM92" s="519">
        <f>IF(AND(GK91&lt;-22.5,GB92&lt;0),((GK92-GK91)*0.4),(GL92))</f>
        <v>-0.11048036180000054</v>
      </c>
      <c r="GN92" s="538">
        <f t="shared" si="220"/>
        <v>-0.21048036180000054</v>
      </c>
      <c r="GO92" s="165"/>
      <c r="GQ92" s="104">
        <f t="shared" si="187"/>
        <v>-19.409450728587512</v>
      </c>
      <c r="GR92"/>
      <c r="GS92" s="183"/>
      <c r="GT92" s="36">
        <v>42334</v>
      </c>
      <c r="GU92" s="108">
        <v>1.1779999999999999</v>
      </c>
      <c r="GV92" s="108">
        <v>1.2589499999999998</v>
      </c>
      <c r="GX92" s="104">
        <v>-20.617814260000003</v>
      </c>
      <c r="GY92" s="202">
        <f t="shared" si="205"/>
        <v>-0.13810045225000067</v>
      </c>
      <c r="GZ92" s="223">
        <v>5.4410499999999997</v>
      </c>
      <c r="HA92" s="513">
        <f>IF(GZ92&lt;-8,2.5,IF(GZ92&lt;-5,1.9,IF(GZ92&lt;-4,1.6,IF(GZ92&lt;-3,1.3,IF(GZ92&lt;-2,1.15,IF(GZ92&lt;-1,1.12,IF(GZ92&lt;0,1.1,0)))))))</f>
        <v>0</v>
      </c>
      <c r="HB92" s="506">
        <f t="shared" si="239"/>
        <v>0.8</v>
      </c>
      <c r="HC92" s="510">
        <f t="shared" si="115"/>
        <v>-23.34089108009001</v>
      </c>
      <c r="HD92" s="204">
        <f t="shared" si="269"/>
        <v>-0.11048036180000054</v>
      </c>
      <c r="HE92" s="537">
        <f t="shared" si="143"/>
        <v>0</v>
      </c>
      <c r="HF92" s="537">
        <f t="shared" si="230"/>
        <v>-1.3810045225000067E-2</v>
      </c>
      <c r="HG92" s="537">
        <f t="shared" si="270"/>
        <v>0</v>
      </c>
      <c r="HH92" s="537">
        <f t="shared" si="271"/>
        <v>0</v>
      </c>
      <c r="HI92" s="518">
        <f t="shared" si="213"/>
        <v>-22.100353426265009</v>
      </c>
      <c r="HJ92" s="519">
        <f t="shared" si="272"/>
        <v>-1.3810045225000067E-2</v>
      </c>
      <c r="HK92" s="519">
        <f>IF(AND(HI91&lt;-22.5,GZ92&lt;0),((HI92-HI91)*0.4),(HJ92))</f>
        <v>-1.3810045225000067E-2</v>
      </c>
      <c r="HL92" s="538">
        <f t="shared" si="221"/>
        <v>-1.3810045225000067E-2</v>
      </c>
      <c r="HM92" s="165"/>
      <c r="HO92" s="104">
        <f t="shared" si="188"/>
        <v>-22.100353426265009</v>
      </c>
      <c r="HP92" s="165"/>
      <c r="HQ92" s="183"/>
      <c r="HR92" s="36">
        <v>42334</v>
      </c>
      <c r="HS92" s="108">
        <v>1.1779999999999999</v>
      </c>
      <c r="HT92" s="108">
        <v>1.2589499999999998</v>
      </c>
      <c r="HV92" s="104">
        <v>-20.617814260000003</v>
      </c>
      <c r="HW92" s="202">
        <f t="shared" si="206"/>
        <v>-0.13810045225000067</v>
      </c>
      <c r="HX92" s="223">
        <v>2.5410500000000003</v>
      </c>
      <c r="HY92" s="513">
        <f>IF(HX92&lt;-8,2.5,IF(HX92&lt;-5,1.9,IF(HX92&lt;-4,1.6,IF(HX92&lt;-3,1.3,IF(HX92&lt;-2,1.15,IF(HX92&lt;-1,1.12,IF(HX92&lt;0,1.1,0)))))))</f>
        <v>0</v>
      </c>
      <c r="HZ92" s="506">
        <f t="shared" si="240"/>
        <v>0.95</v>
      </c>
      <c r="IA92" s="510">
        <f t="shared" si="116"/>
        <v>-21.631833107830012</v>
      </c>
      <c r="IB92" s="204">
        <f t="shared" si="273"/>
        <v>-0.13119542963750064</v>
      </c>
      <c r="IC92" s="537">
        <f t="shared" si="145"/>
        <v>0</v>
      </c>
      <c r="ID92" s="537">
        <f t="shared" si="231"/>
        <v>0</v>
      </c>
      <c r="IE92" s="537">
        <f t="shared" si="274"/>
        <v>0</v>
      </c>
      <c r="IF92" s="537">
        <f t="shared" si="275"/>
        <v>0</v>
      </c>
      <c r="IG92" s="518">
        <f t="shared" si="214"/>
        <v>-21.631833107830012</v>
      </c>
      <c r="IH92" s="519">
        <f t="shared" si="276"/>
        <v>-0.13119542963750064</v>
      </c>
      <c r="II92" s="519">
        <f>IF(AND(IG91&lt;-22.5,HX92&lt;0),((IG92-IG91)*0.4),(IH92))</f>
        <v>-0.13119542963750064</v>
      </c>
      <c r="IJ92" s="538">
        <f t="shared" si="222"/>
        <v>-0.13119542963750064</v>
      </c>
      <c r="IK92" s="165"/>
      <c r="IL92" s="163"/>
      <c r="IM92" s="104">
        <f t="shared" si="189"/>
        <v>-21.631833107830012</v>
      </c>
      <c r="IN92"/>
      <c r="IO92" s="183"/>
      <c r="IP92" s="36">
        <v>42334</v>
      </c>
      <c r="IQ92" s="108">
        <v>1.1779999999999999</v>
      </c>
      <c r="IR92" s="108">
        <v>1.2589499999999998</v>
      </c>
      <c r="IT92" s="104">
        <v>-20.617814260000003</v>
      </c>
      <c r="IU92" s="202">
        <f t="shared" si="207"/>
        <v>-0.13810045225000067</v>
      </c>
      <c r="IV92" s="365">
        <v>-1.6589499999999999</v>
      </c>
      <c r="IW92" s="513">
        <f>IF(IV92&lt;-8,2.5,IF(IV92&lt;-5,1.9,IF(IV92&lt;-4,1.6,IF(IV92&lt;-3,1.3,IF(IV92&lt;-2,1.15,IF(IV92&lt;-1,1.12,IF(IV92&lt;0,1.1,0)))))))</f>
        <v>1.1200000000000001</v>
      </c>
      <c r="IX92" s="506">
        <f t="shared" si="241"/>
        <v>0</v>
      </c>
      <c r="IY92" s="510">
        <f t="shared" si="117"/>
        <v>-24.038765584600007</v>
      </c>
      <c r="IZ92" s="204">
        <f t="shared" si="277"/>
        <v>-0.15467250652000075</v>
      </c>
      <c r="JA92" s="537">
        <f t="shared" si="147"/>
        <v>-8.5622280395000416E-2</v>
      </c>
      <c r="JB92" s="537">
        <f t="shared" si="232"/>
        <v>0</v>
      </c>
      <c r="JC92" s="537">
        <f t="shared" si="278"/>
        <v>0</v>
      </c>
      <c r="JD92" s="537">
        <f t="shared" si="279"/>
        <v>0</v>
      </c>
      <c r="JE92" s="518">
        <f t="shared" si="215"/>
        <v>-21.746933564650003</v>
      </c>
      <c r="JF92" s="519">
        <f t="shared" si="280"/>
        <v>-5.1373368237000248E-2</v>
      </c>
      <c r="JG92" s="519">
        <f>IF(AND(JE91&lt;-22.5,IV92&lt;0),((JE92-JE91)*0.4),(JF92))</f>
        <v>-5.1373368237000248E-2</v>
      </c>
      <c r="JH92" s="538">
        <f t="shared" si="223"/>
        <v>-5.1373368237000248E-2</v>
      </c>
      <c r="JI92" s="165"/>
      <c r="JJ92" s="163"/>
      <c r="JK92" s="104">
        <f t="shared" si="190"/>
        <v>-21.628625510809002</v>
      </c>
      <c r="JL92" s="131"/>
      <c r="JM92" s="131"/>
      <c r="JN92" s="528"/>
      <c r="JO92" s="163">
        <v>-20.617814260000003</v>
      </c>
      <c r="JP92" s="163">
        <v>-2.1589499999999999</v>
      </c>
      <c r="JQ92" s="398">
        <f t="shared" si="243"/>
        <v>-19.967736744115005</v>
      </c>
      <c r="JT92" s="163">
        <v>-2.0089499999999996</v>
      </c>
      <c r="JU92" s="398">
        <f t="shared" si="244"/>
        <v>-21.903034661660005</v>
      </c>
      <c r="JX92" s="163">
        <v>0.94105000000000039</v>
      </c>
      <c r="JY92" s="425">
        <f t="shared" si="245"/>
        <v>-20.752467260690004</v>
      </c>
      <c r="KB92" s="163">
        <v>-4.8589499999999992</v>
      </c>
      <c r="KC92" s="398">
        <f t="shared" si="246"/>
        <v>-21.197960999470009</v>
      </c>
      <c r="KF92" s="163">
        <v>6.9410499999999997</v>
      </c>
      <c r="KG92" s="398">
        <f t="shared" si="247"/>
        <v>-19.409450728587512</v>
      </c>
      <c r="KJ92" s="163">
        <v>5.4410499999999997</v>
      </c>
      <c r="KK92" s="398">
        <f t="shared" si="248"/>
        <v>-22.100353426265009</v>
      </c>
      <c r="KL92" s="425"/>
      <c r="KN92" s="365">
        <v>2.5410500000000003</v>
      </c>
      <c r="KO92" s="398">
        <f t="shared" si="249"/>
        <v>-21.631833107830012</v>
      </c>
      <c r="KR92" s="365">
        <v>-1.6589499999999999</v>
      </c>
      <c r="KS92" s="398">
        <f t="shared" si="250"/>
        <v>-21.628625510809002</v>
      </c>
      <c r="KU92" s="36">
        <v>42334</v>
      </c>
    </row>
    <row r="93" spans="1:325" x14ac:dyDescent="0.35">
      <c r="A93" s="95">
        <v>41239</v>
      </c>
      <c r="B93" s="36">
        <v>41239</v>
      </c>
      <c r="C93" s="301">
        <v>-0.89999999999999991</v>
      </c>
      <c r="D93" s="301">
        <v>-0.75</v>
      </c>
      <c r="E93" s="301">
        <v>2.2000000000000002</v>
      </c>
      <c r="F93" s="301">
        <v>-3.5999999999999996</v>
      </c>
      <c r="G93" s="301">
        <v>8.1999999999999993</v>
      </c>
      <c r="H93" s="301">
        <v>6.6999999999999993</v>
      </c>
      <c r="I93" s="301">
        <v>3.8000000000000003</v>
      </c>
      <c r="J93" s="301">
        <v>-0.40000000000000013</v>
      </c>
      <c r="K93" s="106"/>
      <c r="L93" s="36">
        <v>42334</v>
      </c>
      <c r="M93" s="105">
        <v>1.1779999999999999</v>
      </c>
      <c r="N93" s="98">
        <f t="shared" si="233"/>
        <v>1.2589499999999998</v>
      </c>
      <c r="O93" s="108">
        <f t="shared" si="242"/>
        <v>1.3409333333333329</v>
      </c>
      <c r="P93" s="262"/>
      <c r="Q93" s="181">
        <v>42334</v>
      </c>
      <c r="R93" s="301">
        <v>-0.89999999999999991</v>
      </c>
      <c r="S93" s="224">
        <v>-2.1589499999999999</v>
      </c>
      <c r="T93"/>
      <c r="U93" s="301">
        <v>-0.75</v>
      </c>
      <c r="V93" s="224">
        <v>-2.0089499999999996</v>
      </c>
      <c r="W93"/>
      <c r="X93" s="301">
        <v>2.2000000000000002</v>
      </c>
      <c r="Y93" s="224">
        <v>0.94105000000000039</v>
      </c>
      <c r="Z93"/>
      <c r="AA93" s="301">
        <v>-3.5999999999999996</v>
      </c>
      <c r="AB93" s="224">
        <v>-4.8589499999999992</v>
      </c>
      <c r="AC93"/>
      <c r="AD93" s="301">
        <v>8.1999999999999993</v>
      </c>
      <c r="AE93" s="223">
        <v>6.9410499999999997</v>
      </c>
      <c r="AF93"/>
      <c r="AG93" s="301">
        <v>6.6999999999999993</v>
      </c>
      <c r="AH93" s="223">
        <v>5.4410499999999997</v>
      </c>
      <c r="AI93" s="100"/>
      <c r="AJ93" s="301">
        <v>3.8000000000000003</v>
      </c>
      <c r="AK93" s="223">
        <v>2.5410500000000003</v>
      </c>
      <c r="AL93"/>
      <c r="AM93" s="301">
        <v>-0.40000000000000013</v>
      </c>
      <c r="AN93" s="223">
        <f t="shared" si="224"/>
        <v>-1.6589499999999999</v>
      </c>
      <c r="AO93"/>
      <c r="AZ93" s="36">
        <v>42335</v>
      </c>
      <c r="BA93" s="301">
        <v>-1.85</v>
      </c>
      <c r="BB93" s="98"/>
      <c r="BC93" s="301">
        <v>-1.7</v>
      </c>
      <c r="BE93" s="301">
        <v>4.1500000000000004</v>
      </c>
      <c r="BG93" s="301">
        <v>-4.25</v>
      </c>
      <c r="BI93" s="301">
        <v>6.75</v>
      </c>
      <c r="BK93" s="301">
        <v>5.9</v>
      </c>
      <c r="BM93" s="301">
        <v>6.35</v>
      </c>
      <c r="BO93" s="301">
        <v>-1.5</v>
      </c>
      <c r="BS93" s="36">
        <v>42335</v>
      </c>
      <c r="BT93">
        <v>39</v>
      </c>
      <c r="BU93">
        <f t="shared" si="148"/>
        <v>0.39</v>
      </c>
      <c r="BV93">
        <f t="shared" si="149"/>
        <v>-20.750299361750002</v>
      </c>
      <c r="BW93">
        <v>36</v>
      </c>
      <c r="BX93">
        <f t="shared" si="150"/>
        <v>0.36</v>
      </c>
      <c r="BY93">
        <v>-20.902680555555559</v>
      </c>
      <c r="CD93" s="36">
        <v>42335</v>
      </c>
      <c r="CE93" s="108">
        <v>1.0192000000000001</v>
      </c>
      <c r="CF93" s="108">
        <v>1.0986</v>
      </c>
      <c r="CH93" s="104">
        <v>-20.750299361750002</v>
      </c>
      <c r="CI93" s="202">
        <f t="shared" si="197"/>
        <v>-0.1324851017499995</v>
      </c>
      <c r="CJ93" s="224">
        <v>-2.9485999999999999</v>
      </c>
      <c r="CK93" s="513">
        <f t="shared" ref="CK93:CK103" si="281">IF(CJ93&lt;-8,2.5,IF(CJ93&lt;-5,1.9,IF(CJ93&lt;-4,1.6,IF(CJ93&lt;-3,1.3,IF(CJ93&lt;-2,1.15,IF(CJ93&lt;-1,1.12,IF(CJ93&lt;0,1.1,0)))))))</f>
        <v>1.1499999999999999</v>
      </c>
      <c r="CL93" s="506">
        <f t="shared" si="234"/>
        <v>0</v>
      </c>
      <c r="CM93" s="510">
        <f t="shared" si="110"/>
        <v>-20.120094611127506</v>
      </c>
      <c r="CN93" s="204">
        <f t="shared" si="251"/>
        <v>-0.1523578670125012</v>
      </c>
      <c r="CO93" s="537">
        <f t="shared" si="133"/>
        <v>0</v>
      </c>
      <c r="CP93" s="537">
        <f t="shared" si="225"/>
        <v>0</v>
      </c>
      <c r="CQ93" s="537">
        <f t="shared" si="252"/>
        <v>0</v>
      </c>
      <c r="CR93" s="537">
        <f t="shared" si="253"/>
        <v>0</v>
      </c>
      <c r="CS93" s="518">
        <f t="shared" si="208"/>
        <v>-20.120094611127506</v>
      </c>
      <c r="CT93" s="519">
        <f t="shared" si="254"/>
        <v>-0.1523578670125012</v>
      </c>
      <c r="CU93" s="519">
        <f t="shared" ref="CU93:CU103" si="282">IF(AND(CS92&lt;-22.5,CJ93&lt;0),((CS93-CS92)*0.4),(CT93))</f>
        <v>-0.1523578670125012</v>
      </c>
      <c r="CV93" s="538">
        <f t="shared" si="216"/>
        <v>-0.1523578670125012</v>
      </c>
      <c r="CW93" s="165"/>
      <c r="CY93" s="104">
        <f t="shared" si="183"/>
        <v>-20.120094611127506</v>
      </c>
      <c r="CZ93" s="98"/>
      <c r="DB93" s="36">
        <v>42335</v>
      </c>
      <c r="DC93" s="108">
        <v>1.0192000000000001</v>
      </c>
      <c r="DD93" s="108">
        <v>1.0986</v>
      </c>
      <c r="DF93" s="104">
        <v>-20.750299361750002</v>
      </c>
      <c r="DG93" s="202">
        <f t="shared" si="198"/>
        <v>-0.1324851017499995</v>
      </c>
      <c r="DH93" s="224">
        <v>-2.7986</v>
      </c>
      <c r="DI93" s="513">
        <f t="shared" ref="DI93:DI103" si="283">IF(DH93&lt;-8,2.5,IF(DH93&lt;-5,1.9,IF(DH93&lt;-4,1.6,IF(DH93&lt;-3,1.3,IF(DH93&lt;-2,1.15,IF(DH93&lt;-1,1.12,IF(DH93&lt;0,1.1,0)))))))</f>
        <v>1.1499999999999999</v>
      </c>
      <c r="DJ93" s="506">
        <f t="shared" si="235"/>
        <v>0</v>
      </c>
      <c r="DK93" s="510">
        <f t="shared" si="111"/>
        <v>-22.522899123552506</v>
      </c>
      <c r="DL93" s="204">
        <f t="shared" si="255"/>
        <v>-0.1523578670125012</v>
      </c>
      <c r="DM93" s="537">
        <f t="shared" si="199"/>
        <v>0</v>
      </c>
      <c r="DN93" s="537">
        <f t="shared" si="226"/>
        <v>0</v>
      </c>
      <c r="DO93" s="537">
        <f t="shared" si="200"/>
        <v>0</v>
      </c>
      <c r="DP93" s="537">
        <f t="shared" si="201"/>
        <v>0</v>
      </c>
      <c r="DQ93" s="518">
        <f t="shared" si="209"/>
        <v>-22.522899123552506</v>
      </c>
      <c r="DR93" s="519">
        <f t="shared" si="256"/>
        <v>-9.1414720207500716E-2</v>
      </c>
      <c r="DS93" s="519">
        <f t="shared" ref="DS93:DS103" si="284">IF(AND(DQ92&lt;-22.5,DH93&lt;0),((DQ93-DQ92)*0.4),(DR93))</f>
        <v>-9.1414720207500716E-2</v>
      </c>
      <c r="DT93" s="538">
        <f t="shared" si="217"/>
        <v>-9.1414720207500716E-2</v>
      </c>
      <c r="DU93" s="165"/>
      <c r="DW93" s="104">
        <f t="shared" si="184"/>
        <v>-21.994449381867504</v>
      </c>
      <c r="DY93" s="183"/>
      <c r="DZ93" s="36">
        <v>42335</v>
      </c>
      <c r="EA93" s="108">
        <v>1.0192000000000001</v>
      </c>
      <c r="EB93" s="108">
        <v>1.0986</v>
      </c>
      <c r="ED93" s="104">
        <v>-20.750299361750002</v>
      </c>
      <c r="EE93" s="202">
        <f t="shared" si="202"/>
        <v>-0.1324851017499995</v>
      </c>
      <c r="EF93" s="224">
        <v>3.0514000000000001</v>
      </c>
      <c r="EG93" s="513">
        <f t="shared" ref="EG93:EG103" si="285">IF(EF93&lt;-8,2.5,IF(EF93&lt;-5,1.9,IF(EF93&lt;-4,1.6,IF(EF93&lt;-3,1.3,IF(EF93&lt;-2,1.15,IF(EF93&lt;-1,1.12,IF(EF93&lt;0,1.1,0)))))))</f>
        <v>0</v>
      </c>
      <c r="EH93" s="506">
        <f t="shared" si="236"/>
        <v>0.9</v>
      </c>
      <c r="EI93" s="510">
        <f t="shared" si="112"/>
        <v>-20.689795360840005</v>
      </c>
      <c r="EJ93" s="204">
        <f t="shared" si="257"/>
        <v>-0.11923659157499955</v>
      </c>
      <c r="EK93" s="537">
        <f t="shared" si="137"/>
        <v>0</v>
      </c>
      <c r="EL93" s="537">
        <f t="shared" si="227"/>
        <v>0</v>
      </c>
      <c r="EM93" s="537">
        <f t="shared" si="258"/>
        <v>0</v>
      </c>
      <c r="EN93" s="537">
        <f t="shared" si="259"/>
        <v>0</v>
      </c>
      <c r="EO93" s="518">
        <f t="shared" si="210"/>
        <v>-20.871703852265004</v>
      </c>
      <c r="EP93" s="519">
        <f t="shared" si="260"/>
        <v>-0.11923659157499955</v>
      </c>
      <c r="EQ93" s="519">
        <f t="shared" ref="EQ93:EQ103" si="286">IF(AND(EO92&lt;-22.5,EF93&lt;0),((EO93-EO92)*0.4),(EP93))</f>
        <v>-0.11923659157499955</v>
      </c>
      <c r="ER93" s="538">
        <f t="shared" si="218"/>
        <v>-0.11923659157499955</v>
      </c>
      <c r="ES93" s="165"/>
      <c r="EU93" s="104">
        <f t="shared" si="185"/>
        <v>-20.871703852265004</v>
      </c>
      <c r="EW93" s="183"/>
      <c r="EX93" s="36">
        <v>42335</v>
      </c>
      <c r="EY93" s="108">
        <v>1.0192000000000001</v>
      </c>
      <c r="EZ93" s="108">
        <v>1.0986</v>
      </c>
      <c r="FB93" s="104">
        <v>-20.750299361750002</v>
      </c>
      <c r="FC93" s="202">
        <f t="shared" si="203"/>
        <v>-0.1324851017499995</v>
      </c>
      <c r="FD93" s="224">
        <v>-5.3486000000000002</v>
      </c>
      <c r="FE93" s="513">
        <f t="shared" ref="FE93:FE103" si="287">IF(FD93&lt;-8,2.5,IF(FD93&lt;-5,1.9,IF(FD93&lt;-4,1.6,IF(FD93&lt;-3,1.3,IF(FD93&lt;-2,1.15,IF(FD93&lt;-1,1.12,IF(FD93&lt;0,1.1,0)))))))</f>
        <v>1.9</v>
      </c>
      <c r="FF93" s="506">
        <f t="shared" si="237"/>
        <v>0</v>
      </c>
      <c r="FG93" s="510">
        <f t="shared" si="113"/>
        <v>-21.538066982235009</v>
      </c>
      <c r="FH93" s="204">
        <f t="shared" si="261"/>
        <v>-0.25172169332499905</v>
      </c>
      <c r="FI93" s="537">
        <f t="shared" si="139"/>
        <v>0</v>
      </c>
      <c r="FJ93" s="537">
        <f t="shared" si="228"/>
        <v>0</v>
      </c>
      <c r="FK93" s="537">
        <f t="shared" si="262"/>
        <v>0</v>
      </c>
      <c r="FL93" s="537">
        <f t="shared" si="263"/>
        <v>0</v>
      </c>
      <c r="FM93" s="518">
        <f t="shared" si="211"/>
        <v>-21.538066982235009</v>
      </c>
      <c r="FN93" s="519">
        <f t="shared" si="264"/>
        <v>-0.15103301599499944</v>
      </c>
      <c r="FO93" s="519">
        <f t="shared" ref="FO93:FO103" si="288">IF(AND(FM92&lt;-22.5,FD93&lt;0),((FM93-FM92)*0.4),(FN93))</f>
        <v>-0.15103301599499944</v>
      </c>
      <c r="FP93" s="538">
        <f t="shared" si="219"/>
        <v>-0.15103301599499944</v>
      </c>
      <c r="FQ93" s="165"/>
      <c r="FS93" s="104">
        <f t="shared" si="186"/>
        <v>-21.34899401546501</v>
      </c>
      <c r="FT93"/>
      <c r="FU93" s="183"/>
      <c r="FV93" s="36">
        <v>42335</v>
      </c>
      <c r="FW93" s="108">
        <v>1.0192000000000001</v>
      </c>
      <c r="FX93" s="108">
        <v>1.0986</v>
      </c>
      <c r="FZ93" s="104">
        <v>-20.750299361750002</v>
      </c>
      <c r="GA93" s="202">
        <f t="shared" si="204"/>
        <v>-0.1324851017499995</v>
      </c>
      <c r="GB93" s="223">
        <v>5.6513999999999998</v>
      </c>
      <c r="GC93" s="513">
        <f t="shared" ref="GC93:GC103" si="289">IF(GB93&lt;-8,2.5,IF(GB93&lt;-5,1.9,IF(GB93&lt;-4,1.6,IF(GB93&lt;-3,1.3,IF(GB93&lt;-2,1.15,IF(GB93&lt;-1,1.12,IF(GB93&lt;0,1.1,0)))))))</f>
        <v>0</v>
      </c>
      <c r="GD93" s="506">
        <f t="shared" si="238"/>
        <v>0.8</v>
      </c>
      <c r="GE93" s="510">
        <f t="shared" si="114"/>
        <v>-19.215438809987507</v>
      </c>
      <c r="GF93" s="204">
        <f t="shared" si="265"/>
        <v>-0.1059880813999996</v>
      </c>
      <c r="GG93" s="537">
        <f t="shared" si="141"/>
        <v>0</v>
      </c>
      <c r="GH93" s="537">
        <f t="shared" si="229"/>
        <v>0</v>
      </c>
      <c r="GI93" s="537">
        <f t="shared" si="266"/>
        <v>0</v>
      </c>
      <c r="GJ93" s="537">
        <f t="shared" si="267"/>
        <v>0</v>
      </c>
      <c r="GK93" s="518">
        <f t="shared" si="212"/>
        <v>-19.215438809987507</v>
      </c>
      <c r="GL93" s="519">
        <f t="shared" si="268"/>
        <v>-0.1059880813999996</v>
      </c>
      <c r="GM93" s="519">
        <f t="shared" ref="GM93:GM103" si="290">IF(AND(GK92&lt;-22.5,GB93&lt;0),((GK93-GK92)*0.4),(GL93))</f>
        <v>-0.1059880813999996</v>
      </c>
      <c r="GN93" s="538">
        <f t="shared" si="220"/>
        <v>-0.20598808139999961</v>
      </c>
      <c r="GO93" s="165"/>
      <c r="GQ93" s="104">
        <f t="shared" si="187"/>
        <v>-19.615438809987513</v>
      </c>
      <c r="GR93"/>
      <c r="GS93" s="183"/>
      <c r="GT93" s="36">
        <v>42335</v>
      </c>
      <c r="GU93" s="108">
        <v>1.0192000000000001</v>
      </c>
      <c r="GV93" s="108">
        <v>1.0986</v>
      </c>
      <c r="GX93" s="104">
        <v>-20.750299361750002</v>
      </c>
      <c r="GY93" s="202">
        <f t="shared" si="205"/>
        <v>-0.1324851017499995</v>
      </c>
      <c r="GZ93" s="223">
        <v>4.8014000000000001</v>
      </c>
      <c r="HA93" s="513">
        <f t="shared" ref="HA93:HA103" si="291">IF(GZ93&lt;-8,2.5,IF(GZ93&lt;-5,1.9,IF(GZ93&lt;-4,1.6,IF(GZ93&lt;-3,1.3,IF(GZ93&lt;-2,1.15,IF(GZ93&lt;-1,1.12,IF(GZ93&lt;0,1.1,0)))))))</f>
        <v>0</v>
      </c>
      <c r="HB93" s="506">
        <f t="shared" si="239"/>
        <v>0.85</v>
      </c>
      <c r="HC93" s="510">
        <f t="shared" si="115"/>
        <v>-23.453503416577512</v>
      </c>
      <c r="HD93" s="204">
        <f t="shared" si="269"/>
        <v>-0.11261233648750135</v>
      </c>
      <c r="HE93" s="537">
        <f t="shared" si="143"/>
        <v>0</v>
      </c>
      <c r="HF93" s="537">
        <f t="shared" si="230"/>
        <v>-5.9618295787501552E-2</v>
      </c>
      <c r="HG93" s="537">
        <f t="shared" si="270"/>
        <v>0</v>
      </c>
      <c r="HH93" s="537">
        <f t="shared" si="271"/>
        <v>0</v>
      </c>
      <c r="HI93" s="518">
        <f t="shared" si="213"/>
        <v>-22.159971722052511</v>
      </c>
      <c r="HJ93" s="519">
        <f t="shared" si="272"/>
        <v>-5.9618295787501552E-2</v>
      </c>
      <c r="HK93" s="519">
        <f t="shared" ref="HK93:HK103" si="292">IF(AND(HI92&lt;-22.5,GZ93&lt;0),((HI93-HI92)*0.4),(HJ93))</f>
        <v>-5.9618295787501552E-2</v>
      </c>
      <c r="HL93" s="538">
        <f t="shared" si="221"/>
        <v>-5.9618295787501552E-2</v>
      </c>
      <c r="HM93" s="165"/>
      <c r="HO93" s="104">
        <f t="shared" si="188"/>
        <v>-22.159971722052511</v>
      </c>
      <c r="HP93" s="165"/>
      <c r="HQ93" s="183"/>
      <c r="HR93" s="36">
        <v>42335</v>
      </c>
      <c r="HS93" s="108">
        <v>1.0192000000000001</v>
      </c>
      <c r="HT93" s="108">
        <v>1.0986</v>
      </c>
      <c r="HV93" s="104">
        <v>-20.750299361750002</v>
      </c>
      <c r="HW93" s="202">
        <f t="shared" si="206"/>
        <v>-0.1324851017499995</v>
      </c>
      <c r="HX93" s="223">
        <v>5.2513999999999994</v>
      </c>
      <c r="HY93" s="513">
        <f t="shared" ref="HY93:HY103" si="293">IF(HX93&lt;-8,2.5,IF(HX93&lt;-5,1.9,IF(HX93&lt;-4,1.6,IF(HX93&lt;-3,1.3,IF(HX93&lt;-2,1.15,IF(HX93&lt;-1,1.12,IF(HX93&lt;0,1.1,0)))))))</f>
        <v>0</v>
      </c>
      <c r="HZ93" s="506">
        <f t="shared" si="240"/>
        <v>0.8</v>
      </c>
      <c r="IA93" s="510">
        <f t="shared" si="116"/>
        <v>-21.737821189230011</v>
      </c>
      <c r="IB93" s="204">
        <f t="shared" si="273"/>
        <v>-0.1059880813999996</v>
      </c>
      <c r="IC93" s="537">
        <f t="shared" si="145"/>
        <v>0</v>
      </c>
      <c r="ID93" s="537">
        <f t="shared" si="231"/>
        <v>0</v>
      </c>
      <c r="IE93" s="537">
        <f t="shared" si="274"/>
        <v>0</v>
      </c>
      <c r="IF93" s="537">
        <f t="shared" si="275"/>
        <v>0</v>
      </c>
      <c r="IG93" s="518">
        <f t="shared" si="214"/>
        <v>-21.737821189230011</v>
      </c>
      <c r="IH93" s="519">
        <f t="shared" si="276"/>
        <v>-0.1059880813999996</v>
      </c>
      <c r="II93" s="519">
        <f t="shared" ref="II93:II103" si="294">IF(AND(IG92&lt;-22.5,HX93&lt;0),((IG93-IG92)*0.4),(IH93))</f>
        <v>-0.1059880813999996</v>
      </c>
      <c r="IJ93" s="538">
        <f t="shared" si="222"/>
        <v>-0.1059880813999996</v>
      </c>
      <c r="IK93" s="165"/>
      <c r="IL93" s="163"/>
      <c r="IM93" s="104">
        <f t="shared" si="189"/>
        <v>-21.737821189230011</v>
      </c>
      <c r="IN93"/>
      <c r="IO93" s="183"/>
      <c r="IP93" s="36">
        <v>42335</v>
      </c>
      <c r="IQ93" s="108">
        <v>1.0192000000000001</v>
      </c>
      <c r="IR93" s="108">
        <v>1.0986</v>
      </c>
      <c r="IT93" s="104">
        <v>-20.750299361750002</v>
      </c>
      <c r="IU93" s="202">
        <f t="shared" si="207"/>
        <v>-0.1324851017499995</v>
      </c>
      <c r="IV93" s="365">
        <v>-2.5986000000000002</v>
      </c>
      <c r="IW93" s="513">
        <f t="shared" ref="IW93:IW103" si="295">IF(IV93&lt;-8,2.5,IF(IV93&lt;-5,1.9,IF(IV93&lt;-4,1.6,IF(IV93&lt;-3,1.3,IF(IV93&lt;-2,1.15,IF(IV93&lt;-1,1.12,IF(IV93&lt;0,1.1,0)))))))</f>
        <v>1.1499999999999999</v>
      </c>
      <c r="IX93" s="506">
        <f t="shared" si="241"/>
        <v>0</v>
      </c>
      <c r="IY93" s="510">
        <f t="shared" si="117"/>
        <v>-24.191123451612505</v>
      </c>
      <c r="IZ93" s="204">
        <f t="shared" si="277"/>
        <v>-0.15235786701249765</v>
      </c>
      <c r="JA93" s="537">
        <f t="shared" si="147"/>
        <v>-8.6115316137497899E-2</v>
      </c>
      <c r="JB93" s="537">
        <f t="shared" si="232"/>
        <v>0</v>
      </c>
      <c r="JC93" s="537">
        <f t="shared" si="278"/>
        <v>0</v>
      </c>
      <c r="JD93" s="537">
        <f t="shared" si="279"/>
        <v>0</v>
      </c>
      <c r="JE93" s="518">
        <f t="shared" si="215"/>
        <v>-21.833048880787501</v>
      </c>
      <c r="JF93" s="519">
        <f t="shared" si="280"/>
        <v>-5.1669189682498735E-2</v>
      </c>
      <c r="JG93" s="519">
        <f t="shared" ref="JG93:JG103" si="296">IF(AND(JE92&lt;-22.5,IV93&lt;0),((JE93-JE92)*0.4),(JF93))</f>
        <v>-5.1669189682498735E-2</v>
      </c>
      <c r="JH93" s="538">
        <f t="shared" si="223"/>
        <v>-5.1669189682498735E-2</v>
      </c>
      <c r="JI93" s="165"/>
      <c r="JJ93" s="163"/>
      <c r="JK93" s="104">
        <f t="shared" si="190"/>
        <v>-21.680294700491501</v>
      </c>
      <c r="JL93" s="131"/>
      <c r="JM93" s="131"/>
      <c r="JN93" s="528"/>
      <c r="JO93" s="163">
        <v>-20.750299361750002</v>
      </c>
      <c r="JP93" s="163">
        <v>-2.9485999999999999</v>
      </c>
      <c r="JQ93" s="398">
        <f t="shared" si="243"/>
        <v>-20.120094611127506</v>
      </c>
      <c r="JT93" s="163">
        <v>-2.7986</v>
      </c>
      <c r="JU93" s="398">
        <f t="shared" si="244"/>
        <v>-21.994449381867504</v>
      </c>
      <c r="JX93" s="163">
        <v>3.0514000000000001</v>
      </c>
      <c r="JY93" s="425">
        <f t="shared" si="245"/>
        <v>-20.871703852265004</v>
      </c>
      <c r="KB93" s="163">
        <v>-5.3486000000000002</v>
      </c>
      <c r="KC93" s="398">
        <f t="shared" si="246"/>
        <v>-21.34899401546501</v>
      </c>
      <c r="KF93" s="163">
        <v>5.6513999999999998</v>
      </c>
      <c r="KG93" s="398">
        <f t="shared" si="247"/>
        <v>-19.615438809987513</v>
      </c>
      <c r="KJ93" s="163">
        <v>4.8014000000000001</v>
      </c>
      <c r="KK93" s="398">
        <f t="shared" si="248"/>
        <v>-22.159971722052511</v>
      </c>
      <c r="KL93" s="425"/>
      <c r="KN93" s="365">
        <v>5.2513999999999994</v>
      </c>
      <c r="KO93" s="398">
        <f t="shared" si="249"/>
        <v>-21.737821189230011</v>
      </c>
      <c r="KR93" s="365">
        <v>-2.5986000000000002</v>
      </c>
      <c r="KS93" s="398">
        <f t="shared" si="250"/>
        <v>-21.680294700491501</v>
      </c>
      <c r="KU93" s="36">
        <v>42335</v>
      </c>
    </row>
    <row r="94" spans="1:325" x14ac:dyDescent="0.35">
      <c r="A94" s="95">
        <v>41240</v>
      </c>
      <c r="B94" s="36">
        <v>41240</v>
      </c>
      <c r="C94" s="301">
        <v>-1.85</v>
      </c>
      <c r="D94" s="301">
        <v>-1.7</v>
      </c>
      <c r="E94" s="301">
        <v>4.1500000000000004</v>
      </c>
      <c r="F94" s="301">
        <v>-4.25</v>
      </c>
      <c r="G94" s="301">
        <v>6.75</v>
      </c>
      <c r="H94" s="301">
        <v>5.9</v>
      </c>
      <c r="I94" s="301">
        <v>6.35</v>
      </c>
      <c r="J94" s="301">
        <v>-1.5</v>
      </c>
      <c r="K94" s="106"/>
      <c r="L94" s="36">
        <v>42335</v>
      </c>
      <c r="M94" s="105">
        <v>1.0192000000000001</v>
      </c>
      <c r="N94" s="98">
        <f t="shared" si="233"/>
        <v>1.0986</v>
      </c>
      <c r="O94" s="108">
        <f t="shared" si="242"/>
        <v>1.1790333333333332</v>
      </c>
      <c r="P94" s="262"/>
      <c r="Q94" s="181">
        <v>42335</v>
      </c>
      <c r="R94" s="301">
        <v>-1.85</v>
      </c>
      <c r="S94" s="224">
        <v>-2.9485999999999999</v>
      </c>
      <c r="T94" s="98"/>
      <c r="U94" s="301">
        <v>-1.7</v>
      </c>
      <c r="V94" s="224">
        <v>-2.7986</v>
      </c>
      <c r="W94"/>
      <c r="X94" s="301">
        <v>4.1500000000000004</v>
      </c>
      <c r="Y94" s="224">
        <v>3.0514000000000001</v>
      </c>
      <c r="Z94"/>
      <c r="AA94" s="301">
        <v>-4.25</v>
      </c>
      <c r="AB94" s="224">
        <v>-5.3486000000000002</v>
      </c>
      <c r="AC94"/>
      <c r="AD94" s="301">
        <v>6.75</v>
      </c>
      <c r="AE94" s="223">
        <v>5.6513999999999998</v>
      </c>
      <c r="AF94"/>
      <c r="AG94" s="301">
        <v>5.9</v>
      </c>
      <c r="AH94" s="223">
        <v>4.8014000000000001</v>
      </c>
      <c r="AI94" s="100"/>
      <c r="AJ94" s="301">
        <v>6.35</v>
      </c>
      <c r="AK94" s="223">
        <v>5.2513999999999994</v>
      </c>
      <c r="AL94"/>
      <c r="AM94" s="301">
        <v>-1.5</v>
      </c>
      <c r="AN94" s="223">
        <f t="shared" si="224"/>
        <v>-2.5986000000000002</v>
      </c>
      <c r="AO94"/>
      <c r="AZ94" s="36">
        <v>42336</v>
      </c>
      <c r="BA94" s="301">
        <v>-0.30000000000000004</v>
      </c>
      <c r="BB94">
        <v>-20.848703703703702</v>
      </c>
      <c r="BC94" s="301">
        <v>-0.74999999999999989</v>
      </c>
      <c r="BE94" s="301">
        <v>4</v>
      </c>
      <c r="BG94" s="301">
        <v>-4.1500000000000004</v>
      </c>
      <c r="BI94" s="301">
        <v>5.05</v>
      </c>
      <c r="BK94" s="301">
        <v>5.0500000000000007</v>
      </c>
      <c r="BM94" s="301">
        <v>6.75</v>
      </c>
      <c r="BO94" s="301">
        <v>-1.3499999999999999</v>
      </c>
      <c r="BS94" s="36">
        <v>42336</v>
      </c>
      <c r="BT94">
        <v>40</v>
      </c>
      <c r="BU94">
        <f t="shared" si="148"/>
        <v>0.4</v>
      </c>
      <c r="BV94">
        <f t="shared" si="149"/>
        <v>-20.877336</v>
      </c>
      <c r="BW94">
        <v>37</v>
      </c>
      <c r="BX94">
        <f t="shared" si="150"/>
        <v>0.37</v>
      </c>
      <c r="CD94" s="36">
        <v>42336</v>
      </c>
      <c r="CE94" s="108">
        <v>0.86349999999999905</v>
      </c>
      <c r="CF94" s="108">
        <v>0.94134999999999958</v>
      </c>
      <c r="CG94" s="121"/>
      <c r="CH94" s="104">
        <v>-20.877336</v>
      </c>
      <c r="CI94" s="202">
        <f t="shared" si="197"/>
        <v>-0.12703663824999722</v>
      </c>
      <c r="CJ94" s="224">
        <v>-1.2413499999999997</v>
      </c>
      <c r="CK94" s="513">
        <f t="shared" si="281"/>
        <v>1.1200000000000001</v>
      </c>
      <c r="CL94" s="506">
        <f t="shared" si="234"/>
        <v>0</v>
      </c>
      <c r="CM94" s="510">
        <f t="shared" si="110"/>
        <v>-20.262375645967502</v>
      </c>
      <c r="CN94" s="204">
        <f t="shared" si="251"/>
        <v>-0.14228103483999632</v>
      </c>
      <c r="CO94" s="537">
        <f t="shared" si="133"/>
        <v>0</v>
      </c>
      <c r="CP94" s="537">
        <f t="shared" si="225"/>
        <v>0</v>
      </c>
      <c r="CQ94" s="537">
        <f t="shared" si="252"/>
        <v>0</v>
      </c>
      <c r="CR94" s="537">
        <f t="shared" si="253"/>
        <v>0</v>
      </c>
      <c r="CS94" s="518">
        <f t="shared" si="208"/>
        <v>-20.262375645967502</v>
      </c>
      <c r="CT94" s="519">
        <f t="shared" si="254"/>
        <v>-0.14228103483999632</v>
      </c>
      <c r="CU94" s="519">
        <f t="shared" si="282"/>
        <v>-0.14228103483999632</v>
      </c>
      <c r="CV94" s="538">
        <f t="shared" si="216"/>
        <v>-0.14228103483999632</v>
      </c>
      <c r="CW94" s="165"/>
      <c r="CY94" s="104">
        <f t="shared" si="183"/>
        <v>-20.262375645967502</v>
      </c>
      <c r="CZ94">
        <v>-20.848703703703702</v>
      </c>
      <c r="DB94" s="36">
        <v>42336</v>
      </c>
      <c r="DC94" s="108">
        <v>0.86349999999999905</v>
      </c>
      <c r="DD94" s="108">
        <v>0.94134999999999958</v>
      </c>
      <c r="DE94" s="121"/>
      <c r="DF94" s="104">
        <v>-20.877336</v>
      </c>
      <c r="DG94" s="202">
        <f t="shared" si="198"/>
        <v>-0.12703663824999722</v>
      </c>
      <c r="DH94" s="224">
        <v>-1.6913499999999995</v>
      </c>
      <c r="DI94" s="513">
        <f t="shared" si="283"/>
        <v>1.1200000000000001</v>
      </c>
      <c r="DJ94" s="506">
        <f t="shared" si="235"/>
        <v>0</v>
      </c>
      <c r="DK94" s="510">
        <f t="shared" si="111"/>
        <v>-22.665180158392502</v>
      </c>
      <c r="DL94" s="204">
        <f t="shared" si="255"/>
        <v>-0.14228103483999632</v>
      </c>
      <c r="DM94" s="537">
        <f t="shared" si="199"/>
        <v>0</v>
      </c>
      <c r="DN94" s="537">
        <f t="shared" si="226"/>
        <v>0</v>
      </c>
      <c r="DO94" s="537">
        <f t="shared" si="200"/>
        <v>0</v>
      </c>
      <c r="DP94" s="537">
        <f t="shared" si="201"/>
        <v>0</v>
      </c>
      <c r="DQ94" s="518">
        <f t="shared" si="209"/>
        <v>-22.665180158392502</v>
      </c>
      <c r="DR94" s="519">
        <f t="shared" si="256"/>
        <v>-8.5368620903997786E-2</v>
      </c>
      <c r="DS94" s="519">
        <f t="shared" si="284"/>
        <v>-5.6912413935998531E-2</v>
      </c>
      <c r="DT94" s="538">
        <f t="shared" si="217"/>
        <v>-5.6912413935998531E-2</v>
      </c>
      <c r="DU94" s="165"/>
      <c r="DW94" s="104">
        <f t="shared" si="184"/>
        <v>-22.051361795803501</v>
      </c>
      <c r="DY94" s="183"/>
      <c r="DZ94" s="36">
        <v>42336</v>
      </c>
      <c r="EA94" s="108">
        <v>0.86349999999999905</v>
      </c>
      <c r="EB94" s="108">
        <v>0.94134999999999958</v>
      </c>
      <c r="EC94" s="121"/>
      <c r="ED94" s="104">
        <v>-20.877336</v>
      </c>
      <c r="EE94" s="202">
        <f t="shared" si="202"/>
        <v>-0.12703663824999722</v>
      </c>
      <c r="EF94" s="224">
        <v>3.0586500000000005</v>
      </c>
      <c r="EG94" s="513">
        <f t="shared" si="285"/>
        <v>0</v>
      </c>
      <c r="EH94" s="506">
        <f t="shared" si="236"/>
        <v>0.9</v>
      </c>
      <c r="EI94" s="510">
        <f t="shared" si="112"/>
        <v>-20.804128335265002</v>
      </c>
      <c r="EJ94" s="204">
        <f t="shared" si="257"/>
        <v>-0.11433297442499679</v>
      </c>
      <c r="EK94" s="537">
        <f t="shared" si="137"/>
        <v>0</v>
      </c>
      <c r="EL94" s="537">
        <f t="shared" si="227"/>
        <v>0</v>
      </c>
      <c r="EM94" s="537">
        <f t="shared" si="258"/>
        <v>0</v>
      </c>
      <c r="EN94" s="537">
        <f t="shared" si="259"/>
        <v>0</v>
      </c>
      <c r="EO94" s="518">
        <f t="shared" si="210"/>
        <v>-20.98603682669</v>
      </c>
      <c r="EP94" s="519">
        <f t="shared" si="260"/>
        <v>-0.11433297442499679</v>
      </c>
      <c r="EQ94" s="519">
        <f t="shared" si="286"/>
        <v>-0.11433297442499679</v>
      </c>
      <c r="ER94" s="538">
        <f t="shared" si="218"/>
        <v>-0.11433297442499679</v>
      </c>
      <c r="ES94" s="165"/>
      <c r="EU94" s="104">
        <f t="shared" si="185"/>
        <v>-20.98603682669</v>
      </c>
      <c r="EW94" s="183"/>
      <c r="EX94" s="36">
        <v>42336</v>
      </c>
      <c r="EY94" s="108">
        <v>0.86349999999999905</v>
      </c>
      <c r="EZ94" s="108">
        <v>0.94134999999999958</v>
      </c>
      <c r="FA94" s="121"/>
      <c r="FB94" s="104">
        <v>-20.877336</v>
      </c>
      <c r="FC94" s="202">
        <f t="shared" si="203"/>
        <v>-0.12703663824999722</v>
      </c>
      <c r="FD94" s="224">
        <v>-5.0913500000000003</v>
      </c>
      <c r="FE94" s="513">
        <f t="shared" si="287"/>
        <v>1.9</v>
      </c>
      <c r="FF94" s="506">
        <f t="shared" si="237"/>
        <v>0</v>
      </c>
      <c r="FG94" s="510">
        <f t="shared" si="113"/>
        <v>-21.779436594910003</v>
      </c>
      <c r="FH94" s="204">
        <f t="shared" si="261"/>
        <v>-0.24136961267499402</v>
      </c>
      <c r="FI94" s="537">
        <f t="shared" si="139"/>
        <v>0</v>
      </c>
      <c r="FJ94" s="537">
        <f t="shared" si="228"/>
        <v>0</v>
      </c>
      <c r="FK94" s="537">
        <f t="shared" si="262"/>
        <v>0</v>
      </c>
      <c r="FL94" s="537">
        <f t="shared" si="263"/>
        <v>0</v>
      </c>
      <c r="FM94" s="518">
        <f t="shared" si="211"/>
        <v>-21.779436594910003</v>
      </c>
      <c r="FN94" s="519">
        <f t="shared" si="264"/>
        <v>-0.1448217676049964</v>
      </c>
      <c r="FO94" s="519">
        <f t="shared" si="288"/>
        <v>-0.1448217676049964</v>
      </c>
      <c r="FP94" s="538">
        <f t="shared" si="219"/>
        <v>-0.1448217676049964</v>
      </c>
      <c r="FQ94" s="165"/>
      <c r="FS94" s="104">
        <f t="shared" si="186"/>
        <v>-21.493815783070005</v>
      </c>
      <c r="FT94"/>
      <c r="FU94" s="183"/>
      <c r="FV94" s="36">
        <v>42336</v>
      </c>
      <c r="FW94" s="108">
        <v>0.86349999999999905</v>
      </c>
      <c r="FX94" s="108">
        <v>0.94134999999999958</v>
      </c>
      <c r="FY94" s="121"/>
      <c r="FZ94" s="104">
        <v>-20.877336</v>
      </c>
      <c r="GA94" s="202">
        <f t="shared" si="204"/>
        <v>-0.12703663824999722</v>
      </c>
      <c r="GB94" s="223">
        <v>4.1086499999999999</v>
      </c>
      <c r="GC94" s="513">
        <f t="shared" si="289"/>
        <v>0</v>
      </c>
      <c r="GD94" s="506">
        <f t="shared" si="238"/>
        <v>0.85</v>
      </c>
      <c r="GE94" s="510">
        <f t="shared" si="114"/>
        <v>-19.323419952500004</v>
      </c>
      <c r="GF94" s="204">
        <f t="shared" si="265"/>
        <v>-0.10798114251249658</v>
      </c>
      <c r="GG94" s="537">
        <f t="shared" si="141"/>
        <v>0</v>
      </c>
      <c r="GH94" s="537">
        <f t="shared" si="229"/>
        <v>0</v>
      </c>
      <c r="GI94" s="537">
        <f t="shared" si="266"/>
        <v>0</v>
      </c>
      <c r="GJ94" s="537">
        <f t="shared" si="267"/>
        <v>0</v>
      </c>
      <c r="GK94" s="518">
        <f t="shared" si="212"/>
        <v>-19.323419952500004</v>
      </c>
      <c r="GL94" s="519">
        <f t="shared" si="268"/>
        <v>-0.10798114251249658</v>
      </c>
      <c r="GM94" s="519">
        <f t="shared" si="290"/>
        <v>-0.10798114251249658</v>
      </c>
      <c r="GN94" s="538">
        <f t="shared" si="220"/>
        <v>-0.20798114251249658</v>
      </c>
      <c r="GO94" s="165"/>
      <c r="GQ94" s="104">
        <f t="shared" si="187"/>
        <v>-19.823419952500011</v>
      </c>
      <c r="GR94"/>
      <c r="GS94" s="183"/>
      <c r="GT94" s="36">
        <v>42336</v>
      </c>
      <c r="GU94" s="108">
        <v>0.86349999999999905</v>
      </c>
      <c r="GV94" s="108">
        <v>0.94134999999999958</v>
      </c>
      <c r="GW94" s="121"/>
      <c r="GX94" s="104">
        <v>-20.877336</v>
      </c>
      <c r="GY94" s="202">
        <f t="shared" si="205"/>
        <v>-0.12703663824999722</v>
      </c>
      <c r="GZ94" s="223">
        <v>4.1086500000000008</v>
      </c>
      <c r="HA94" s="513">
        <f t="shared" si="291"/>
        <v>0</v>
      </c>
      <c r="HB94" s="506">
        <f t="shared" si="239"/>
        <v>0.85</v>
      </c>
      <c r="HC94" s="510">
        <f t="shared" si="115"/>
        <v>-23.561484559090008</v>
      </c>
      <c r="HD94" s="204">
        <f t="shared" si="269"/>
        <v>-0.10798114251249658</v>
      </c>
      <c r="HE94" s="537">
        <f t="shared" si="143"/>
        <v>0</v>
      </c>
      <c r="HF94" s="537">
        <f t="shared" si="230"/>
        <v>-5.7166487212497681E-2</v>
      </c>
      <c r="HG94" s="537">
        <f t="shared" si="270"/>
        <v>0</v>
      </c>
      <c r="HH94" s="537">
        <f t="shared" si="271"/>
        <v>0</v>
      </c>
      <c r="HI94" s="518">
        <f t="shared" si="213"/>
        <v>-22.217138209265009</v>
      </c>
      <c r="HJ94" s="519">
        <f t="shared" si="272"/>
        <v>-5.7166487212498396E-2</v>
      </c>
      <c r="HK94" s="519">
        <f t="shared" si="292"/>
        <v>-5.7166487212498396E-2</v>
      </c>
      <c r="HL94" s="538">
        <f t="shared" si="221"/>
        <v>-5.7166487212498396E-2</v>
      </c>
      <c r="HM94" s="165"/>
      <c r="HO94" s="104">
        <f t="shared" si="188"/>
        <v>-22.217138209265009</v>
      </c>
      <c r="HP94" s="165"/>
      <c r="HQ94" s="183"/>
      <c r="HR94" s="36">
        <v>42336</v>
      </c>
      <c r="HS94" s="108">
        <v>0.86349999999999905</v>
      </c>
      <c r="HT94" s="108">
        <v>0.94134999999999958</v>
      </c>
      <c r="HU94" s="121"/>
      <c r="HV94" s="104">
        <v>-20.877336</v>
      </c>
      <c r="HW94" s="202">
        <f t="shared" si="206"/>
        <v>-0.12703663824999722</v>
      </c>
      <c r="HX94" s="223">
        <v>5.8086500000000001</v>
      </c>
      <c r="HY94" s="513">
        <f t="shared" si="293"/>
        <v>0</v>
      </c>
      <c r="HZ94" s="506">
        <f t="shared" si="240"/>
        <v>0.8</v>
      </c>
      <c r="IA94" s="510">
        <f t="shared" si="116"/>
        <v>-21.839450499830008</v>
      </c>
      <c r="IB94" s="204">
        <f t="shared" si="273"/>
        <v>-0.10162931059999636</v>
      </c>
      <c r="IC94" s="537">
        <f t="shared" si="145"/>
        <v>0</v>
      </c>
      <c r="ID94" s="537">
        <f t="shared" si="231"/>
        <v>0</v>
      </c>
      <c r="IE94" s="537">
        <f t="shared" si="274"/>
        <v>0</v>
      </c>
      <c r="IF94" s="537">
        <f t="shared" si="275"/>
        <v>0</v>
      </c>
      <c r="IG94" s="518">
        <f t="shared" si="214"/>
        <v>-21.839450499830008</v>
      </c>
      <c r="IH94" s="519">
        <f t="shared" si="276"/>
        <v>-0.10162931059999636</v>
      </c>
      <c r="II94" s="519">
        <f t="shared" si="294"/>
        <v>-0.10162931059999636</v>
      </c>
      <c r="IJ94" s="538">
        <f t="shared" si="222"/>
        <v>-0.10162931059999636</v>
      </c>
      <c r="IK94" s="165"/>
      <c r="IL94" s="163"/>
      <c r="IM94" s="104">
        <f t="shared" si="189"/>
        <v>-21.839450499830008</v>
      </c>
      <c r="IN94"/>
      <c r="IO94" s="183"/>
      <c r="IP94" s="36">
        <v>42336</v>
      </c>
      <c r="IQ94" s="108">
        <v>0.86349999999999905</v>
      </c>
      <c r="IR94" s="108">
        <v>0.94134999999999958</v>
      </c>
      <c r="IS94" s="121"/>
      <c r="IT94" s="104">
        <v>-20.877336</v>
      </c>
      <c r="IU94" s="202">
        <f t="shared" si="207"/>
        <v>-0.12703663824999722</v>
      </c>
      <c r="IV94" s="365">
        <v>-2.2913499999999996</v>
      </c>
      <c r="IW94" s="513">
        <f t="shared" si="295"/>
        <v>1.1499999999999999</v>
      </c>
      <c r="IX94" s="506">
        <f t="shared" si="241"/>
        <v>0</v>
      </c>
      <c r="IY94" s="510">
        <f t="shared" si="117"/>
        <v>-24.337215585600003</v>
      </c>
      <c r="IZ94" s="204">
        <f t="shared" si="277"/>
        <v>-0.14609213398749787</v>
      </c>
      <c r="JA94" s="537">
        <f t="shared" si="147"/>
        <v>-8.2573814862499262E-2</v>
      </c>
      <c r="JB94" s="537">
        <f t="shared" si="232"/>
        <v>0</v>
      </c>
      <c r="JC94" s="537">
        <f t="shared" si="278"/>
        <v>0</v>
      </c>
      <c r="JD94" s="537">
        <f t="shared" si="279"/>
        <v>0</v>
      </c>
      <c r="JE94" s="518">
        <f t="shared" si="215"/>
        <v>-21.915622695650001</v>
      </c>
      <c r="JF94" s="519">
        <f t="shared" si="280"/>
        <v>-4.9544288917499554E-2</v>
      </c>
      <c r="JG94" s="519">
        <f t="shared" si="296"/>
        <v>-4.9544288917499554E-2</v>
      </c>
      <c r="JH94" s="538">
        <f t="shared" si="223"/>
        <v>-4.9544288917499554E-2</v>
      </c>
      <c r="JI94" s="165"/>
      <c r="JJ94" s="163"/>
      <c r="JK94" s="104">
        <f t="shared" si="190"/>
        <v>-21.729838989409</v>
      </c>
      <c r="JL94" s="131"/>
      <c r="JM94" s="131"/>
      <c r="JN94" s="528"/>
      <c r="JO94" s="163">
        <v>-20.877336</v>
      </c>
      <c r="JP94" s="163">
        <v>-1.2413499999999997</v>
      </c>
      <c r="JQ94" s="398">
        <f t="shared" si="243"/>
        <v>-20.262375645967502</v>
      </c>
      <c r="JR94" s="398">
        <v>-20.848703703703702</v>
      </c>
      <c r="JT94" s="163">
        <v>-1.6913499999999995</v>
      </c>
      <c r="JU94" s="398">
        <f t="shared" si="244"/>
        <v>-22.051361795803501</v>
      </c>
      <c r="JX94" s="163">
        <v>3.0586500000000005</v>
      </c>
      <c r="JY94" s="425">
        <f t="shared" si="245"/>
        <v>-20.98603682669</v>
      </c>
      <c r="KB94" s="163">
        <v>-5.0913500000000003</v>
      </c>
      <c r="KC94" s="398">
        <f t="shared" si="246"/>
        <v>-21.493815783070005</v>
      </c>
      <c r="KF94" s="163">
        <v>4.1086499999999999</v>
      </c>
      <c r="KG94" s="398">
        <f t="shared" si="247"/>
        <v>-19.823419952500011</v>
      </c>
      <c r="KJ94" s="163">
        <v>4.1086500000000008</v>
      </c>
      <c r="KK94" s="398">
        <f t="shared" si="248"/>
        <v>-22.217138209265009</v>
      </c>
      <c r="KL94" s="425"/>
      <c r="KN94" s="365">
        <v>5.8086500000000001</v>
      </c>
      <c r="KO94" s="398">
        <f t="shared" si="249"/>
        <v>-21.839450499830008</v>
      </c>
      <c r="KR94" s="365">
        <v>-2.2913499999999996</v>
      </c>
      <c r="KS94" s="398">
        <f t="shared" si="250"/>
        <v>-21.729838989409</v>
      </c>
      <c r="KU94" s="36">
        <v>42336</v>
      </c>
    </row>
    <row r="95" spans="1:325" x14ac:dyDescent="0.35">
      <c r="A95" s="95">
        <v>41241</v>
      </c>
      <c r="B95" s="36">
        <v>41241</v>
      </c>
      <c r="C95" s="301">
        <v>-0.30000000000000004</v>
      </c>
      <c r="D95" s="301">
        <v>-0.74999999999999989</v>
      </c>
      <c r="E95" s="301">
        <v>4</v>
      </c>
      <c r="F95" s="301">
        <v>-4.1500000000000004</v>
      </c>
      <c r="G95" s="301">
        <v>5.05</v>
      </c>
      <c r="H95" s="301">
        <v>5.0500000000000007</v>
      </c>
      <c r="I95" s="301">
        <v>6.75</v>
      </c>
      <c r="J95" s="301">
        <v>-1.3499999999999999</v>
      </c>
      <c r="K95" s="106"/>
      <c r="L95" s="36">
        <v>42336</v>
      </c>
      <c r="M95" s="119">
        <v>0.86349999999999905</v>
      </c>
      <c r="N95" s="98">
        <f t="shared" si="233"/>
        <v>0.94134999999999958</v>
      </c>
      <c r="O95" s="108">
        <f t="shared" si="242"/>
        <v>1.0202333333333329</v>
      </c>
      <c r="P95" s="262"/>
      <c r="Q95" s="181">
        <v>42336</v>
      </c>
      <c r="R95" s="301">
        <v>-0.30000000000000004</v>
      </c>
      <c r="S95" s="224">
        <v>-1.2413499999999997</v>
      </c>
      <c r="T95">
        <v>-20.848703703703702</v>
      </c>
      <c r="U95" s="301">
        <v>-0.74999999999999989</v>
      </c>
      <c r="V95" s="224">
        <v>-1.6913499999999995</v>
      </c>
      <c r="W95"/>
      <c r="X95" s="301">
        <v>4</v>
      </c>
      <c r="Y95" s="224">
        <v>3.0586500000000005</v>
      </c>
      <c r="Z95"/>
      <c r="AA95" s="301">
        <v>-4.1500000000000004</v>
      </c>
      <c r="AB95" s="224">
        <v>-5.0913500000000003</v>
      </c>
      <c r="AC95"/>
      <c r="AD95" s="301">
        <v>5.05</v>
      </c>
      <c r="AE95" s="223">
        <v>4.1086499999999999</v>
      </c>
      <c r="AF95"/>
      <c r="AG95" s="301">
        <v>5.0500000000000007</v>
      </c>
      <c r="AH95" s="223">
        <v>4.1086500000000008</v>
      </c>
      <c r="AI95" s="100"/>
      <c r="AJ95" s="301">
        <v>6.75</v>
      </c>
      <c r="AK95" s="223">
        <v>5.8086500000000001</v>
      </c>
      <c r="AL95"/>
      <c r="AM95" s="301">
        <v>-1.3499999999999999</v>
      </c>
      <c r="AN95" s="223">
        <f t="shared" si="224"/>
        <v>-2.2913499999999996</v>
      </c>
      <c r="AO95"/>
      <c r="AZ95" s="36">
        <v>42337</v>
      </c>
      <c r="BA95" s="301">
        <v>3.1</v>
      </c>
      <c r="BC95" s="301">
        <v>0.60000000000000009</v>
      </c>
      <c r="BE95" s="301">
        <v>-3.9499999999999997</v>
      </c>
      <c r="BG95" s="301">
        <v>-3.8499999999999996</v>
      </c>
      <c r="BI95" s="301">
        <v>3.0999999999999996</v>
      </c>
      <c r="BK95" s="301">
        <v>3.95</v>
      </c>
      <c r="BM95" s="301">
        <v>5.85</v>
      </c>
      <c r="BO95" s="301">
        <v>-4.05</v>
      </c>
      <c r="BS95" s="36">
        <v>42337</v>
      </c>
      <c r="BT95">
        <v>41</v>
      </c>
      <c r="BU95">
        <f t="shared" si="148"/>
        <v>0.41</v>
      </c>
      <c r="BV95">
        <f t="shared" si="149"/>
        <v>-20.999087719750001</v>
      </c>
      <c r="BW95">
        <v>38</v>
      </c>
      <c r="BX95">
        <f t="shared" si="150"/>
        <v>0.38</v>
      </c>
      <c r="CD95" s="36">
        <v>42337</v>
      </c>
      <c r="CE95" s="108">
        <v>0.71089999999999942</v>
      </c>
      <c r="CF95" s="108">
        <v>0.78719999999999923</v>
      </c>
      <c r="CG95" s="121"/>
      <c r="CH95" s="104">
        <v>-20.999087719750001</v>
      </c>
      <c r="CI95" s="202">
        <f t="shared" si="197"/>
        <v>-0.12175171975000154</v>
      </c>
      <c r="CJ95" s="224">
        <v>2.3128000000000011</v>
      </c>
      <c r="CK95" s="513">
        <f t="shared" si="281"/>
        <v>0</v>
      </c>
      <c r="CL95" s="506">
        <f t="shared" si="234"/>
        <v>0.95</v>
      </c>
      <c r="CM95" s="510">
        <f t="shared" si="110"/>
        <v>-20.378039779730003</v>
      </c>
      <c r="CN95" s="204">
        <f t="shared" si="251"/>
        <v>-0.1156641337625004</v>
      </c>
      <c r="CO95" s="537">
        <f t="shared" si="133"/>
        <v>0</v>
      </c>
      <c r="CP95" s="537">
        <f t="shared" si="225"/>
        <v>0</v>
      </c>
      <c r="CQ95" s="537">
        <f t="shared" si="252"/>
        <v>0</v>
      </c>
      <c r="CR95" s="537">
        <f t="shared" si="253"/>
        <v>0</v>
      </c>
      <c r="CS95" s="518">
        <f t="shared" si="208"/>
        <v>-20.378039779730003</v>
      </c>
      <c r="CT95" s="519">
        <f t="shared" si="254"/>
        <v>-0.1156641337625004</v>
      </c>
      <c r="CU95" s="519">
        <f t="shared" si="282"/>
        <v>-0.1156641337625004</v>
      </c>
      <c r="CV95" s="538">
        <f t="shared" si="216"/>
        <v>-0.1156641337625004</v>
      </c>
      <c r="CW95" s="165"/>
      <c r="CY95" s="104">
        <f t="shared" si="183"/>
        <v>-20.378039779730003</v>
      </c>
      <c r="CZ95"/>
      <c r="DB95" s="36">
        <v>42337</v>
      </c>
      <c r="DC95" s="108">
        <v>0.71089999999999942</v>
      </c>
      <c r="DD95" s="108">
        <v>0.78719999999999923</v>
      </c>
      <c r="DE95" s="121"/>
      <c r="DF95" s="104">
        <v>-20.999087719750001</v>
      </c>
      <c r="DG95" s="202">
        <f t="shared" si="198"/>
        <v>-0.12175171975000154</v>
      </c>
      <c r="DH95" s="224">
        <v>-0.18719999999999914</v>
      </c>
      <c r="DI95" s="513">
        <f t="shared" si="283"/>
        <v>1.1000000000000001</v>
      </c>
      <c r="DJ95" s="506">
        <f t="shared" si="235"/>
        <v>0</v>
      </c>
      <c r="DK95" s="510">
        <f t="shared" si="111"/>
        <v>-22.799107050117502</v>
      </c>
      <c r="DL95" s="204">
        <f t="shared" si="255"/>
        <v>-0.13392689172500027</v>
      </c>
      <c r="DM95" s="537">
        <f t="shared" si="199"/>
        <v>0</v>
      </c>
      <c r="DN95" s="537">
        <f t="shared" si="226"/>
        <v>0</v>
      </c>
      <c r="DO95" s="537">
        <f t="shared" si="200"/>
        <v>0</v>
      </c>
      <c r="DP95" s="537">
        <f t="shared" si="201"/>
        <v>0</v>
      </c>
      <c r="DQ95" s="518">
        <f t="shared" si="209"/>
        <v>-22.799107050117502</v>
      </c>
      <c r="DR95" s="519">
        <f t="shared" si="256"/>
        <v>-8.0356135035000165E-2</v>
      </c>
      <c r="DS95" s="519">
        <f t="shared" si="284"/>
        <v>-5.357075669000011E-2</v>
      </c>
      <c r="DT95" s="538">
        <f t="shared" si="217"/>
        <v>-5.357075669000011E-2</v>
      </c>
      <c r="DU95" s="165"/>
      <c r="DW95" s="104">
        <f t="shared" si="184"/>
        <v>-22.104932552493501</v>
      </c>
      <c r="DY95" s="183"/>
      <c r="DZ95" s="36">
        <v>42337</v>
      </c>
      <c r="EA95" s="108">
        <v>0.71089999999999942</v>
      </c>
      <c r="EB95" s="108">
        <v>0.78719999999999923</v>
      </c>
      <c r="EC95" s="121"/>
      <c r="ED95" s="104">
        <v>-20.999087719750001</v>
      </c>
      <c r="EE95" s="202">
        <f t="shared" si="202"/>
        <v>-0.12175171975000154</v>
      </c>
      <c r="EF95" s="224">
        <v>-4.7371999999999987</v>
      </c>
      <c r="EG95" s="513">
        <f t="shared" si="285"/>
        <v>1.6</v>
      </c>
      <c r="EH95" s="506">
        <f t="shared" si="236"/>
        <v>0</v>
      </c>
      <c r="EI95" s="510">
        <f t="shared" si="112"/>
        <v>-20.998931086865003</v>
      </c>
      <c r="EJ95" s="204">
        <f t="shared" si="257"/>
        <v>-0.19480275160000105</v>
      </c>
      <c r="EK95" s="537">
        <f t="shared" si="137"/>
        <v>0</v>
      </c>
      <c r="EL95" s="537">
        <f t="shared" si="227"/>
        <v>0</v>
      </c>
      <c r="EM95" s="537">
        <f t="shared" si="258"/>
        <v>0</v>
      </c>
      <c r="EN95" s="537">
        <f t="shared" si="259"/>
        <v>0</v>
      </c>
      <c r="EO95" s="518">
        <f t="shared" si="210"/>
        <v>-21.180839578290001</v>
      </c>
      <c r="EP95" s="519">
        <f t="shared" si="260"/>
        <v>-0.19480275160000105</v>
      </c>
      <c r="EQ95" s="519">
        <f t="shared" si="286"/>
        <v>-0.19480275160000105</v>
      </c>
      <c r="ER95" s="538">
        <f t="shared" si="218"/>
        <v>-0.19480275160000105</v>
      </c>
      <c r="ES95" s="165"/>
      <c r="EU95" s="104">
        <f t="shared" si="185"/>
        <v>-21.180839578290001</v>
      </c>
      <c r="EW95" s="183"/>
      <c r="EX95" s="36">
        <v>42337</v>
      </c>
      <c r="EY95" s="108">
        <v>0.71089999999999942</v>
      </c>
      <c r="EZ95" s="108">
        <v>0.78719999999999923</v>
      </c>
      <c r="FA95" s="121"/>
      <c r="FB95" s="104">
        <v>-20.999087719750001</v>
      </c>
      <c r="FC95" s="202">
        <f t="shared" si="203"/>
        <v>-0.12175171975000154</v>
      </c>
      <c r="FD95" s="224">
        <v>-4.6371999999999991</v>
      </c>
      <c r="FE95" s="513">
        <f t="shared" si="287"/>
        <v>1.6</v>
      </c>
      <c r="FF95" s="506">
        <f t="shared" si="237"/>
        <v>0</v>
      </c>
      <c r="FG95" s="510">
        <f t="shared" si="113"/>
        <v>-21.974239346510004</v>
      </c>
      <c r="FH95" s="204">
        <f t="shared" si="261"/>
        <v>-0.19480275160000105</v>
      </c>
      <c r="FI95" s="537">
        <f t="shared" si="139"/>
        <v>0</v>
      </c>
      <c r="FJ95" s="537">
        <f t="shared" si="228"/>
        <v>0</v>
      </c>
      <c r="FK95" s="537">
        <f t="shared" si="262"/>
        <v>0</v>
      </c>
      <c r="FL95" s="537">
        <f t="shared" si="263"/>
        <v>0</v>
      </c>
      <c r="FM95" s="518">
        <f t="shared" si="211"/>
        <v>-21.974239346510004</v>
      </c>
      <c r="FN95" s="519">
        <f t="shared" si="264"/>
        <v>-0.11688165096000062</v>
      </c>
      <c r="FO95" s="519">
        <f t="shared" si="288"/>
        <v>-0.11688165096000062</v>
      </c>
      <c r="FP95" s="538">
        <f t="shared" si="219"/>
        <v>-0.11688165096000062</v>
      </c>
      <c r="FQ95" s="165"/>
      <c r="FS95" s="104">
        <f t="shared" si="186"/>
        <v>-21.610697434030005</v>
      </c>
      <c r="FT95"/>
      <c r="FU95" s="183"/>
      <c r="FV95" s="36">
        <v>42337</v>
      </c>
      <c r="FW95" s="108">
        <v>0.71089999999999942</v>
      </c>
      <c r="FX95" s="108">
        <v>0.78719999999999923</v>
      </c>
      <c r="FY95" s="121"/>
      <c r="FZ95" s="104">
        <v>-20.999087719750001</v>
      </c>
      <c r="GA95" s="202">
        <f t="shared" si="204"/>
        <v>-0.12175171975000154</v>
      </c>
      <c r="GB95" s="223">
        <v>2.3128000000000002</v>
      </c>
      <c r="GC95" s="513">
        <f t="shared" si="289"/>
        <v>0</v>
      </c>
      <c r="GD95" s="506">
        <f t="shared" si="238"/>
        <v>0.95</v>
      </c>
      <c r="GE95" s="510">
        <f t="shared" si="114"/>
        <v>-19.439084086262504</v>
      </c>
      <c r="GF95" s="204">
        <f t="shared" si="265"/>
        <v>-0.1156641337625004</v>
      </c>
      <c r="GG95" s="537">
        <f t="shared" si="141"/>
        <v>0</v>
      </c>
      <c r="GH95" s="537">
        <f t="shared" si="229"/>
        <v>0</v>
      </c>
      <c r="GI95" s="537">
        <f t="shared" si="266"/>
        <v>0</v>
      </c>
      <c r="GJ95" s="537">
        <f t="shared" si="267"/>
        <v>0</v>
      </c>
      <c r="GK95" s="518">
        <f t="shared" si="212"/>
        <v>-19.439084086262504</v>
      </c>
      <c r="GL95" s="519">
        <f t="shared" si="268"/>
        <v>-0.1156641337625004</v>
      </c>
      <c r="GM95" s="519">
        <f t="shared" si="290"/>
        <v>-0.1156641337625004</v>
      </c>
      <c r="GN95" s="538">
        <f t="shared" si="220"/>
        <v>-0.2156641337625004</v>
      </c>
      <c r="GO95" s="165"/>
      <c r="GQ95" s="104">
        <f t="shared" si="187"/>
        <v>-20.039084086262513</v>
      </c>
      <c r="GR95"/>
      <c r="GS95" s="183"/>
      <c r="GT95" s="36">
        <v>42337</v>
      </c>
      <c r="GU95" s="108">
        <v>0.71089999999999942</v>
      </c>
      <c r="GV95" s="108">
        <v>0.78719999999999923</v>
      </c>
      <c r="GW95" s="121"/>
      <c r="GX95" s="104">
        <v>-20.999087719750001</v>
      </c>
      <c r="GY95" s="202">
        <f t="shared" si="205"/>
        <v>-0.12175171975000154</v>
      </c>
      <c r="GZ95" s="223">
        <v>3.1628000000000007</v>
      </c>
      <c r="HA95" s="513">
        <f t="shared" si="291"/>
        <v>0</v>
      </c>
      <c r="HB95" s="506">
        <f t="shared" si="239"/>
        <v>0.9</v>
      </c>
      <c r="HC95" s="510">
        <f t="shared" si="115"/>
        <v>-23.671061106865011</v>
      </c>
      <c r="HD95" s="204">
        <f t="shared" si="269"/>
        <v>-0.10957654777500281</v>
      </c>
      <c r="HE95" s="537">
        <f t="shared" si="143"/>
        <v>0</v>
      </c>
      <c r="HF95" s="537">
        <f t="shared" si="230"/>
        <v>-6.0875859875002186E-2</v>
      </c>
      <c r="HG95" s="537">
        <f t="shared" si="270"/>
        <v>0</v>
      </c>
      <c r="HH95" s="537">
        <f t="shared" si="271"/>
        <v>0</v>
      </c>
      <c r="HI95" s="518">
        <f t="shared" si="213"/>
        <v>-22.27801406914001</v>
      </c>
      <c r="HJ95" s="519">
        <f t="shared" si="272"/>
        <v>-6.0875859875000771E-2</v>
      </c>
      <c r="HK95" s="519">
        <f t="shared" si="292"/>
        <v>-6.0875859875000771E-2</v>
      </c>
      <c r="HL95" s="538">
        <f t="shared" si="221"/>
        <v>-6.0875859875000771E-2</v>
      </c>
      <c r="HM95" s="165"/>
      <c r="HO95" s="104">
        <f t="shared" si="188"/>
        <v>-22.27801406914001</v>
      </c>
      <c r="HP95" s="165"/>
      <c r="HQ95" s="183"/>
      <c r="HR95" s="36">
        <v>42337</v>
      </c>
      <c r="HS95" s="108">
        <v>0.71089999999999942</v>
      </c>
      <c r="HT95" s="108">
        <v>0.78719999999999923</v>
      </c>
      <c r="HU95" s="121"/>
      <c r="HV95" s="104">
        <v>-20.999087719750001</v>
      </c>
      <c r="HW95" s="202">
        <f t="shared" si="206"/>
        <v>-0.12175171975000154</v>
      </c>
      <c r="HX95" s="223">
        <v>5.0628000000000002</v>
      </c>
      <c r="HY95" s="513">
        <f t="shared" si="293"/>
        <v>0</v>
      </c>
      <c r="HZ95" s="506">
        <f t="shared" si="240"/>
        <v>0.8</v>
      </c>
      <c r="IA95" s="510">
        <f t="shared" si="116"/>
        <v>-21.936851875630008</v>
      </c>
      <c r="IB95" s="204">
        <f t="shared" si="273"/>
        <v>-9.7401375800000523E-2</v>
      </c>
      <c r="IC95" s="537">
        <f t="shared" si="145"/>
        <v>0</v>
      </c>
      <c r="ID95" s="537">
        <f t="shared" si="231"/>
        <v>0</v>
      </c>
      <c r="IE95" s="537">
        <f t="shared" si="274"/>
        <v>0</v>
      </c>
      <c r="IF95" s="537">
        <f t="shared" si="275"/>
        <v>0</v>
      </c>
      <c r="IG95" s="518">
        <f t="shared" si="214"/>
        <v>-21.936851875630008</v>
      </c>
      <c r="IH95" s="519">
        <f t="shared" si="276"/>
        <v>-9.7401375800000523E-2</v>
      </c>
      <c r="II95" s="519">
        <f t="shared" si="294"/>
        <v>-9.7401375800000523E-2</v>
      </c>
      <c r="IJ95" s="538">
        <f t="shared" si="222"/>
        <v>-9.7401375800000523E-2</v>
      </c>
      <c r="IK95" s="165"/>
      <c r="IL95" s="163"/>
      <c r="IM95" s="104">
        <f t="shared" si="189"/>
        <v>-21.936851875630008</v>
      </c>
      <c r="IN95"/>
      <c r="IO95" s="183"/>
      <c r="IP95" s="36">
        <v>42337</v>
      </c>
      <c r="IQ95" s="108">
        <v>0.71089999999999942</v>
      </c>
      <c r="IR95" s="108">
        <v>0.78719999999999923</v>
      </c>
      <c r="IS95" s="121"/>
      <c r="IT95" s="104">
        <v>-20.999087719750001</v>
      </c>
      <c r="IU95" s="202">
        <f t="shared" si="207"/>
        <v>-0.12175171975000154</v>
      </c>
      <c r="IV95" s="365">
        <v>-4.8371999999999993</v>
      </c>
      <c r="IW95" s="513">
        <f t="shared" si="295"/>
        <v>1.6</v>
      </c>
      <c r="IX95" s="506">
        <f t="shared" si="241"/>
        <v>0</v>
      </c>
      <c r="IY95" s="510">
        <f t="shared" si="117"/>
        <v>-24.532018337200004</v>
      </c>
      <c r="IZ95" s="204">
        <f t="shared" si="277"/>
        <v>-0.19480275160000105</v>
      </c>
      <c r="JA95" s="537">
        <f t="shared" si="147"/>
        <v>-0.15827723567500057</v>
      </c>
      <c r="JB95" s="537">
        <f t="shared" si="232"/>
        <v>0</v>
      </c>
      <c r="JC95" s="537">
        <f t="shared" si="278"/>
        <v>0</v>
      </c>
      <c r="JD95" s="537">
        <f t="shared" si="279"/>
        <v>0</v>
      </c>
      <c r="JE95" s="518">
        <f t="shared" si="215"/>
        <v>-22.073899931325002</v>
      </c>
      <c r="JF95" s="519">
        <f t="shared" si="280"/>
        <v>-9.4966341405000779E-2</v>
      </c>
      <c r="JG95" s="519">
        <f t="shared" si="296"/>
        <v>-9.4966341405000779E-2</v>
      </c>
      <c r="JH95" s="538">
        <f t="shared" si="223"/>
        <v>-9.4966341405000779E-2</v>
      </c>
      <c r="JI95" s="165"/>
      <c r="JJ95" s="163"/>
      <c r="JK95" s="104">
        <f t="shared" si="190"/>
        <v>-21.824805330814002</v>
      </c>
      <c r="JL95" s="131"/>
      <c r="JM95" s="131"/>
      <c r="JN95" s="528"/>
      <c r="JO95" s="163">
        <v>-20.999087719750001</v>
      </c>
      <c r="JP95" s="163">
        <v>2.3128000000000011</v>
      </c>
      <c r="JQ95" s="398">
        <f t="shared" si="243"/>
        <v>-20.378039779730003</v>
      </c>
      <c r="JT95" s="163">
        <v>-0.18719999999999914</v>
      </c>
      <c r="JU95" s="398">
        <f t="shared" si="244"/>
        <v>-22.104932552493501</v>
      </c>
      <c r="JX95" s="163">
        <v>-4.7371999999999987</v>
      </c>
      <c r="JY95" s="425">
        <f t="shared" si="245"/>
        <v>-21.180839578290001</v>
      </c>
      <c r="KB95" s="163">
        <v>-4.6371999999999991</v>
      </c>
      <c r="KC95" s="398">
        <f t="shared" si="246"/>
        <v>-21.610697434030005</v>
      </c>
      <c r="KF95" s="163">
        <v>2.3128000000000002</v>
      </c>
      <c r="KG95" s="398">
        <f t="shared" si="247"/>
        <v>-20.039084086262513</v>
      </c>
      <c r="KJ95" s="163">
        <v>3.1628000000000007</v>
      </c>
      <c r="KK95" s="398">
        <f t="shared" si="248"/>
        <v>-22.27801406914001</v>
      </c>
      <c r="KL95" s="425"/>
      <c r="KN95" s="365">
        <v>5.0628000000000002</v>
      </c>
      <c r="KO95" s="398">
        <f t="shared" si="249"/>
        <v>-21.936851875630008</v>
      </c>
      <c r="KR95" s="365">
        <v>-4.8371999999999993</v>
      </c>
      <c r="KS95" s="398">
        <f t="shared" si="250"/>
        <v>-21.824805330814002</v>
      </c>
      <c r="KU95" s="36">
        <v>42337</v>
      </c>
    </row>
    <row r="96" spans="1:325" x14ac:dyDescent="0.35">
      <c r="A96" s="95">
        <v>41242</v>
      </c>
      <c r="B96" s="36">
        <v>41242</v>
      </c>
      <c r="C96" s="301">
        <v>3.1</v>
      </c>
      <c r="D96" s="301">
        <v>0.60000000000000009</v>
      </c>
      <c r="E96" s="301">
        <v>-3.9499999999999997</v>
      </c>
      <c r="F96" s="301">
        <v>-3.8499999999999996</v>
      </c>
      <c r="G96" s="301">
        <v>3.0999999999999996</v>
      </c>
      <c r="H96" s="301">
        <v>3.95</v>
      </c>
      <c r="I96" s="301">
        <v>5.85</v>
      </c>
      <c r="J96" s="301">
        <v>-4.05</v>
      </c>
      <c r="K96" s="106"/>
      <c r="L96" s="36">
        <v>42337</v>
      </c>
      <c r="M96" s="105">
        <v>0.71089999999999942</v>
      </c>
      <c r="N96" s="98">
        <f t="shared" si="233"/>
        <v>0.78719999999999923</v>
      </c>
      <c r="O96" s="108">
        <f t="shared" si="242"/>
        <v>0.86453333333333282</v>
      </c>
      <c r="P96" s="262"/>
      <c r="Q96" s="181">
        <v>42337</v>
      </c>
      <c r="R96" s="301">
        <v>3.1</v>
      </c>
      <c r="S96" s="224">
        <v>2.3128000000000011</v>
      </c>
      <c r="T96"/>
      <c r="U96" s="301">
        <v>0.60000000000000009</v>
      </c>
      <c r="V96" s="224">
        <v>-0.18719999999999914</v>
      </c>
      <c r="W96"/>
      <c r="X96" s="301">
        <v>-3.9499999999999997</v>
      </c>
      <c r="Y96" s="224">
        <v>-4.7371999999999987</v>
      </c>
      <c r="Z96"/>
      <c r="AA96" s="301">
        <v>-3.8499999999999996</v>
      </c>
      <c r="AB96" s="224">
        <v>-4.6371999999999991</v>
      </c>
      <c r="AC96"/>
      <c r="AD96" s="301">
        <v>3.0999999999999996</v>
      </c>
      <c r="AE96" s="223">
        <v>2.3128000000000002</v>
      </c>
      <c r="AF96"/>
      <c r="AG96" s="301">
        <v>3.95</v>
      </c>
      <c r="AH96" s="223">
        <v>3.1628000000000007</v>
      </c>
      <c r="AI96" s="100"/>
      <c r="AJ96" s="301">
        <v>5.85</v>
      </c>
      <c r="AK96" s="223">
        <v>5.0628000000000002</v>
      </c>
      <c r="AL96"/>
      <c r="AM96" s="301">
        <v>-4.05</v>
      </c>
      <c r="AN96" s="223">
        <f t="shared" si="224"/>
        <v>-4.8371999999999993</v>
      </c>
      <c r="AO96"/>
      <c r="AZ96" s="36">
        <v>42338</v>
      </c>
      <c r="BA96" s="301">
        <v>5.5</v>
      </c>
      <c r="BC96" s="301">
        <v>1.3499999999999999</v>
      </c>
      <c r="BE96" s="301">
        <v>-10.45</v>
      </c>
      <c r="BG96" s="301">
        <v>-4.3</v>
      </c>
      <c r="BI96" s="301">
        <v>3.5</v>
      </c>
      <c r="BK96" s="301">
        <v>3.5</v>
      </c>
      <c r="BM96" s="301">
        <v>4.95</v>
      </c>
      <c r="BO96" s="301">
        <v>-5.8</v>
      </c>
      <c r="BP96" s="121"/>
      <c r="BS96" s="36">
        <v>42338</v>
      </c>
      <c r="BT96">
        <v>42</v>
      </c>
      <c r="BU96">
        <f t="shared" si="148"/>
        <v>0.42</v>
      </c>
      <c r="BV96">
        <f t="shared" si="149"/>
        <v>-21.115714724</v>
      </c>
      <c r="BW96">
        <v>39</v>
      </c>
      <c r="BX96">
        <f t="shared" si="150"/>
        <v>0.39</v>
      </c>
      <c r="BY96" s="98"/>
      <c r="CD96" s="313">
        <v>42338</v>
      </c>
      <c r="CE96" s="108">
        <v>0.56140000000000057</v>
      </c>
      <c r="CF96" s="108">
        <v>0.63614999999999999</v>
      </c>
      <c r="CG96" s="121"/>
      <c r="CH96" s="104">
        <v>-21.115714724</v>
      </c>
      <c r="CI96" s="257">
        <f t="shared" si="197"/>
        <v>-0.11662700424999883</v>
      </c>
      <c r="CJ96" s="312">
        <v>4.8638500000000002</v>
      </c>
      <c r="CK96" s="513">
        <f t="shared" si="281"/>
        <v>0</v>
      </c>
      <c r="CL96" s="506">
        <f t="shared" si="234"/>
        <v>0.85</v>
      </c>
      <c r="CM96" s="510">
        <f t="shared" si="110"/>
        <v>-20.477172733342503</v>
      </c>
      <c r="CN96" s="204">
        <f t="shared" si="251"/>
        <v>-9.9132953612500074E-2</v>
      </c>
      <c r="CO96" s="537">
        <f t="shared" si="133"/>
        <v>0</v>
      </c>
      <c r="CP96" s="537">
        <f t="shared" si="225"/>
        <v>0</v>
      </c>
      <c r="CQ96" s="537">
        <f t="shared" si="252"/>
        <v>0</v>
      </c>
      <c r="CR96" s="537">
        <f t="shared" si="253"/>
        <v>0</v>
      </c>
      <c r="CS96" s="518">
        <f t="shared" si="208"/>
        <v>-20.477172733342503</v>
      </c>
      <c r="CT96" s="519">
        <f t="shared" si="254"/>
        <v>-9.9132953612500074E-2</v>
      </c>
      <c r="CU96" s="519">
        <f t="shared" si="282"/>
        <v>-9.9132953612500074E-2</v>
      </c>
      <c r="CV96" s="538">
        <f t="shared" si="216"/>
        <v>-9.9132953612500074E-2</v>
      </c>
      <c r="CW96" s="165"/>
      <c r="CY96" s="104">
        <f t="shared" si="183"/>
        <v>-20.477172733342503</v>
      </c>
      <c r="CZ96" s="121"/>
      <c r="DA96" s="306"/>
      <c r="DB96" s="313">
        <v>42338</v>
      </c>
      <c r="DC96" s="108">
        <v>0.56140000000000057</v>
      </c>
      <c r="DD96" s="108">
        <v>0.63614999999999999</v>
      </c>
      <c r="DE96" s="121"/>
      <c r="DF96" s="104">
        <v>-21.115714724</v>
      </c>
      <c r="DG96" s="257">
        <f t="shared" si="198"/>
        <v>-0.11662700424999883</v>
      </c>
      <c r="DH96" s="312">
        <v>0.71384999999999987</v>
      </c>
      <c r="DI96" s="513">
        <f t="shared" si="283"/>
        <v>0</v>
      </c>
      <c r="DJ96" s="506">
        <f t="shared" si="235"/>
        <v>1</v>
      </c>
      <c r="DK96" s="510">
        <f t="shared" si="111"/>
        <v>-22.915734054367501</v>
      </c>
      <c r="DL96" s="204">
        <f t="shared" si="255"/>
        <v>-0.11662700424999883</v>
      </c>
      <c r="DM96" s="537">
        <f t="shared" si="199"/>
        <v>0</v>
      </c>
      <c r="DN96" s="537">
        <f t="shared" si="226"/>
        <v>0</v>
      </c>
      <c r="DO96" s="537">
        <f t="shared" si="200"/>
        <v>0</v>
      </c>
      <c r="DP96" s="537">
        <f t="shared" si="201"/>
        <v>0</v>
      </c>
      <c r="DQ96" s="518">
        <f t="shared" si="209"/>
        <v>-22.915734054367501</v>
      </c>
      <c r="DR96" s="519">
        <f t="shared" si="256"/>
        <v>-0.11662700424999883</v>
      </c>
      <c r="DS96" s="519">
        <f t="shared" si="284"/>
        <v>-0.11662700424999883</v>
      </c>
      <c r="DT96" s="538">
        <f t="shared" si="217"/>
        <v>-0.11662700424999883</v>
      </c>
      <c r="DU96" s="165"/>
      <c r="DW96" s="104">
        <f t="shared" si="184"/>
        <v>-22.2215595567435</v>
      </c>
      <c r="DX96" s="229"/>
      <c r="DY96" s="307"/>
      <c r="DZ96" s="313">
        <v>42338</v>
      </c>
      <c r="EA96" s="108">
        <v>0.56140000000000057</v>
      </c>
      <c r="EB96" s="108">
        <v>0.63614999999999999</v>
      </c>
      <c r="EC96" s="121"/>
      <c r="ED96" s="104">
        <v>-21.115714724</v>
      </c>
      <c r="EE96" s="257">
        <f t="shared" si="202"/>
        <v>-0.11662700424999883</v>
      </c>
      <c r="EF96" s="312">
        <v>-11.08615</v>
      </c>
      <c r="EG96" s="513">
        <f t="shared" si="285"/>
        <v>2.5</v>
      </c>
      <c r="EH96" s="506">
        <f t="shared" si="236"/>
        <v>0</v>
      </c>
      <c r="EI96" s="510">
        <f t="shared" si="112"/>
        <v>-21.29049859749</v>
      </c>
      <c r="EJ96" s="204">
        <f t="shared" si="257"/>
        <v>-0.29156751062499708</v>
      </c>
      <c r="EK96" s="537">
        <f t="shared" si="137"/>
        <v>0</v>
      </c>
      <c r="EL96" s="537">
        <f t="shared" si="227"/>
        <v>0</v>
      </c>
      <c r="EM96" s="537">
        <f t="shared" si="258"/>
        <v>0</v>
      </c>
      <c r="EN96" s="537">
        <f t="shared" si="259"/>
        <v>0</v>
      </c>
      <c r="EO96" s="518">
        <f t="shared" si="210"/>
        <v>-21.472407088914998</v>
      </c>
      <c r="EP96" s="519">
        <f t="shared" si="260"/>
        <v>-0.17494050637499825</v>
      </c>
      <c r="EQ96" s="519">
        <f t="shared" si="286"/>
        <v>-0.17494050637499825</v>
      </c>
      <c r="ER96" s="538">
        <f t="shared" si="218"/>
        <v>-0.17494050637499825</v>
      </c>
      <c r="ES96" s="165"/>
      <c r="EU96" s="104">
        <f t="shared" si="185"/>
        <v>-21.355780084665</v>
      </c>
      <c r="EV96" s="229"/>
      <c r="EW96" s="307"/>
      <c r="EX96" s="313">
        <v>42338</v>
      </c>
      <c r="EY96" s="108">
        <v>0.56140000000000057</v>
      </c>
      <c r="EZ96" s="108">
        <v>0.63614999999999999</v>
      </c>
      <c r="FA96" s="121"/>
      <c r="FB96" s="104">
        <v>-21.115714724</v>
      </c>
      <c r="FC96" s="257">
        <f t="shared" si="203"/>
        <v>-0.11662700424999883</v>
      </c>
      <c r="FD96" s="312">
        <v>-4.9361499999999996</v>
      </c>
      <c r="FE96" s="513">
        <f t="shared" si="287"/>
        <v>1.6</v>
      </c>
      <c r="FF96" s="506">
        <f t="shared" si="237"/>
        <v>0</v>
      </c>
      <c r="FG96" s="510">
        <f t="shared" si="113"/>
        <v>-22.160842553310001</v>
      </c>
      <c r="FH96" s="204">
        <f t="shared" si="261"/>
        <v>-0.18660320679999742</v>
      </c>
      <c r="FI96" s="537">
        <f t="shared" si="139"/>
        <v>0</v>
      </c>
      <c r="FJ96" s="537">
        <f t="shared" si="228"/>
        <v>0</v>
      </c>
      <c r="FK96" s="537">
        <f t="shared" si="262"/>
        <v>0</v>
      </c>
      <c r="FL96" s="537">
        <f t="shared" si="263"/>
        <v>0</v>
      </c>
      <c r="FM96" s="518">
        <f t="shared" si="211"/>
        <v>-22.160842553310001</v>
      </c>
      <c r="FN96" s="519">
        <f t="shared" si="264"/>
        <v>-0.11196192407999846</v>
      </c>
      <c r="FO96" s="519">
        <f t="shared" si="288"/>
        <v>-0.11196192407999846</v>
      </c>
      <c r="FP96" s="538">
        <f t="shared" si="219"/>
        <v>-0.11196192407999846</v>
      </c>
      <c r="FQ96" s="165"/>
      <c r="FS96" s="104">
        <f t="shared" si="186"/>
        <v>-21.722659358110004</v>
      </c>
      <c r="FT96" s="121"/>
      <c r="FU96" s="307"/>
      <c r="FV96" s="313">
        <v>42338</v>
      </c>
      <c r="FW96" s="108">
        <v>0.56140000000000057</v>
      </c>
      <c r="FX96" s="108">
        <v>0.63614999999999999</v>
      </c>
      <c r="FY96" s="121"/>
      <c r="FZ96" s="104">
        <v>-21.115714724</v>
      </c>
      <c r="GA96" s="257">
        <f t="shared" si="204"/>
        <v>-0.11662700424999883</v>
      </c>
      <c r="GB96" s="314">
        <v>2.8638500000000002</v>
      </c>
      <c r="GC96" s="513">
        <f t="shared" si="289"/>
        <v>0</v>
      </c>
      <c r="GD96" s="506">
        <f t="shared" si="238"/>
        <v>0.95</v>
      </c>
      <c r="GE96" s="510">
        <f t="shared" si="114"/>
        <v>-19.549879740300003</v>
      </c>
      <c r="GF96" s="204">
        <f t="shared" si="265"/>
        <v>-0.11079565403749925</v>
      </c>
      <c r="GG96" s="537">
        <f t="shared" si="141"/>
        <v>0</v>
      </c>
      <c r="GH96" s="537">
        <f t="shared" si="229"/>
        <v>0</v>
      </c>
      <c r="GI96" s="537">
        <f t="shared" si="266"/>
        <v>0</v>
      </c>
      <c r="GJ96" s="537">
        <f t="shared" si="267"/>
        <v>0</v>
      </c>
      <c r="GK96" s="518">
        <f t="shared" si="212"/>
        <v>-19.549879740300003</v>
      </c>
      <c r="GL96" s="519">
        <f t="shared" si="268"/>
        <v>-0.11079565403749925</v>
      </c>
      <c r="GM96" s="519">
        <f t="shared" si="290"/>
        <v>-0.11079565403749925</v>
      </c>
      <c r="GN96" s="538">
        <f t="shared" si="220"/>
        <v>-0.21079565403749925</v>
      </c>
      <c r="GO96" s="165"/>
      <c r="GQ96" s="104">
        <f t="shared" si="187"/>
        <v>-20.249879740300013</v>
      </c>
      <c r="GR96" s="121"/>
      <c r="GS96" s="307"/>
      <c r="GT96" s="313">
        <v>42338</v>
      </c>
      <c r="GU96" s="108">
        <v>0.56140000000000057</v>
      </c>
      <c r="GV96" s="108">
        <v>0.63614999999999999</v>
      </c>
      <c r="GW96" s="121"/>
      <c r="GX96" s="104">
        <v>-21.115714724</v>
      </c>
      <c r="GY96" s="257">
        <f t="shared" si="205"/>
        <v>-0.11662700424999883</v>
      </c>
      <c r="GZ96" s="314">
        <v>2.8638500000000002</v>
      </c>
      <c r="HA96" s="513">
        <f t="shared" si="291"/>
        <v>0</v>
      </c>
      <c r="HB96" s="506">
        <f t="shared" si="239"/>
        <v>0.95</v>
      </c>
      <c r="HC96" s="510">
        <f t="shared" si="115"/>
        <v>-23.78185676090251</v>
      </c>
      <c r="HD96" s="204">
        <f t="shared" si="269"/>
        <v>-0.11079565403749925</v>
      </c>
      <c r="HE96" s="537">
        <f t="shared" si="143"/>
        <v>0</v>
      </c>
      <c r="HF96" s="537">
        <f t="shared" si="230"/>
        <v>-9.9132953612499367E-2</v>
      </c>
      <c r="HG96" s="537">
        <f t="shared" si="270"/>
        <v>0</v>
      </c>
      <c r="HH96" s="537">
        <f t="shared" si="271"/>
        <v>0</v>
      </c>
      <c r="HI96" s="518">
        <f t="shared" si="213"/>
        <v>-22.37714702275251</v>
      </c>
      <c r="HJ96" s="519">
        <f t="shared" si="272"/>
        <v>-9.9132953612500074E-2</v>
      </c>
      <c r="HK96" s="519">
        <f t="shared" si="292"/>
        <v>-9.9132953612500074E-2</v>
      </c>
      <c r="HL96" s="538">
        <f t="shared" si="221"/>
        <v>-9.9132953612500074E-2</v>
      </c>
      <c r="HM96" s="165"/>
      <c r="HO96" s="104">
        <f t="shared" si="188"/>
        <v>-22.37714702275251</v>
      </c>
      <c r="HP96" s="267"/>
      <c r="HQ96" s="307"/>
      <c r="HR96" s="313">
        <v>42338</v>
      </c>
      <c r="HS96" s="108">
        <v>0.56140000000000057</v>
      </c>
      <c r="HT96" s="108">
        <v>0.63614999999999999</v>
      </c>
      <c r="HU96" s="121"/>
      <c r="HV96" s="104">
        <v>-21.115714724</v>
      </c>
      <c r="HW96" s="257">
        <f t="shared" si="206"/>
        <v>-0.11662700424999883</v>
      </c>
      <c r="HX96" s="314">
        <v>4.3138500000000004</v>
      </c>
      <c r="HY96" s="513">
        <f t="shared" si="293"/>
        <v>0</v>
      </c>
      <c r="HZ96" s="506">
        <f t="shared" si="240"/>
        <v>0.85</v>
      </c>
      <c r="IA96" s="510">
        <f t="shared" si="116"/>
        <v>-22.035984829242508</v>
      </c>
      <c r="IB96" s="204">
        <f t="shared" si="273"/>
        <v>-9.9132953612500074E-2</v>
      </c>
      <c r="IC96" s="537">
        <f t="shared" si="145"/>
        <v>0</v>
      </c>
      <c r="ID96" s="537">
        <f t="shared" si="231"/>
        <v>0</v>
      </c>
      <c r="IE96" s="537">
        <f t="shared" si="274"/>
        <v>0</v>
      </c>
      <c r="IF96" s="537">
        <f t="shared" si="275"/>
        <v>0</v>
      </c>
      <c r="IG96" s="518">
        <f t="shared" si="214"/>
        <v>-22.035984829242508</v>
      </c>
      <c r="IH96" s="519">
        <f t="shared" si="276"/>
        <v>-9.9132953612500074E-2</v>
      </c>
      <c r="II96" s="519">
        <f t="shared" si="294"/>
        <v>-9.9132953612500074E-2</v>
      </c>
      <c r="IJ96" s="538">
        <f t="shared" si="222"/>
        <v>-9.9132953612500074E-2</v>
      </c>
      <c r="IK96" s="165"/>
      <c r="IL96" s="163"/>
      <c r="IM96" s="104">
        <f t="shared" si="189"/>
        <v>-22.035984829242508</v>
      </c>
      <c r="IN96" s="121"/>
      <c r="IO96" s="307"/>
      <c r="IP96" s="313">
        <v>42338</v>
      </c>
      <c r="IQ96" s="108">
        <v>0.56140000000000057</v>
      </c>
      <c r="IR96" s="108">
        <v>0.63614999999999999</v>
      </c>
      <c r="IS96" s="121"/>
      <c r="IT96" s="104">
        <v>-21.115714724</v>
      </c>
      <c r="IU96" s="257">
        <f t="shared" si="207"/>
        <v>-0.11662700424999883</v>
      </c>
      <c r="IV96" s="366">
        <v>-6.4361499999999996</v>
      </c>
      <c r="IW96" s="513">
        <f t="shared" si="295"/>
        <v>1.9</v>
      </c>
      <c r="IX96" s="506">
        <f t="shared" si="241"/>
        <v>0</v>
      </c>
      <c r="IY96" s="510">
        <f t="shared" si="117"/>
        <v>-24.753609645275002</v>
      </c>
      <c r="IZ96" s="204">
        <f t="shared" si="277"/>
        <v>-0.22159130807499849</v>
      </c>
      <c r="JA96" s="537">
        <f t="shared" si="147"/>
        <v>-0.2099286076499986</v>
      </c>
      <c r="JB96" s="537">
        <f t="shared" si="232"/>
        <v>0</v>
      </c>
      <c r="JC96" s="537">
        <f t="shared" si="278"/>
        <v>0</v>
      </c>
      <c r="JD96" s="537">
        <f t="shared" si="279"/>
        <v>0</v>
      </c>
      <c r="JE96" s="518">
        <f t="shared" si="215"/>
        <v>-22.283828538975001</v>
      </c>
      <c r="JF96" s="519">
        <f t="shared" si="280"/>
        <v>-0.12595716458999959</v>
      </c>
      <c r="JG96" s="519">
        <f t="shared" si="296"/>
        <v>-0.12595716458999959</v>
      </c>
      <c r="JH96" s="538">
        <f t="shared" si="223"/>
        <v>-0.12595716458999959</v>
      </c>
      <c r="JI96" s="165"/>
      <c r="JJ96" s="163"/>
      <c r="JK96" s="104">
        <f t="shared" si="190"/>
        <v>-21.950762495404</v>
      </c>
      <c r="JL96" s="502"/>
      <c r="JM96" s="502"/>
      <c r="JN96" s="532"/>
      <c r="JO96" s="229">
        <v>-21.115714724</v>
      </c>
      <c r="JP96" s="229">
        <v>4.8638500000000002</v>
      </c>
      <c r="JQ96" s="421">
        <f t="shared" si="243"/>
        <v>-20.477172733342503</v>
      </c>
      <c r="JR96" s="421"/>
      <c r="JS96" s="121"/>
      <c r="JT96" s="229">
        <v>0.71384999999999987</v>
      </c>
      <c r="JU96" s="421">
        <f t="shared" si="244"/>
        <v>-22.2215595567435</v>
      </c>
      <c r="JV96" s="431"/>
      <c r="JW96" s="121"/>
      <c r="JX96" s="229">
        <v>-11.08615</v>
      </c>
      <c r="JY96" s="431">
        <f t="shared" si="245"/>
        <v>-21.355780084665</v>
      </c>
      <c r="JZ96" s="421"/>
      <c r="KA96" s="121"/>
      <c r="KB96" s="229">
        <v>-4.9361499999999996</v>
      </c>
      <c r="KC96" s="421">
        <f t="shared" si="246"/>
        <v>-21.722659358110004</v>
      </c>
      <c r="KD96" s="421"/>
      <c r="KE96" s="121"/>
      <c r="KF96" s="229">
        <v>2.8638500000000002</v>
      </c>
      <c r="KG96" s="421">
        <f t="shared" si="247"/>
        <v>-20.249879740300013</v>
      </c>
      <c r="KH96" s="421"/>
      <c r="KI96" s="121"/>
      <c r="KJ96" s="229">
        <v>2.8638500000000002</v>
      </c>
      <c r="KK96" s="421">
        <f t="shared" si="248"/>
        <v>-22.37714702275251</v>
      </c>
      <c r="KL96" s="431"/>
      <c r="KM96" s="121"/>
      <c r="KN96" s="366">
        <v>4.3138500000000004</v>
      </c>
      <c r="KO96" s="421">
        <f t="shared" si="249"/>
        <v>-22.035984829242508</v>
      </c>
      <c r="KP96" s="421"/>
      <c r="KQ96" s="121"/>
      <c r="KR96" s="366">
        <v>-6.4361499999999996</v>
      </c>
      <c r="KS96" s="398">
        <f t="shared" si="250"/>
        <v>-21.950762495404</v>
      </c>
      <c r="KT96" s="421"/>
      <c r="KU96" s="313">
        <v>42338</v>
      </c>
    </row>
    <row r="97" spans="1:325" x14ac:dyDescent="0.35">
      <c r="A97" s="95">
        <v>41243</v>
      </c>
      <c r="B97" s="36">
        <v>41243</v>
      </c>
      <c r="C97" s="301">
        <v>5.5</v>
      </c>
      <c r="D97" s="301">
        <v>1.3499999999999999</v>
      </c>
      <c r="E97" s="301">
        <v>-10.45</v>
      </c>
      <c r="F97" s="301">
        <v>-4.3</v>
      </c>
      <c r="G97" s="301">
        <v>3.5</v>
      </c>
      <c r="H97" s="301">
        <v>3.5</v>
      </c>
      <c r="I97" s="301">
        <v>4.95</v>
      </c>
      <c r="J97" s="301">
        <v>-5.8</v>
      </c>
      <c r="K97" s="106"/>
      <c r="L97" s="36">
        <v>42338</v>
      </c>
      <c r="M97" s="105">
        <v>0.56140000000000057</v>
      </c>
      <c r="N97" s="98">
        <f t="shared" si="233"/>
        <v>0.63614999999999999</v>
      </c>
      <c r="O97" s="108">
        <f t="shared" si="242"/>
        <v>0.71193333333333297</v>
      </c>
      <c r="P97" s="262"/>
      <c r="Q97" s="181">
        <v>42338</v>
      </c>
      <c r="R97" s="301">
        <v>5.5</v>
      </c>
      <c r="S97" s="224">
        <v>4.8638500000000002</v>
      </c>
      <c r="T97"/>
      <c r="U97" s="301">
        <v>1.3499999999999999</v>
      </c>
      <c r="V97" s="224">
        <v>0.71384999999999987</v>
      </c>
      <c r="W97"/>
      <c r="X97" s="301">
        <v>-10.45</v>
      </c>
      <c r="Y97" s="224">
        <v>-11.08615</v>
      </c>
      <c r="Z97"/>
      <c r="AA97" s="301">
        <v>-4.3</v>
      </c>
      <c r="AB97" s="224">
        <v>-4.9361499999999996</v>
      </c>
      <c r="AC97"/>
      <c r="AD97" s="301">
        <v>3.5</v>
      </c>
      <c r="AE97" s="223">
        <v>2.8638500000000002</v>
      </c>
      <c r="AF97"/>
      <c r="AG97" s="301">
        <v>3.5</v>
      </c>
      <c r="AH97" s="223">
        <v>2.8638500000000002</v>
      </c>
      <c r="AI97" s="100"/>
      <c r="AJ97" s="301">
        <v>4.95</v>
      </c>
      <c r="AK97" s="223">
        <v>4.3138500000000004</v>
      </c>
      <c r="AL97"/>
      <c r="AM97" s="301">
        <v>-5.8</v>
      </c>
      <c r="AN97" s="223">
        <f t="shared" si="224"/>
        <v>-6.4361499999999996</v>
      </c>
      <c r="AO97"/>
      <c r="AZ97" s="36">
        <v>42339</v>
      </c>
      <c r="BA97" s="301">
        <v>7.6</v>
      </c>
      <c r="BC97" s="301">
        <v>2.5499999999999998</v>
      </c>
      <c r="BE97" s="301">
        <v>-10.4</v>
      </c>
      <c r="BG97" s="301">
        <v>-3.8</v>
      </c>
      <c r="BI97" s="301">
        <v>3.7</v>
      </c>
      <c r="BK97" s="301">
        <v>3.75</v>
      </c>
      <c r="BM97" s="301">
        <v>4.3499999999999996</v>
      </c>
      <c r="BN97" s="104"/>
      <c r="BO97" s="301">
        <v>-6.25</v>
      </c>
      <c r="BP97" s="104"/>
      <c r="BQ97" s="104"/>
      <c r="BS97" s="36">
        <v>42339</v>
      </c>
      <c r="BT97">
        <v>43</v>
      </c>
      <c r="BU97">
        <f t="shared" si="148"/>
        <v>0.43</v>
      </c>
      <c r="BV97">
        <f t="shared" si="149"/>
        <v>-21.227373873750004</v>
      </c>
      <c r="BW97">
        <v>40</v>
      </c>
      <c r="BX97">
        <f t="shared" si="150"/>
        <v>0.4</v>
      </c>
      <c r="BY97">
        <v>-20.848703703703702</v>
      </c>
      <c r="CD97" s="36">
        <v>42339</v>
      </c>
      <c r="CE97" s="105">
        <v>0.4149999999999987</v>
      </c>
      <c r="CF97" s="108">
        <v>0.48819999999999963</v>
      </c>
      <c r="CG97" s="121"/>
      <c r="CH97" s="104">
        <v>-21.227373873750004</v>
      </c>
      <c r="CI97" s="257">
        <f t="shared" si="197"/>
        <v>-0.11165914975000391</v>
      </c>
      <c r="CJ97" s="224">
        <v>7.1117999999999997</v>
      </c>
      <c r="CK97" s="513">
        <f t="shared" si="281"/>
        <v>0</v>
      </c>
      <c r="CL97" s="506">
        <f t="shared" si="234"/>
        <v>0.8</v>
      </c>
      <c r="CM97" s="510">
        <f t="shared" si="110"/>
        <v>-20.566500053142505</v>
      </c>
      <c r="CN97" s="204">
        <f t="shared" si="251"/>
        <v>-8.9327319800002414E-2</v>
      </c>
      <c r="CO97" s="537">
        <f t="shared" si="133"/>
        <v>0</v>
      </c>
      <c r="CP97" s="537">
        <f t="shared" si="225"/>
        <v>0</v>
      </c>
      <c r="CQ97" s="537">
        <f t="shared" si="252"/>
        <v>0</v>
      </c>
      <c r="CR97" s="537">
        <f t="shared" si="253"/>
        <v>0</v>
      </c>
      <c r="CS97" s="518">
        <f t="shared" si="208"/>
        <v>-20.566500053142505</v>
      </c>
      <c r="CT97" s="519">
        <f t="shared" si="254"/>
        <v>-8.9327319800002414E-2</v>
      </c>
      <c r="CU97" s="519">
        <f t="shared" si="282"/>
        <v>-8.9327319800002414E-2</v>
      </c>
      <c r="CV97" s="538">
        <f t="shared" si="216"/>
        <v>-8.9327319800002414E-2</v>
      </c>
      <c r="CW97" s="165"/>
      <c r="CY97" s="104">
        <f t="shared" si="183"/>
        <v>-20.566500053142505</v>
      </c>
      <c r="CZ97"/>
      <c r="DB97" s="36">
        <v>42339</v>
      </c>
      <c r="DC97" s="105">
        <v>0.4149999999999987</v>
      </c>
      <c r="DD97" s="108">
        <v>0.48819999999999963</v>
      </c>
      <c r="DE97" s="121"/>
      <c r="DF97" s="104">
        <v>-21.227373873750004</v>
      </c>
      <c r="DG97" s="257">
        <f t="shared" si="198"/>
        <v>-0.11165914975000391</v>
      </c>
      <c r="DH97" s="224">
        <v>2.0618000000000003</v>
      </c>
      <c r="DI97" s="513">
        <f t="shared" si="283"/>
        <v>0</v>
      </c>
      <c r="DJ97" s="506">
        <f t="shared" si="235"/>
        <v>0.95</v>
      </c>
      <c r="DK97" s="510">
        <f t="shared" si="111"/>
        <v>-23.021810246630004</v>
      </c>
      <c r="DL97" s="204">
        <f t="shared" si="255"/>
        <v>-0.10607619226250264</v>
      </c>
      <c r="DM97" s="537">
        <f t="shared" si="199"/>
        <v>0</v>
      </c>
      <c r="DN97" s="537">
        <f t="shared" si="226"/>
        <v>0</v>
      </c>
      <c r="DO97" s="537">
        <f t="shared" si="200"/>
        <v>0</v>
      </c>
      <c r="DP97" s="537">
        <f t="shared" si="201"/>
        <v>0</v>
      </c>
      <c r="DQ97" s="518">
        <f t="shared" si="209"/>
        <v>-23.021810246630004</v>
      </c>
      <c r="DR97" s="519">
        <f t="shared" si="256"/>
        <v>-0.10607619226250264</v>
      </c>
      <c r="DS97" s="519">
        <f t="shared" si="284"/>
        <v>-0.10607619226250264</v>
      </c>
      <c r="DT97" s="538">
        <f t="shared" si="217"/>
        <v>-0.10607619226250264</v>
      </c>
      <c r="DU97" s="165"/>
      <c r="DW97" s="104">
        <f t="shared" si="184"/>
        <v>-22.327635749006003</v>
      </c>
      <c r="DY97" s="183"/>
      <c r="DZ97" s="36">
        <v>42339</v>
      </c>
      <c r="EA97" s="105">
        <v>0.4149999999999987</v>
      </c>
      <c r="EB97" s="108">
        <v>0.48819999999999963</v>
      </c>
      <c r="EC97" s="121"/>
      <c r="ED97" s="104">
        <v>-21.227373873750004</v>
      </c>
      <c r="EE97" s="257">
        <f t="shared" si="202"/>
        <v>-0.11165914975000391</v>
      </c>
      <c r="EF97" s="224">
        <v>-10.888199999999999</v>
      </c>
      <c r="EG97" s="513">
        <f t="shared" si="285"/>
        <v>2.5</v>
      </c>
      <c r="EH97" s="506">
        <f t="shared" si="236"/>
        <v>0</v>
      </c>
      <c r="EI97" s="510">
        <f t="shared" si="112"/>
        <v>-21.56964647186501</v>
      </c>
      <c r="EJ97" s="204">
        <f t="shared" si="257"/>
        <v>-0.27914787437500976</v>
      </c>
      <c r="EK97" s="537">
        <f t="shared" si="137"/>
        <v>0</v>
      </c>
      <c r="EL97" s="537">
        <f t="shared" si="227"/>
        <v>0</v>
      </c>
      <c r="EM97" s="537">
        <f t="shared" si="258"/>
        <v>0</v>
      </c>
      <c r="EN97" s="537">
        <f t="shared" si="259"/>
        <v>0</v>
      </c>
      <c r="EO97" s="518">
        <f t="shared" si="210"/>
        <v>-21.751554963290008</v>
      </c>
      <c r="EP97" s="519">
        <f t="shared" si="260"/>
        <v>-0.16748872462500586</v>
      </c>
      <c r="EQ97" s="519">
        <f t="shared" si="286"/>
        <v>-0.16748872462500586</v>
      </c>
      <c r="ER97" s="538">
        <f t="shared" si="218"/>
        <v>-0.16748872462500586</v>
      </c>
      <c r="ES97" s="165"/>
      <c r="EU97" s="104">
        <f t="shared" si="185"/>
        <v>-21.523268809290006</v>
      </c>
      <c r="EW97" s="183"/>
      <c r="EX97" s="36">
        <v>42339</v>
      </c>
      <c r="EY97" s="105">
        <v>0.4149999999999987</v>
      </c>
      <c r="EZ97" s="108">
        <v>0.48819999999999963</v>
      </c>
      <c r="FA97" s="121"/>
      <c r="FB97" s="104">
        <v>-21.227373873750004</v>
      </c>
      <c r="FC97" s="257">
        <f t="shared" si="203"/>
        <v>-0.11165914975000391</v>
      </c>
      <c r="FD97" s="224">
        <v>-4.2881999999999998</v>
      </c>
      <c r="FE97" s="513">
        <f t="shared" si="287"/>
        <v>1.6</v>
      </c>
      <c r="FF97" s="506">
        <f t="shared" si="237"/>
        <v>0</v>
      </c>
      <c r="FG97" s="510">
        <f t="shared" si="113"/>
        <v>-22.339497192910006</v>
      </c>
      <c r="FH97" s="204">
        <f t="shared" si="261"/>
        <v>-0.17865463960000483</v>
      </c>
      <c r="FI97" s="537">
        <f t="shared" si="139"/>
        <v>0</v>
      </c>
      <c r="FJ97" s="537">
        <f t="shared" si="228"/>
        <v>0</v>
      </c>
      <c r="FK97" s="537">
        <f t="shared" si="262"/>
        <v>0</v>
      </c>
      <c r="FL97" s="537">
        <f t="shared" si="263"/>
        <v>0</v>
      </c>
      <c r="FM97" s="518">
        <f t="shared" si="211"/>
        <v>-22.339497192910006</v>
      </c>
      <c r="FN97" s="519">
        <f t="shared" si="264"/>
        <v>-0.10719278376000289</v>
      </c>
      <c r="FO97" s="519">
        <f t="shared" si="288"/>
        <v>-0.10719278376000289</v>
      </c>
      <c r="FP97" s="538">
        <f t="shared" si="219"/>
        <v>-0.10719278376000289</v>
      </c>
      <c r="FQ97" s="165"/>
      <c r="FS97" s="104">
        <f t="shared" si="186"/>
        <v>-21.829852141870006</v>
      </c>
      <c r="FT97"/>
      <c r="FU97" s="183"/>
      <c r="FV97" s="36">
        <v>42339</v>
      </c>
      <c r="FW97" s="105">
        <v>0.4149999999999987</v>
      </c>
      <c r="FX97" s="108">
        <v>0.48819999999999963</v>
      </c>
      <c r="FY97" s="121"/>
      <c r="FZ97" s="104">
        <v>-21.227373873750004</v>
      </c>
      <c r="GA97" s="257">
        <f t="shared" si="204"/>
        <v>-0.11165914975000391</v>
      </c>
      <c r="GB97" s="223">
        <v>3.2118000000000007</v>
      </c>
      <c r="GC97" s="513">
        <f t="shared" si="289"/>
        <v>0</v>
      </c>
      <c r="GD97" s="506">
        <f t="shared" si="238"/>
        <v>0.9</v>
      </c>
      <c r="GE97" s="510">
        <f t="shared" si="114"/>
        <v>-19.650372975075008</v>
      </c>
      <c r="GF97" s="204">
        <f t="shared" si="265"/>
        <v>-0.10049323477500494</v>
      </c>
      <c r="GG97" s="537">
        <f t="shared" si="141"/>
        <v>0</v>
      </c>
      <c r="GH97" s="537">
        <f t="shared" si="229"/>
        <v>0</v>
      </c>
      <c r="GI97" s="537">
        <f t="shared" si="266"/>
        <v>0</v>
      </c>
      <c r="GJ97" s="537">
        <f t="shared" si="267"/>
        <v>0</v>
      </c>
      <c r="GK97" s="518">
        <f t="shared" si="212"/>
        <v>-19.650372975075008</v>
      </c>
      <c r="GL97" s="519">
        <f t="shared" si="268"/>
        <v>-0.10049323477500494</v>
      </c>
      <c r="GM97" s="519">
        <f t="shared" si="290"/>
        <v>-0.10049323477500494</v>
      </c>
      <c r="GN97" s="538">
        <f t="shared" si="220"/>
        <v>-0.10049323477500494</v>
      </c>
      <c r="GO97" s="165"/>
      <c r="GQ97" s="104">
        <f t="shared" si="187"/>
        <v>-20.350372975075018</v>
      </c>
      <c r="GR97"/>
      <c r="GS97" s="183"/>
      <c r="GT97" s="36">
        <v>42339</v>
      </c>
      <c r="GU97" s="105">
        <v>0.4149999999999987</v>
      </c>
      <c r="GV97" s="108">
        <v>0.48819999999999963</v>
      </c>
      <c r="GW97" s="121"/>
      <c r="GX97" s="104">
        <v>-21.227373873750004</v>
      </c>
      <c r="GY97" s="257">
        <f t="shared" si="205"/>
        <v>-0.11165914975000391</v>
      </c>
      <c r="GZ97" s="223">
        <v>3.2618000000000005</v>
      </c>
      <c r="HA97" s="513">
        <f t="shared" si="291"/>
        <v>0</v>
      </c>
      <c r="HB97" s="506">
        <f t="shared" si="239"/>
        <v>0.9</v>
      </c>
      <c r="HC97" s="510">
        <f t="shared" si="115"/>
        <v>-23.882349995677515</v>
      </c>
      <c r="HD97" s="204">
        <f t="shared" si="269"/>
        <v>-0.10049323477500494</v>
      </c>
      <c r="HE97" s="537">
        <f t="shared" si="143"/>
        <v>0</v>
      </c>
      <c r="HF97" s="537">
        <f t="shared" si="230"/>
        <v>-5.5829574875003368E-2</v>
      </c>
      <c r="HG97" s="537">
        <f t="shared" si="270"/>
        <v>0</v>
      </c>
      <c r="HH97" s="537">
        <f t="shared" si="271"/>
        <v>0</v>
      </c>
      <c r="HI97" s="518">
        <f t="shared" si="213"/>
        <v>-22.432976597627512</v>
      </c>
      <c r="HJ97" s="519">
        <f t="shared" si="272"/>
        <v>-5.5829574875001953E-2</v>
      </c>
      <c r="HK97" s="519">
        <f t="shared" si="292"/>
        <v>-5.5829574875001953E-2</v>
      </c>
      <c r="HL97" s="538">
        <f t="shared" si="221"/>
        <v>-5.5829574875001953E-2</v>
      </c>
      <c r="HM97" s="165"/>
      <c r="HO97" s="104">
        <f t="shared" si="188"/>
        <v>-22.432976597627512</v>
      </c>
      <c r="HP97" s="165"/>
      <c r="HQ97" s="183"/>
      <c r="HR97" s="36">
        <v>42339</v>
      </c>
      <c r="HS97" s="105">
        <v>0.4149999999999987</v>
      </c>
      <c r="HT97" s="108">
        <v>0.48819999999999963</v>
      </c>
      <c r="HU97" s="121"/>
      <c r="HV97" s="104">
        <v>-21.227373873750004</v>
      </c>
      <c r="HW97" s="257">
        <f t="shared" si="206"/>
        <v>-0.11165914975000391</v>
      </c>
      <c r="HX97" s="223">
        <v>3.8618000000000001</v>
      </c>
      <c r="HY97" s="513">
        <f t="shared" si="293"/>
        <v>0</v>
      </c>
      <c r="HZ97" s="506">
        <f t="shared" si="240"/>
        <v>0.9</v>
      </c>
      <c r="IA97" s="510">
        <f t="shared" si="116"/>
        <v>-22.136478064017513</v>
      </c>
      <c r="IB97" s="204">
        <f t="shared" si="273"/>
        <v>-0.10049323477500494</v>
      </c>
      <c r="IC97" s="537">
        <f t="shared" si="145"/>
        <v>0</v>
      </c>
      <c r="ID97" s="537">
        <f t="shared" si="231"/>
        <v>0</v>
      </c>
      <c r="IE97" s="537">
        <f t="shared" si="274"/>
        <v>0</v>
      </c>
      <c r="IF97" s="537">
        <f t="shared" si="275"/>
        <v>0</v>
      </c>
      <c r="IG97" s="518">
        <f t="shared" si="214"/>
        <v>-22.136478064017513</v>
      </c>
      <c r="IH97" s="519">
        <f t="shared" si="276"/>
        <v>-0.10049323477500494</v>
      </c>
      <c r="II97" s="519">
        <f t="shared" si="294"/>
        <v>-0.10049323477500494</v>
      </c>
      <c r="IJ97" s="538">
        <f t="shared" si="222"/>
        <v>-0.10049323477500494</v>
      </c>
      <c r="IK97" s="165"/>
      <c r="IL97" s="163"/>
      <c r="IM97" s="104">
        <f t="shared" si="189"/>
        <v>-22.136478064017513</v>
      </c>
      <c r="IN97" s="104"/>
      <c r="IO97" s="183"/>
      <c r="IP97" s="36">
        <v>42339</v>
      </c>
      <c r="IQ97" s="105">
        <v>0.4149999999999987</v>
      </c>
      <c r="IR97" s="108">
        <v>0.48819999999999963</v>
      </c>
      <c r="IS97" s="121"/>
      <c r="IT97" s="104">
        <v>-21.227373873750004</v>
      </c>
      <c r="IU97" s="257">
        <f t="shared" si="207"/>
        <v>-0.11165914975000391</v>
      </c>
      <c r="IV97" s="365">
        <v>-6.7382</v>
      </c>
      <c r="IW97" s="513">
        <f t="shared" si="295"/>
        <v>1.9</v>
      </c>
      <c r="IX97" s="506">
        <f t="shared" si="241"/>
        <v>0</v>
      </c>
      <c r="IY97" s="510">
        <f t="shared" si="117"/>
        <v>-24.965762029800011</v>
      </c>
      <c r="IZ97" s="204">
        <f t="shared" si="277"/>
        <v>-0.21215238452500884</v>
      </c>
      <c r="JA97" s="537">
        <f t="shared" si="147"/>
        <v>-0.20098646955000846</v>
      </c>
      <c r="JB97" s="537">
        <f t="shared" si="232"/>
        <v>0</v>
      </c>
      <c r="JC97" s="537">
        <f t="shared" si="278"/>
        <v>0</v>
      </c>
      <c r="JD97" s="537">
        <f t="shared" si="279"/>
        <v>0</v>
      </c>
      <c r="JE97" s="518">
        <f t="shared" si="215"/>
        <v>-22.484815008525011</v>
      </c>
      <c r="JF97" s="519">
        <f t="shared" si="280"/>
        <v>-0.12059188173000591</v>
      </c>
      <c r="JG97" s="519">
        <f t="shared" si="296"/>
        <v>-0.12059188173000591</v>
      </c>
      <c r="JH97" s="538">
        <f t="shared" si="223"/>
        <v>-0.12059188173000591</v>
      </c>
      <c r="JI97" s="165"/>
      <c r="JJ97" s="163"/>
      <c r="JK97" s="104">
        <f t="shared" si="190"/>
        <v>-22.071354377134007</v>
      </c>
      <c r="JL97" s="186"/>
      <c r="JM97" s="186"/>
      <c r="JN97" s="527"/>
      <c r="JO97" s="163">
        <v>-21.227373873750004</v>
      </c>
      <c r="JP97" s="163">
        <v>7.1117999999999997</v>
      </c>
      <c r="JQ97" s="398">
        <f t="shared" si="243"/>
        <v>-20.566500053142505</v>
      </c>
      <c r="JT97" s="163">
        <v>2.0618000000000003</v>
      </c>
      <c r="JU97" s="398">
        <f t="shared" si="244"/>
        <v>-22.327635749006003</v>
      </c>
      <c r="JX97" s="163">
        <v>-10.888199999999999</v>
      </c>
      <c r="JY97" s="425">
        <f t="shared" si="245"/>
        <v>-21.523268809290006</v>
      </c>
      <c r="KB97" s="163">
        <v>-4.2881999999999998</v>
      </c>
      <c r="KC97" s="398">
        <f t="shared" si="246"/>
        <v>-21.829852141870006</v>
      </c>
      <c r="KF97" s="163">
        <v>3.2118000000000007</v>
      </c>
      <c r="KG97" s="398">
        <f t="shared" si="247"/>
        <v>-20.350372975075018</v>
      </c>
      <c r="KJ97" s="163">
        <v>3.2618000000000005</v>
      </c>
      <c r="KK97" s="398">
        <f t="shared" si="248"/>
        <v>-22.432976597627512</v>
      </c>
      <c r="KL97" s="425"/>
      <c r="KN97" s="365">
        <v>3.8618000000000001</v>
      </c>
      <c r="KO97" s="398">
        <f t="shared" si="249"/>
        <v>-22.136478064017513</v>
      </c>
      <c r="KP97" s="164"/>
      <c r="KR97" s="365">
        <v>-6.7382</v>
      </c>
      <c r="KS97" s="398">
        <f t="shared" si="250"/>
        <v>-22.071354377134007</v>
      </c>
      <c r="KT97" s="164"/>
      <c r="KU97" s="36">
        <v>42339</v>
      </c>
    </row>
    <row r="98" spans="1:325" x14ac:dyDescent="0.35">
      <c r="A98" s="95">
        <v>41244</v>
      </c>
      <c r="B98" s="36">
        <v>41244</v>
      </c>
      <c r="C98" s="301">
        <v>7.6</v>
      </c>
      <c r="D98" s="301">
        <v>2.5499999999999998</v>
      </c>
      <c r="E98" s="301">
        <v>-10.4</v>
      </c>
      <c r="F98" s="301">
        <v>-3.8</v>
      </c>
      <c r="G98" s="301">
        <v>3.7</v>
      </c>
      <c r="H98" s="301">
        <v>3.75</v>
      </c>
      <c r="I98" s="301">
        <v>4.3499999999999996</v>
      </c>
      <c r="J98" s="301">
        <v>-6.25</v>
      </c>
      <c r="K98" s="106"/>
      <c r="L98" s="36">
        <v>42339</v>
      </c>
      <c r="M98" s="105">
        <v>0.4149999999999987</v>
      </c>
      <c r="N98" s="98">
        <f t="shared" si="233"/>
        <v>0.48819999999999963</v>
      </c>
      <c r="O98" s="108">
        <f t="shared" si="242"/>
        <v>0.5624333333333329</v>
      </c>
      <c r="P98" s="262"/>
      <c r="Q98" s="181">
        <v>42339</v>
      </c>
      <c r="R98" s="301">
        <v>7.6</v>
      </c>
      <c r="S98" s="224">
        <v>7.1117999999999997</v>
      </c>
      <c r="T98"/>
      <c r="U98" s="301">
        <v>2.5499999999999998</v>
      </c>
      <c r="V98" s="224">
        <v>2.0618000000000003</v>
      </c>
      <c r="W98"/>
      <c r="X98" s="301">
        <v>-10.4</v>
      </c>
      <c r="Y98" s="224">
        <v>-10.888199999999999</v>
      </c>
      <c r="Z98"/>
      <c r="AA98" s="301">
        <v>-3.8</v>
      </c>
      <c r="AB98" s="224">
        <v>-4.2881999999999998</v>
      </c>
      <c r="AC98"/>
      <c r="AD98" s="301">
        <v>3.7</v>
      </c>
      <c r="AE98" s="223">
        <v>3.2118000000000007</v>
      </c>
      <c r="AF98"/>
      <c r="AG98" s="301">
        <v>3.75</v>
      </c>
      <c r="AH98" s="223">
        <v>3.2618000000000005</v>
      </c>
      <c r="AI98" s="100"/>
      <c r="AJ98" s="301">
        <v>4.3499999999999996</v>
      </c>
      <c r="AK98" s="223">
        <v>3.8618000000000001</v>
      </c>
      <c r="AL98" s="104"/>
      <c r="AM98" s="301">
        <v>-6.25</v>
      </c>
      <c r="AN98" s="223">
        <f t="shared" si="224"/>
        <v>-6.7382</v>
      </c>
      <c r="AO98" s="104"/>
      <c r="AZ98" s="36">
        <v>42340</v>
      </c>
      <c r="BA98" s="301">
        <v>7.6999999999999993</v>
      </c>
      <c r="BC98" s="301">
        <v>0.89999999999999991</v>
      </c>
      <c r="BE98" s="301">
        <v>-9.3000000000000007</v>
      </c>
      <c r="BG98" s="301">
        <v>-1.3499999999999999</v>
      </c>
      <c r="BI98" s="301">
        <v>1.3</v>
      </c>
      <c r="BK98" s="301">
        <v>2.6</v>
      </c>
      <c r="BM98" s="301">
        <v>3.45</v>
      </c>
      <c r="BN98" s="104"/>
      <c r="BO98" s="301">
        <v>-2.85</v>
      </c>
      <c r="BP98" s="104"/>
      <c r="BQ98" s="104"/>
      <c r="BS98" s="36">
        <v>42340</v>
      </c>
      <c r="BT98">
        <v>44</v>
      </c>
      <c r="BU98">
        <f t="shared" si="148"/>
        <v>0.44</v>
      </c>
      <c r="BV98">
        <f t="shared" si="149"/>
        <v>-21.334218688</v>
      </c>
      <c r="BW98">
        <v>41</v>
      </c>
      <c r="BX98">
        <f t="shared" si="150"/>
        <v>0.41</v>
      </c>
      <c r="CD98" s="36">
        <v>42340</v>
      </c>
      <c r="CE98" s="105">
        <v>0.27169999999999916</v>
      </c>
      <c r="CF98" s="108">
        <v>0.34334999999999893</v>
      </c>
      <c r="CH98" s="104">
        <v>-21.334218688</v>
      </c>
      <c r="CI98" s="257">
        <f t="shared" si="197"/>
        <v>-0.10684481424999603</v>
      </c>
      <c r="CJ98" s="224">
        <v>7.3566500000000001</v>
      </c>
      <c r="CK98" s="513">
        <f t="shared" si="281"/>
        <v>0</v>
      </c>
      <c r="CL98" s="506">
        <f t="shared" si="234"/>
        <v>0.8</v>
      </c>
      <c r="CM98" s="510">
        <f t="shared" si="110"/>
        <v>-20.651975904542503</v>
      </c>
      <c r="CN98" s="204">
        <f t="shared" si="251"/>
        <v>-8.5475851399998248E-2</v>
      </c>
      <c r="CO98" s="537">
        <f t="shared" si="133"/>
        <v>0</v>
      </c>
      <c r="CP98" s="537">
        <f t="shared" si="225"/>
        <v>0</v>
      </c>
      <c r="CQ98" s="537">
        <f t="shared" si="252"/>
        <v>0</v>
      </c>
      <c r="CR98" s="537">
        <f t="shared" si="253"/>
        <v>0</v>
      </c>
      <c r="CS98" s="518">
        <f t="shared" si="208"/>
        <v>-20.651975904542503</v>
      </c>
      <c r="CT98" s="519">
        <f t="shared" si="254"/>
        <v>-8.5475851399998248E-2</v>
      </c>
      <c r="CU98" s="519">
        <f t="shared" si="282"/>
        <v>-8.5475851399998248E-2</v>
      </c>
      <c r="CV98" s="538">
        <f t="shared" si="216"/>
        <v>-8.5475851399998248E-2</v>
      </c>
      <c r="CW98" s="165"/>
      <c r="CY98" s="104">
        <f t="shared" si="183"/>
        <v>-20.651975904542503</v>
      </c>
      <c r="CZ98"/>
      <c r="DB98" s="36">
        <v>42340</v>
      </c>
      <c r="DC98" s="105">
        <v>0.27169999999999916</v>
      </c>
      <c r="DD98" s="108">
        <v>0.34334999999999893</v>
      </c>
      <c r="DF98" s="104">
        <v>-21.334218688</v>
      </c>
      <c r="DG98" s="257">
        <f t="shared" si="198"/>
        <v>-0.10684481424999603</v>
      </c>
      <c r="DH98" s="224">
        <v>0.55665000000000098</v>
      </c>
      <c r="DI98" s="513">
        <f t="shared" si="283"/>
        <v>0</v>
      </c>
      <c r="DJ98" s="506">
        <f t="shared" si="235"/>
        <v>1</v>
      </c>
      <c r="DK98" s="510">
        <f t="shared" si="111"/>
        <v>-23.12865506088</v>
      </c>
      <c r="DL98" s="204">
        <f t="shared" si="255"/>
        <v>-0.10684481424999603</v>
      </c>
      <c r="DM98" s="537">
        <f t="shared" si="199"/>
        <v>0</v>
      </c>
      <c r="DN98" s="537">
        <f t="shared" si="226"/>
        <v>0</v>
      </c>
      <c r="DO98" s="537">
        <f t="shared" si="200"/>
        <v>0</v>
      </c>
      <c r="DP98" s="537">
        <f t="shared" si="201"/>
        <v>0</v>
      </c>
      <c r="DQ98" s="518">
        <f t="shared" si="209"/>
        <v>-23.12865506088</v>
      </c>
      <c r="DR98" s="519">
        <f t="shared" si="256"/>
        <v>-0.10684481424999603</v>
      </c>
      <c r="DS98" s="519">
        <f t="shared" si="284"/>
        <v>-0.10684481424999603</v>
      </c>
      <c r="DT98" s="538">
        <f t="shared" si="217"/>
        <v>-0.10684481424999603</v>
      </c>
      <c r="DU98" s="165"/>
      <c r="DW98" s="104">
        <f t="shared" si="184"/>
        <v>-22.434480563255999</v>
      </c>
      <c r="DY98" s="183"/>
      <c r="DZ98" s="36">
        <v>42340</v>
      </c>
      <c r="EA98" s="105">
        <v>0.27169999999999916</v>
      </c>
      <c r="EB98" s="108">
        <v>0.34334999999999893</v>
      </c>
      <c r="ED98" s="104">
        <v>-21.334218688</v>
      </c>
      <c r="EE98" s="257">
        <f t="shared" si="202"/>
        <v>-0.10684481424999603</v>
      </c>
      <c r="EF98" s="224">
        <v>-9.6433499999999999</v>
      </c>
      <c r="EG98" s="513">
        <f t="shared" si="285"/>
        <v>2.5</v>
      </c>
      <c r="EH98" s="506">
        <f t="shared" si="236"/>
        <v>0</v>
      </c>
      <c r="EI98" s="510">
        <f t="shared" si="112"/>
        <v>-21.83675850749</v>
      </c>
      <c r="EJ98" s="204">
        <f t="shared" si="257"/>
        <v>-0.26711203562499009</v>
      </c>
      <c r="EK98" s="537">
        <f t="shared" si="137"/>
        <v>0</v>
      </c>
      <c r="EL98" s="537">
        <f t="shared" si="227"/>
        <v>0</v>
      </c>
      <c r="EM98" s="537">
        <f t="shared" si="258"/>
        <v>0</v>
      </c>
      <c r="EN98" s="537">
        <f t="shared" si="259"/>
        <v>0</v>
      </c>
      <c r="EO98" s="518">
        <f t="shared" si="210"/>
        <v>-22.018666998914998</v>
      </c>
      <c r="EP98" s="519">
        <f t="shared" si="260"/>
        <v>-0.16026722137499405</v>
      </c>
      <c r="EQ98" s="519">
        <f t="shared" si="286"/>
        <v>-0.16026722137499405</v>
      </c>
      <c r="ER98" s="538">
        <f t="shared" si="218"/>
        <v>-0.16026722137499405</v>
      </c>
      <c r="ES98" s="165"/>
      <c r="EU98" s="104">
        <f t="shared" si="185"/>
        <v>-21.683536030665</v>
      </c>
      <c r="EW98" s="183"/>
      <c r="EX98" s="36">
        <v>42340</v>
      </c>
      <c r="EY98" s="105">
        <v>0.27169999999999916</v>
      </c>
      <c r="EZ98" s="108">
        <v>0.34334999999999893</v>
      </c>
      <c r="FB98" s="104">
        <v>-21.334218688</v>
      </c>
      <c r="FC98" s="257">
        <f t="shared" si="203"/>
        <v>-0.10684481424999603</v>
      </c>
      <c r="FD98" s="224">
        <v>-1.6933499999999988</v>
      </c>
      <c r="FE98" s="513">
        <f t="shared" si="287"/>
        <v>1.1200000000000001</v>
      </c>
      <c r="FF98" s="506">
        <f t="shared" si="237"/>
        <v>0</v>
      </c>
      <c r="FG98" s="510">
        <f t="shared" si="113"/>
        <v>-22.459163384870003</v>
      </c>
      <c r="FH98" s="204">
        <f t="shared" si="261"/>
        <v>-0.11966619195999684</v>
      </c>
      <c r="FI98" s="537">
        <f t="shared" si="139"/>
        <v>0</v>
      </c>
      <c r="FJ98" s="537">
        <f t="shared" si="228"/>
        <v>0</v>
      </c>
      <c r="FK98" s="537">
        <f t="shared" si="262"/>
        <v>0</v>
      </c>
      <c r="FL98" s="537">
        <f t="shared" si="263"/>
        <v>0</v>
      </c>
      <c r="FM98" s="518">
        <f t="shared" si="211"/>
        <v>-22.459163384870003</v>
      </c>
      <c r="FN98" s="519">
        <f t="shared" si="264"/>
        <v>-7.1799715175998105E-2</v>
      </c>
      <c r="FO98" s="519">
        <f t="shared" si="288"/>
        <v>-7.1799715175998105E-2</v>
      </c>
      <c r="FP98" s="538">
        <f t="shared" si="219"/>
        <v>-7.1799715175998105E-2</v>
      </c>
      <c r="FQ98" s="165"/>
      <c r="FS98" s="104">
        <f t="shared" si="186"/>
        <v>-21.901651857046005</v>
      </c>
      <c r="FT98"/>
      <c r="FU98" s="183"/>
      <c r="FV98" s="36">
        <v>42340</v>
      </c>
      <c r="FW98" s="105">
        <v>0.27169999999999916</v>
      </c>
      <c r="FX98" s="108">
        <v>0.34334999999999893</v>
      </c>
      <c r="FZ98" s="104">
        <v>-21.334218688</v>
      </c>
      <c r="GA98" s="257">
        <f t="shared" si="204"/>
        <v>-0.10684481424999603</v>
      </c>
      <c r="GB98" s="223">
        <v>0.95665000000000111</v>
      </c>
      <c r="GC98" s="513">
        <f t="shared" si="289"/>
        <v>0</v>
      </c>
      <c r="GD98" s="506">
        <f t="shared" si="238"/>
        <v>1</v>
      </c>
      <c r="GE98" s="510">
        <f t="shared" si="114"/>
        <v>-19.757217789325004</v>
      </c>
      <c r="GF98" s="204">
        <f t="shared" si="265"/>
        <v>-0.10684481424999603</v>
      </c>
      <c r="GG98" s="537">
        <f t="shared" si="141"/>
        <v>0</v>
      </c>
      <c r="GH98" s="537">
        <f t="shared" si="229"/>
        <v>0</v>
      </c>
      <c r="GI98" s="537">
        <f t="shared" si="266"/>
        <v>0</v>
      </c>
      <c r="GJ98" s="537">
        <f t="shared" si="267"/>
        <v>0</v>
      </c>
      <c r="GK98" s="518">
        <f t="shared" si="212"/>
        <v>-19.757217789325004</v>
      </c>
      <c r="GL98" s="519">
        <f t="shared" si="268"/>
        <v>-0.10684481424999603</v>
      </c>
      <c r="GM98" s="519">
        <f t="shared" si="290"/>
        <v>-0.10684481424999603</v>
      </c>
      <c r="GN98" s="538">
        <f t="shared" si="220"/>
        <v>-0.10684481424999603</v>
      </c>
      <c r="GO98" s="165"/>
      <c r="GQ98" s="104">
        <f t="shared" si="187"/>
        <v>-20.457217789325014</v>
      </c>
      <c r="GR98"/>
      <c r="GS98" s="183"/>
      <c r="GT98" s="36">
        <v>42340</v>
      </c>
      <c r="GU98" s="105">
        <v>0.27169999999999916</v>
      </c>
      <c r="GV98" s="108">
        <v>0.34334999999999893</v>
      </c>
      <c r="GX98" s="104">
        <v>-21.334218688</v>
      </c>
      <c r="GY98" s="257">
        <f t="shared" si="205"/>
        <v>-0.10684481424999603</v>
      </c>
      <c r="GZ98" s="223">
        <v>2.2566500000000014</v>
      </c>
      <c r="HA98" s="513">
        <f t="shared" si="291"/>
        <v>0</v>
      </c>
      <c r="HB98" s="506">
        <f t="shared" si="239"/>
        <v>0.95</v>
      </c>
      <c r="HC98" s="510">
        <f t="shared" si="115"/>
        <v>-23.98385256921501</v>
      </c>
      <c r="HD98" s="204">
        <f t="shared" si="269"/>
        <v>-0.10150257353749481</v>
      </c>
      <c r="HE98" s="537">
        <f t="shared" si="143"/>
        <v>0</v>
      </c>
      <c r="HF98" s="537">
        <f t="shared" si="230"/>
        <v>-9.0818092112495211E-2</v>
      </c>
      <c r="HG98" s="537">
        <f t="shared" si="270"/>
        <v>0</v>
      </c>
      <c r="HH98" s="537">
        <f t="shared" si="271"/>
        <v>0</v>
      </c>
      <c r="HI98" s="518">
        <f t="shared" si="213"/>
        <v>-22.523794689740008</v>
      </c>
      <c r="HJ98" s="519">
        <f t="shared" si="272"/>
        <v>-9.0818092112495918E-2</v>
      </c>
      <c r="HK98" s="519">
        <f t="shared" si="292"/>
        <v>-9.0818092112495918E-2</v>
      </c>
      <c r="HL98" s="538">
        <f t="shared" si="221"/>
        <v>-9.0818092112495918E-2</v>
      </c>
      <c r="HM98" s="165"/>
      <c r="HO98" s="104">
        <f t="shared" si="188"/>
        <v>-22.523794689740008</v>
      </c>
      <c r="HP98" s="165"/>
      <c r="HQ98" s="183"/>
      <c r="HR98" s="36">
        <v>42340</v>
      </c>
      <c r="HS98" s="105">
        <v>0.27169999999999916</v>
      </c>
      <c r="HT98" s="108">
        <v>0.34334999999999893</v>
      </c>
      <c r="HV98" s="104">
        <v>-21.334218688</v>
      </c>
      <c r="HW98" s="257">
        <f t="shared" si="206"/>
        <v>-0.10684481424999603</v>
      </c>
      <c r="HX98" s="223">
        <v>3.106650000000001</v>
      </c>
      <c r="HY98" s="513">
        <f t="shared" si="293"/>
        <v>0</v>
      </c>
      <c r="HZ98" s="506">
        <f t="shared" si="240"/>
        <v>0.9</v>
      </c>
      <c r="IA98" s="510">
        <f t="shared" si="116"/>
        <v>-22.232638396842511</v>
      </c>
      <c r="IB98" s="204">
        <f t="shared" si="273"/>
        <v>-9.6160332824997141E-2</v>
      </c>
      <c r="IC98" s="537">
        <f t="shared" si="145"/>
        <v>0</v>
      </c>
      <c r="ID98" s="537">
        <f t="shared" si="231"/>
        <v>0</v>
      </c>
      <c r="IE98" s="537">
        <f t="shared" si="274"/>
        <v>0</v>
      </c>
      <c r="IF98" s="537">
        <f t="shared" si="275"/>
        <v>0</v>
      </c>
      <c r="IG98" s="518">
        <f t="shared" si="214"/>
        <v>-22.232638396842511</v>
      </c>
      <c r="IH98" s="519">
        <f t="shared" si="276"/>
        <v>-9.6160332824997141E-2</v>
      </c>
      <c r="II98" s="519">
        <f t="shared" si="294"/>
        <v>-9.6160332824997141E-2</v>
      </c>
      <c r="IJ98" s="538">
        <f t="shared" si="222"/>
        <v>-9.6160332824997141E-2</v>
      </c>
      <c r="IK98" s="165"/>
      <c r="IL98" s="163"/>
      <c r="IM98" s="104">
        <f t="shared" si="189"/>
        <v>-22.232638396842511</v>
      </c>
      <c r="IN98" s="104"/>
      <c r="IO98" s="183"/>
      <c r="IP98" s="36">
        <v>42340</v>
      </c>
      <c r="IQ98" s="105">
        <v>0.27169999999999916</v>
      </c>
      <c r="IR98" s="108">
        <v>0.34334999999999893</v>
      </c>
      <c r="IT98" s="104">
        <v>-21.334218688</v>
      </c>
      <c r="IU98" s="257">
        <f t="shared" si="207"/>
        <v>-0.10684481424999603</v>
      </c>
      <c r="IV98" s="365">
        <v>-3.1933499999999988</v>
      </c>
      <c r="IW98" s="513">
        <f t="shared" si="295"/>
        <v>1.3</v>
      </c>
      <c r="IX98" s="506">
        <f t="shared" si="241"/>
        <v>0</v>
      </c>
      <c r="IY98" s="510">
        <f t="shared" si="117"/>
        <v>-25.104660288325007</v>
      </c>
      <c r="IZ98" s="204">
        <f t="shared" si="277"/>
        <v>-0.13889825852499627</v>
      </c>
      <c r="JA98" s="537">
        <f t="shared" si="147"/>
        <v>-0.10684481424999745</v>
      </c>
      <c r="JB98" s="537">
        <f t="shared" si="232"/>
        <v>0</v>
      </c>
      <c r="JC98" s="537">
        <f t="shared" si="278"/>
        <v>0</v>
      </c>
      <c r="JD98" s="537">
        <f t="shared" si="279"/>
        <v>0</v>
      </c>
      <c r="JE98" s="518">
        <f t="shared" si="215"/>
        <v>-22.591659822775007</v>
      </c>
      <c r="JF98" s="519">
        <f t="shared" si="280"/>
        <v>-6.4106888549997618E-2</v>
      </c>
      <c r="JG98" s="519">
        <f t="shared" si="296"/>
        <v>-6.4106888549997618E-2</v>
      </c>
      <c r="JH98" s="538">
        <f t="shared" si="223"/>
        <v>-6.4106888549997618E-2</v>
      </c>
      <c r="JI98" s="165"/>
      <c r="JJ98" s="163"/>
      <c r="JK98" s="104">
        <f t="shared" si="190"/>
        <v>-22.135461265684004</v>
      </c>
      <c r="JL98" s="186"/>
      <c r="JM98" s="186"/>
      <c r="JN98" s="527"/>
      <c r="JO98" s="163">
        <v>-21.334218688</v>
      </c>
      <c r="JP98" s="163">
        <v>7.3566500000000001</v>
      </c>
      <c r="JQ98" s="398">
        <f t="shared" si="243"/>
        <v>-20.651975904542503</v>
      </c>
      <c r="JT98" s="163">
        <v>0.55665000000000098</v>
      </c>
      <c r="JU98" s="398">
        <f t="shared" si="244"/>
        <v>-22.434480563255999</v>
      </c>
      <c r="JX98" s="163">
        <v>-9.6433499999999999</v>
      </c>
      <c r="JY98" s="425">
        <f t="shared" si="245"/>
        <v>-21.683536030665</v>
      </c>
      <c r="KB98" s="163">
        <v>-1.6933499999999988</v>
      </c>
      <c r="KC98" s="398">
        <f t="shared" si="246"/>
        <v>-21.901651857046005</v>
      </c>
      <c r="KF98" s="163">
        <v>0.95665000000000111</v>
      </c>
      <c r="KG98" s="398">
        <f t="shared" si="247"/>
        <v>-20.457217789325014</v>
      </c>
      <c r="KJ98" s="163">
        <v>2.2566500000000014</v>
      </c>
      <c r="KK98" s="398">
        <f t="shared" si="248"/>
        <v>-22.523794689740008</v>
      </c>
      <c r="KL98" s="425"/>
      <c r="KN98" s="365">
        <v>3.106650000000001</v>
      </c>
      <c r="KO98" s="398">
        <f t="shared" si="249"/>
        <v>-22.232638396842511</v>
      </c>
      <c r="KP98" s="164"/>
      <c r="KR98" s="365">
        <v>-3.1933499999999988</v>
      </c>
      <c r="KS98" s="398">
        <f t="shared" si="250"/>
        <v>-22.135461265684004</v>
      </c>
      <c r="KT98" s="164"/>
      <c r="KU98" s="36">
        <v>42340</v>
      </c>
    </row>
    <row r="99" spans="1:325" x14ac:dyDescent="0.35">
      <c r="A99" s="95">
        <v>41245</v>
      </c>
      <c r="B99" s="36">
        <v>41245</v>
      </c>
      <c r="C99" s="301">
        <v>7.6999999999999993</v>
      </c>
      <c r="D99" s="301">
        <v>0.89999999999999991</v>
      </c>
      <c r="E99" s="301">
        <v>-9.3000000000000007</v>
      </c>
      <c r="F99" s="301">
        <v>-1.3499999999999999</v>
      </c>
      <c r="G99" s="301">
        <v>1.3</v>
      </c>
      <c r="H99" s="301">
        <v>2.6</v>
      </c>
      <c r="I99" s="301">
        <v>3.45</v>
      </c>
      <c r="J99" s="301">
        <v>-2.85</v>
      </c>
      <c r="K99" s="106"/>
      <c r="L99" s="36">
        <v>42340</v>
      </c>
      <c r="M99" s="105">
        <v>0.27169999999999916</v>
      </c>
      <c r="N99" s="98">
        <f t="shared" si="233"/>
        <v>0.34334999999999893</v>
      </c>
      <c r="O99" s="108">
        <f t="shared" si="242"/>
        <v>0.41603333333333281</v>
      </c>
      <c r="P99" s="262"/>
      <c r="Q99" s="181">
        <v>42340</v>
      </c>
      <c r="R99" s="301">
        <v>7.6999999999999993</v>
      </c>
      <c r="S99" s="224">
        <v>7.3566500000000001</v>
      </c>
      <c r="T99"/>
      <c r="U99" s="301">
        <v>0.89999999999999991</v>
      </c>
      <c r="V99" s="224">
        <v>0.55665000000000098</v>
      </c>
      <c r="W99"/>
      <c r="X99" s="301">
        <v>-9.3000000000000007</v>
      </c>
      <c r="Y99" s="224">
        <v>-9.6433499999999999</v>
      </c>
      <c r="Z99"/>
      <c r="AA99" s="301">
        <v>-1.3499999999999999</v>
      </c>
      <c r="AB99" s="224">
        <v>-1.6933499999999988</v>
      </c>
      <c r="AC99"/>
      <c r="AD99" s="301">
        <v>1.3</v>
      </c>
      <c r="AE99" s="223">
        <v>0.95665000000000111</v>
      </c>
      <c r="AF99"/>
      <c r="AG99" s="301">
        <v>2.6</v>
      </c>
      <c r="AH99" s="223">
        <v>2.2566500000000014</v>
      </c>
      <c r="AI99" s="100"/>
      <c r="AJ99" s="301">
        <v>3.45</v>
      </c>
      <c r="AK99" s="223">
        <v>3.106650000000001</v>
      </c>
      <c r="AL99" s="104"/>
      <c r="AM99" s="301">
        <v>-2.85</v>
      </c>
      <c r="AN99" s="223">
        <f t="shared" si="224"/>
        <v>-3.1933499999999988</v>
      </c>
      <c r="AO99" s="104"/>
      <c r="AZ99" s="36">
        <v>42341</v>
      </c>
      <c r="BA99" s="301">
        <v>6.7</v>
      </c>
      <c r="BC99" s="301">
        <v>-2.5</v>
      </c>
      <c r="BE99" s="301">
        <v>-7.4</v>
      </c>
      <c r="BG99" s="301">
        <v>2.15</v>
      </c>
      <c r="BI99" s="301">
        <v>2.3499999999999996</v>
      </c>
      <c r="BK99" s="301">
        <v>0.9</v>
      </c>
      <c r="BM99" s="301">
        <v>2.2000000000000002</v>
      </c>
      <c r="BN99" s="104"/>
      <c r="BO99" s="301">
        <v>0.6</v>
      </c>
      <c r="BP99" s="104"/>
      <c r="BQ99" s="104"/>
      <c r="BS99" s="36">
        <v>42341</v>
      </c>
      <c r="BT99">
        <v>45</v>
      </c>
      <c r="BU99">
        <f t="shared" si="148"/>
        <v>0.45</v>
      </c>
      <c r="BV99">
        <f t="shared" si="149"/>
        <v>-21.436399343750004</v>
      </c>
      <c r="BW99">
        <v>42</v>
      </c>
      <c r="BX99">
        <f t="shared" si="150"/>
        <v>0.42</v>
      </c>
      <c r="CD99" s="36">
        <v>42341</v>
      </c>
      <c r="CE99" s="105">
        <v>0.13149999999999973</v>
      </c>
      <c r="CF99" s="108">
        <v>0.20159999999999945</v>
      </c>
      <c r="CH99" s="104">
        <v>-21.436399343750004</v>
      </c>
      <c r="CI99" s="257">
        <f t="shared" si="197"/>
        <v>-0.10218065575000423</v>
      </c>
      <c r="CJ99" s="224">
        <v>6.4984000000000011</v>
      </c>
      <c r="CK99" s="513">
        <f t="shared" si="281"/>
        <v>0</v>
      </c>
      <c r="CL99" s="506">
        <f t="shared" si="234"/>
        <v>0.8</v>
      </c>
      <c r="CM99" s="510">
        <f t="shared" si="110"/>
        <v>-20.733720429142508</v>
      </c>
      <c r="CN99" s="204">
        <f t="shared" si="251"/>
        <v>-8.1744524600004809E-2</v>
      </c>
      <c r="CO99" s="537">
        <f t="shared" si="133"/>
        <v>0</v>
      </c>
      <c r="CP99" s="537">
        <f t="shared" si="225"/>
        <v>0</v>
      </c>
      <c r="CQ99" s="537">
        <f t="shared" si="252"/>
        <v>0</v>
      </c>
      <c r="CR99" s="537">
        <f t="shared" si="253"/>
        <v>0</v>
      </c>
      <c r="CS99" s="518">
        <f t="shared" si="208"/>
        <v>-20.733720429142508</v>
      </c>
      <c r="CT99" s="519">
        <f t="shared" si="254"/>
        <v>-8.1744524600004809E-2</v>
      </c>
      <c r="CU99" s="519">
        <f t="shared" si="282"/>
        <v>-8.1744524600004809E-2</v>
      </c>
      <c r="CV99" s="538">
        <f t="shared" si="216"/>
        <v>-8.1744524600004809E-2</v>
      </c>
      <c r="CW99" s="165"/>
      <c r="CY99" s="104">
        <f t="shared" si="183"/>
        <v>-20.733720429142508</v>
      </c>
      <c r="CZ99"/>
      <c r="DB99" s="36">
        <v>42341</v>
      </c>
      <c r="DC99" s="105">
        <v>0.13149999999999973</v>
      </c>
      <c r="DD99" s="108">
        <v>0.20159999999999945</v>
      </c>
      <c r="DF99" s="104">
        <v>-21.436399343750004</v>
      </c>
      <c r="DG99" s="257">
        <f t="shared" si="198"/>
        <v>-0.10218065575000423</v>
      </c>
      <c r="DH99" s="224">
        <v>-2.7015999999999996</v>
      </c>
      <c r="DI99" s="513">
        <f t="shared" si="283"/>
        <v>1.1499999999999999</v>
      </c>
      <c r="DJ99" s="506">
        <f t="shared" si="235"/>
        <v>0</v>
      </c>
      <c r="DK99" s="510">
        <f t="shared" si="111"/>
        <v>-23.246162814992505</v>
      </c>
      <c r="DL99" s="204">
        <f t="shared" si="255"/>
        <v>-0.11750775411250558</v>
      </c>
      <c r="DM99" s="537">
        <f t="shared" si="199"/>
        <v>0</v>
      </c>
      <c r="DN99" s="537">
        <f t="shared" si="226"/>
        <v>0</v>
      </c>
      <c r="DO99" s="537">
        <f t="shared" si="200"/>
        <v>0</v>
      </c>
      <c r="DP99" s="537">
        <f t="shared" si="201"/>
        <v>0</v>
      </c>
      <c r="DQ99" s="518">
        <f t="shared" si="209"/>
        <v>-23.246162814992505</v>
      </c>
      <c r="DR99" s="519">
        <f t="shared" si="256"/>
        <v>-7.0504652467503343E-2</v>
      </c>
      <c r="DS99" s="519">
        <f t="shared" si="284"/>
        <v>-4.7003101645002238E-2</v>
      </c>
      <c r="DT99" s="538">
        <f t="shared" si="217"/>
        <v>-4.7003101645002238E-2</v>
      </c>
      <c r="DU99" s="165"/>
      <c r="DW99" s="104">
        <f t="shared" si="184"/>
        <v>-22.481483664901003</v>
      </c>
      <c r="DY99" s="183"/>
      <c r="DZ99" s="36">
        <v>42341</v>
      </c>
      <c r="EA99" s="105">
        <v>0.13149999999999973</v>
      </c>
      <c r="EB99" s="108">
        <v>0.20159999999999945</v>
      </c>
      <c r="ED99" s="104">
        <v>-21.436399343750004</v>
      </c>
      <c r="EE99" s="257">
        <f t="shared" si="202"/>
        <v>-0.10218065575000423</v>
      </c>
      <c r="EF99" s="224">
        <v>-7.6015999999999995</v>
      </c>
      <c r="EG99" s="513">
        <f t="shared" si="285"/>
        <v>1.9</v>
      </c>
      <c r="EH99" s="506">
        <f t="shared" si="236"/>
        <v>0</v>
      </c>
      <c r="EI99" s="510">
        <f t="shared" si="112"/>
        <v>-22.030901753415009</v>
      </c>
      <c r="EJ99" s="204">
        <f t="shared" si="257"/>
        <v>-0.19414324592500876</v>
      </c>
      <c r="EK99" s="537">
        <f t="shared" si="137"/>
        <v>0</v>
      </c>
      <c r="EL99" s="537">
        <f t="shared" si="227"/>
        <v>0</v>
      </c>
      <c r="EM99" s="537">
        <f t="shared" si="258"/>
        <v>0</v>
      </c>
      <c r="EN99" s="537">
        <f t="shared" si="259"/>
        <v>0</v>
      </c>
      <c r="EO99" s="518">
        <f t="shared" si="210"/>
        <v>-22.212810244840007</v>
      </c>
      <c r="EP99" s="519">
        <f t="shared" si="260"/>
        <v>-0.11648594755500524</v>
      </c>
      <c r="EQ99" s="519">
        <f t="shared" si="286"/>
        <v>-0.11648594755500524</v>
      </c>
      <c r="ER99" s="538">
        <f t="shared" si="218"/>
        <v>-0.11648594755500524</v>
      </c>
      <c r="ES99" s="165"/>
      <c r="EU99" s="104">
        <f t="shared" si="185"/>
        <v>-21.800021978220006</v>
      </c>
      <c r="EW99" s="183"/>
      <c r="EX99" s="36">
        <v>42341</v>
      </c>
      <c r="EY99" s="105">
        <v>0.13149999999999973</v>
      </c>
      <c r="EZ99" s="108">
        <v>0.20159999999999945</v>
      </c>
      <c r="FB99" s="104">
        <v>-21.436399343750004</v>
      </c>
      <c r="FC99" s="257">
        <f t="shared" si="203"/>
        <v>-0.10218065575000423</v>
      </c>
      <c r="FD99" s="224">
        <v>1.9484000000000004</v>
      </c>
      <c r="FE99" s="513">
        <f t="shared" si="287"/>
        <v>0</v>
      </c>
      <c r="FF99" s="506">
        <f t="shared" si="237"/>
        <v>0.98</v>
      </c>
      <c r="FG99" s="510">
        <f t="shared" si="113"/>
        <v>-22.559300427505008</v>
      </c>
      <c r="FH99" s="204">
        <f t="shared" si="261"/>
        <v>-0.100137042635005</v>
      </c>
      <c r="FI99" s="537">
        <f t="shared" si="139"/>
        <v>0</v>
      </c>
      <c r="FJ99" s="537">
        <f t="shared" si="228"/>
        <v>0</v>
      </c>
      <c r="FK99" s="537">
        <f t="shared" si="262"/>
        <v>0</v>
      </c>
      <c r="FL99" s="537">
        <f t="shared" si="263"/>
        <v>0</v>
      </c>
      <c r="FM99" s="518">
        <f t="shared" si="211"/>
        <v>-22.559300427505008</v>
      </c>
      <c r="FN99" s="519">
        <f t="shared" si="264"/>
        <v>-0.100137042635005</v>
      </c>
      <c r="FO99" s="519">
        <f t="shared" si="288"/>
        <v>-0.100137042635005</v>
      </c>
      <c r="FP99" s="538">
        <f t="shared" si="219"/>
        <v>-0.100137042635005</v>
      </c>
      <c r="FQ99" s="165"/>
      <c r="FS99" s="104">
        <f t="shared" si="186"/>
        <v>-22.00178889968101</v>
      </c>
      <c r="FT99"/>
      <c r="FU99" s="183"/>
      <c r="FV99" s="36">
        <v>42341</v>
      </c>
      <c r="FW99" s="105">
        <v>0.13149999999999973</v>
      </c>
      <c r="FX99" s="108">
        <v>0.20159999999999945</v>
      </c>
      <c r="FZ99" s="104">
        <v>-21.436399343750004</v>
      </c>
      <c r="GA99" s="257">
        <f t="shared" si="204"/>
        <v>-0.10218065575000423</v>
      </c>
      <c r="GB99" s="223">
        <v>2.1484000000000001</v>
      </c>
      <c r="GC99" s="513">
        <f t="shared" si="289"/>
        <v>0</v>
      </c>
      <c r="GD99" s="506">
        <f t="shared" si="238"/>
        <v>0.95</v>
      </c>
      <c r="GE99" s="510">
        <f t="shared" si="114"/>
        <v>-19.854289412287507</v>
      </c>
      <c r="GF99" s="204">
        <f t="shared" si="265"/>
        <v>-9.7071622962502602E-2</v>
      </c>
      <c r="GG99" s="537">
        <f t="shared" si="141"/>
        <v>0</v>
      </c>
      <c r="GH99" s="537">
        <f t="shared" si="229"/>
        <v>0</v>
      </c>
      <c r="GI99" s="537">
        <f t="shared" si="266"/>
        <v>0</v>
      </c>
      <c r="GJ99" s="537">
        <f t="shared" si="267"/>
        <v>0</v>
      </c>
      <c r="GK99" s="518">
        <f t="shared" si="212"/>
        <v>-19.854289412287507</v>
      </c>
      <c r="GL99" s="519">
        <f t="shared" si="268"/>
        <v>-9.7071622962502602E-2</v>
      </c>
      <c r="GM99" s="519">
        <f t="shared" si="290"/>
        <v>-9.7071622962502602E-2</v>
      </c>
      <c r="GN99" s="538">
        <f t="shared" si="220"/>
        <v>-9.7071622962502602E-2</v>
      </c>
      <c r="GO99" s="165"/>
      <c r="GQ99" s="104">
        <f t="shared" si="187"/>
        <v>-20.554289412287517</v>
      </c>
      <c r="GR99"/>
      <c r="GS99" s="183"/>
      <c r="GT99" s="36">
        <v>42341</v>
      </c>
      <c r="GU99" s="105">
        <v>0.13149999999999973</v>
      </c>
      <c r="GV99" s="108">
        <v>0.20159999999999945</v>
      </c>
      <c r="GX99" s="104">
        <v>-21.436399343750004</v>
      </c>
      <c r="GY99" s="257">
        <f t="shared" si="205"/>
        <v>-0.10218065575000423</v>
      </c>
      <c r="GZ99" s="223">
        <v>0.69840000000000058</v>
      </c>
      <c r="HA99" s="513">
        <f t="shared" si="291"/>
        <v>0</v>
      </c>
      <c r="HB99" s="506">
        <f t="shared" si="239"/>
        <v>1</v>
      </c>
      <c r="HC99" s="510">
        <f t="shared" si="115"/>
        <v>-24.086033224965014</v>
      </c>
      <c r="HD99" s="204">
        <f t="shared" si="269"/>
        <v>-0.10218065575000423</v>
      </c>
      <c r="HE99" s="537">
        <f t="shared" si="143"/>
        <v>0</v>
      </c>
      <c r="HF99" s="537">
        <f t="shared" si="230"/>
        <v>-9.1962590175003814E-2</v>
      </c>
      <c r="HG99" s="537">
        <f t="shared" si="270"/>
        <v>0</v>
      </c>
      <c r="HH99" s="537">
        <f t="shared" si="271"/>
        <v>0</v>
      </c>
      <c r="HI99" s="518">
        <f t="shared" si="213"/>
        <v>-22.615757279915012</v>
      </c>
      <c r="HJ99" s="519">
        <f t="shared" si="272"/>
        <v>-9.1962590175004522E-2</v>
      </c>
      <c r="HK99" s="519">
        <f t="shared" si="292"/>
        <v>-9.1962590175004522E-2</v>
      </c>
      <c r="HL99" s="538">
        <f t="shared" si="221"/>
        <v>-9.1962590175004522E-2</v>
      </c>
      <c r="HM99" s="165"/>
      <c r="HO99" s="104">
        <f t="shared" si="188"/>
        <v>-22.615757279915012</v>
      </c>
      <c r="HP99" s="165"/>
      <c r="HQ99" s="183"/>
      <c r="HR99" s="36">
        <v>42341</v>
      </c>
      <c r="HS99" s="105">
        <v>0.13149999999999973</v>
      </c>
      <c r="HT99" s="108">
        <v>0.20159999999999945</v>
      </c>
      <c r="HV99" s="104">
        <v>-21.436399343750004</v>
      </c>
      <c r="HW99" s="257">
        <f t="shared" si="206"/>
        <v>-0.10218065575000423</v>
      </c>
      <c r="HX99" s="223">
        <v>1.9984000000000006</v>
      </c>
      <c r="HY99" s="513">
        <f t="shared" si="293"/>
        <v>0</v>
      </c>
      <c r="HZ99" s="506">
        <f t="shared" si="240"/>
        <v>0.98</v>
      </c>
      <c r="IA99" s="510">
        <f t="shared" si="116"/>
        <v>-22.332775439477516</v>
      </c>
      <c r="IB99" s="204">
        <f t="shared" si="273"/>
        <v>-0.100137042635005</v>
      </c>
      <c r="IC99" s="537">
        <f t="shared" si="145"/>
        <v>0</v>
      </c>
      <c r="ID99" s="537">
        <f t="shared" si="231"/>
        <v>0</v>
      </c>
      <c r="IE99" s="537">
        <f t="shared" si="274"/>
        <v>0</v>
      </c>
      <c r="IF99" s="537">
        <f t="shared" si="275"/>
        <v>0</v>
      </c>
      <c r="IG99" s="518">
        <f t="shared" si="214"/>
        <v>-22.332775439477516</v>
      </c>
      <c r="IH99" s="519">
        <f t="shared" si="276"/>
        <v>-0.100137042635005</v>
      </c>
      <c r="II99" s="519">
        <f t="shared" si="294"/>
        <v>-0.100137042635005</v>
      </c>
      <c r="IJ99" s="538">
        <f t="shared" si="222"/>
        <v>-0.100137042635005</v>
      </c>
      <c r="IK99" s="165"/>
      <c r="IL99" s="163"/>
      <c r="IM99" s="104">
        <f t="shared" si="189"/>
        <v>-22.332775439477516</v>
      </c>
      <c r="IN99" s="104"/>
      <c r="IO99" s="183"/>
      <c r="IP99" s="36">
        <v>42341</v>
      </c>
      <c r="IQ99" s="105">
        <v>0.13149999999999973</v>
      </c>
      <c r="IR99" s="108">
        <v>0.20159999999999945</v>
      </c>
      <c r="IT99" s="104">
        <v>-21.436399343750004</v>
      </c>
      <c r="IU99" s="257">
        <f t="shared" si="207"/>
        <v>-0.10218065575000423</v>
      </c>
      <c r="IV99" s="365">
        <v>0.39840000000000053</v>
      </c>
      <c r="IW99" s="513">
        <f t="shared" si="295"/>
        <v>0</v>
      </c>
      <c r="IX99" s="506">
        <f t="shared" si="241"/>
        <v>1</v>
      </c>
      <c r="IY99" s="510">
        <f t="shared" si="117"/>
        <v>-25.206840944075012</v>
      </c>
      <c r="IZ99" s="204">
        <f t="shared" si="277"/>
        <v>-0.10218065575000423</v>
      </c>
      <c r="JA99" s="537">
        <f t="shared" si="147"/>
        <v>0</v>
      </c>
      <c r="JB99" s="537">
        <f t="shared" si="232"/>
        <v>-9.1962590175003814E-2</v>
      </c>
      <c r="JC99" s="537">
        <f t="shared" si="278"/>
        <v>0</v>
      </c>
      <c r="JD99" s="537">
        <f t="shared" si="279"/>
        <v>0</v>
      </c>
      <c r="JE99" s="518">
        <f t="shared" si="215"/>
        <v>-22.683622412950012</v>
      </c>
      <c r="JF99" s="519">
        <f t="shared" si="280"/>
        <v>-9.1962590175004522E-2</v>
      </c>
      <c r="JG99" s="519">
        <f t="shared" si="296"/>
        <v>-9.1962590175004522E-2</v>
      </c>
      <c r="JH99" s="538">
        <f t="shared" si="223"/>
        <v>-9.1962590175004522E-2</v>
      </c>
      <c r="JI99" s="165"/>
      <c r="JJ99" s="163"/>
      <c r="JK99" s="104">
        <f t="shared" si="190"/>
        <v>-22.227423855859008</v>
      </c>
      <c r="JL99" s="186"/>
      <c r="JM99" s="186"/>
      <c r="JN99" s="527"/>
      <c r="JO99" s="163">
        <v>-21.436399343750004</v>
      </c>
      <c r="JP99" s="163">
        <v>6.4984000000000011</v>
      </c>
      <c r="JQ99" s="398">
        <f t="shared" si="243"/>
        <v>-20.733720429142508</v>
      </c>
      <c r="JT99" s="163">
        <v>-2.7015999999999996</v>
      </c>
      <c r="JU99" s="398">
        <f t="shared" si="244"/>
        <v>-22.481483664901003</v>
      </c>
      <c r="JX99" s="163">
        <v>-7.6015999999999995</v>
      </c>
      <c r="JY99" s="425">
        <f t="shared" si="245"/>
        <v>-21.800021978220006</v>
      </c>
      <c r="KB99" s="163">
        <v>1.9484000000000004</v>
      </c>
      <c r="KC99" s="398">
        <f t="shared" si="246"/>
        <v>-22.00178889968101</v>
      </c>
      <c r="KF99" s="163">
        <v>2.1484000000000001</v>
      </c>
      <c r="KG99" s="398">
        <f t="shared" si="247"/>
        <v>-20.554289412287517</v>
      </c>
      <c r="KJ99" s="163">
        <v>0.69840000000000058</v>
      </c>
      <c r="KK99" s="398">
        <f t="shared" si="248"/>
        <v>-22.615757279915012</v>
      </c>
      <c r="KL99" s="425"/>
      <c r="KN99" s="365">
        <v>1.9984000000000006</v>
      </c>
      <c r="KO99" s="398">
        <f t="shared" si="249"/>
        <v>-22.332775439477516</v>
      </c>
      <c r="KP99" s="164"/>
      <c r="KR99" s="365">
        <v>0.39840000000000053</v>
      </c>
      <c r="KS99" s="398">
        <f t="shared" si="250"/>
        <v>-22.227423855859008</v>
      </c>
      <c r="KT99" s="164"/>
      <c r="KU99" s="36">
        <v>42341</v>
      </c>
    </row>
    <row r="100" spans="1:325" x14ac:dyDescent="0.35">
      <c r="A100" s="95">
        <v>41246</v>
      </c>
      <c r="B100" s="36">
        <v>41246</v>
      </c>
      <c r="C100" s="301">
        <v>6.7</v>
      </c>
      <c r="D100" s="301">
        <v>-2.5</v>
      </c>
      <c r="E100" s="301">
        <v>-7.4</v>
      </c>
      <c r="F100" s="301">
        <v>2.15</v>
      </c>
      <c r="G100" s="301">
        <v>2.3499999999999996</v>
      </c>
      <c r="H100" s="301">
        <v>0.9</v>
      </c>
      <c r="I100" s="301">
        <v>2.2000000000000002</v>
      </c>
      <c r="J100" s="301">
        <v>0.6</v>
      </c>
      <c r="K100" s="106"/>
      <c r="L100" s="36">
        <v>42341</v>
      </c>
      <c r="M100" s="105">
        <v>0.13149999999999973</v>
      </c>
      <c r="N100" s="98">
        <f t="shared" si="233"/>
        <v>0.20159999999999945</v>
      </c>
      <c r="O100" s="108">
        <f t="shared" si="242"/>
        <v>0.27273333333333255</v>
      </c>
      <c r="P100" s="262"/>
      <c r="Q100" s="181">
        <v>42341</v>
      </c>
      <c r="R100" s="301">
        <v>6.7</v>
      </c>
      <c r="S100" s="224">
        <v>6.4984000000000011</v>
      </c>
      <c r="T100"/>
      <c r="U100" s="301">
        <v>-2.5</v>
      </c>
      <c r="V100" s="224">
        <v>-2.7015999999999996</v>
      </c>
      <c r="W100"/>
      <c r="X100" s="301">
        <v>-7.4</v>
      </c>
      <c r="Y100" s="224">
        <v>-7.6015999999999995</v>
      </c>
      <c r="Z100"/>
      <c r="AA100" s="301">
        <v>2.15</v>
      </c>
      <c r="AB100" s="224">
        <v>1.9484000000000004</v>
      </c>
      <c r="AC100"/>
      <c r="AD100" s="301">
        <v>2.3499999999999996</v>
      </c>
      <c r="AE100" s="223">
        <v>2.1484000000000001</v>
      </c>
      <c r="AF100"/>
      <c r="AG100" s="301">
        <v>0.9</v>
      </c>
      <c r="AH100" s="223">
        <v>0.69840000000000058</v>
      </c>
      <c r="AI100" s="100"/>
      <c r="AJ100" s="301">
        <v>2.2000000000000002</v>
      </c>
      <c r="AK100" s="223">
        <v>1.9984000000000006</v>
      </c>
      <c r="AL100" s="104"/>
      <c r="AM100" s="301">
        <v>0.6</v>
      </c>
      <c r="AN100" s="223">
        <f t="shared" si="224"/>
        <v>0.39840000000000053</v>
      </c>
      <c r="AO100" s="104"/>
      <c r="AZ100" s="36">
        <v>42342</v>
      </c>
      <c r="BA100" s="301">
        <v>7.25</v>
      </c>
      <c r="BC100" s="301">
        <v>-5.8</v>
      </c>
      <c r="BE100" s="301">
        <v>-4.7</v>
      </c>
      <c r="BG100" s="301">
        <v>4.75</v>
      </c>
      <c r="BI100" s="301">
        <v>1.7499999999999998</v>
      </c>
      <c r="BK100" s="301">
        <v>-1</v>
      </c>
      <c r="BM100" s="301">
        <v>-1.25</v>
      </c>
      <c r="BN100">
        <v>-22.631539682539682</v>
      </c>
      <c r="BO100" s="301">
        <v>1.5</v>
      </c>
      <c r="BS100" s="36">
        <v>42342</v>
      </c>
      <c r="BT100">
        <v>46</v>
      </c>
      <c r="BU100">
        <f t="shared" si="148"/>
        <v>0.46</v>
      </c>
      <c r="BV100">
        <f t="shared" si="149"/>
        <v>-21.534062676000005</v>
      </c>
      <c r="BW100">
        <v>43</v>
      </c>
      <c r="BX100">
        <f t="shared" si="150"/>
        <v>0.43</v>
      </c>
      <c r="CD100" s="36">
        <v>42342</v>
      </c>
      <c r="CE100" s="105">
        <v>-5.5999999999996053E-3</v>
      </c>
      <c r="CF100" s="108">
        <v>6.2950000000000061E-2</v>
      </c>
      <c r="CH100" s="104">
        <v>-21.534062676000005</v>
      </c>
      <c r="CI100" s="202">
        <v>-0.1</v>
      </c>
      <c r="CJ100" s="224">
        <v>7.1870500000000002</v>
      </c>
      <c r="CK100" s="513">
        <f t="shared" si="281"/>
        <v>0</v>
      </c>
      <c r="CL100" s="506">
        <f t="shared" si="234"/>
        <v>0.8</v>
      </c>
      <c r="CM100" s="510">
        <f t="shared" si="110"/>
        <v>-20.813720429142506</v>
      </c>
      <c r="CN100" s="204">
        <f t="shared" si="251"/>
        <v>-7.9999999999998295E-2</v>
      </c>
      <c r="CO100" s="537">
        <f t="shared" si="133"/>
        <v>0</v>
      </c>
      <c r="CP100" s="537">
        <f t="shared" si="225"/>
        <v>0</v>
      </c>
      <c r="CQ100" s="537">
        <f t="shared" si="252"/>
        <v>0</v>
      </c>
      <c r="CR100" s="537">
        <f t="shared" si="253"/>
        <v>0</v>
      </c>
      <c r="CS100" s="518">
        <f t="shared" si="208"/>
        <v>-20.813720429142506</v>
      </c>
      <c r="CT100" s="519">
        <f t="shared" si="254"/>
        <v>-7.9999999999998295E-2</v>
      </c>
      <c r="CU100" s="519">
        <f t="shared" si="282"/>
        <v>-7.9999999999998295E-2</v>
      </c>
      <c r="CV100" s="538">
        <f t="shared" si="216"/>
        <v>-7.9999999999998295E-2</v>
      </c>
      <c r="CW100" s="165"/>
      <c r="CY100" s="104">
        <f t="shared" si="183"/>
        <v>-20.813720429142506</v>
      </c>
      <c r="CZ100"/>
      <c r="DB100" s="36">
        <v>42342</v>
      </c>
      <c r="DC100" s="105">
        <v>-5.5999999999996053E-3</v>
      </c>
      <c r="DD100" s="108">
        <v>6.2950000000000061E-2</v>
      </c>
      <c r="DF100" s="104">
        <v>-21.534062676000005</v>
      </c>
      <c r="DG100" s="202">
        <v>-0.1</v>
      </c>
      <c r="DH100" s="224">
        <v>-5.8629499999999997</v>
      </c>
      <c r="DI100" s="513">
        <f t="shared" si="283"/>
        <v>1.9</v>
      </c>
      <c r="DJ100" s="506">
        <f t="shared" si="235"/>
        <v>0</v>
      </c>
      <c r="DK100" s="510">
        <f t="shared" si="111"/>
        <v>-23.436162814992507</v>
      </c>
      <c r="DL100" s="204">
        <f t="shared" si="255"/>
        <v>-0.19000000000000128</v>
      </c>
      <c r="DM100" s="537">
        <f t="shared" si="199"/>
        <v>0</v>
      </c>
      <c r="DN100" s="537">
        <f t="shared" si="226"/>
        <v>0</v>
      </c>
      <c r="DO100" s="537">
        <f t="shared" si="200"/>
        <v>0</v>
      </c>
      <c r="DP100" s="537">
        <f t="shared" si="201"/>
        <v>0</v>
      </c>
      <c r="DQ100" s="518">
        <f t="shared" si="209"/>
        <v>-23.436162814992507</v>
      </c>
      <c r="DR100" s="519">
        <f t="shared" si="256"/>
        <v>-0.11400000000000077</v>
      </c>
      <c r="DS100" s="519">
        <f t="shared" si="284"/>
        <v>-7.6000000000000512E-2</v>
      </c>
      <c r="DT100" s="538">
        <f t="shared" si="217"/>
        <v>-7.6000000000000512E-2</v>
      </c>
      <c r="DU100" s="165"/>
      <c r="DW100" s="104">
        <f t="shared" si="184"/>
        <v>-22.557483664901003</v>
      </c>
      <c r="DY100" s="183"/>
      <c r="DZ100" s="36">
        <v>42342</v>
      </c>
      <c r="EA100" s="105">
        <v>-5.5999999999996053E-3</v>
      </c>
      <c r="EB100" s="108">
        <v>6.2950000000000061E-2</v>
      </c>
      <c r="ED100" s="104">
        <v>-21.534062676000005</v>
      </c>
      <c r="EE100" s="202">
        <v>-0.1</v>
      </c>
      <c r="EF100" s="224">
        <v>-4.76295</v>
      </c>
      <c r="EG100" s="513">
        <f t="shared" si="285"/>
        <v>1.6</v>
      </c>
      <c r="EH100" s="506">
        <f t="shared" si="236"/>
        <v>0</v>
      </c>
      <c r="EI100" s="510">
        <f t="shared" si="112"/>
        <v>-22.190901753415009</v>
      </c>
      <c r="EJ100" s="204">
        <f t="shared" si="257"/>
        <v>-0.16000000000000014</v>
      </c>
      <c r="EK100" s="537">
        <f t="shared" si="137"/>
        <v>0</v>
      </c>
      <c r="EL100" s="537">
        <f t="shared" si="227"/>
        <v>0</v>
      </c>
      <c r="EM100" s="537">
        <f t="shared" si="258"/>
        <v>0</v>
      </c>
      <c r="EN100" s="537">
        <f t="shared" si="259"/>
        <v>0</v>
      </c>
      <c r="EO100" s="518">
        <f t="shared" si="210"/>
        <v>-22.372810244840007</v>
      </c>
      <c r="EP100" s="519">
        <f t="shared" si="260"/>
        <v>-9.6000000000000085E-2</v>
      </c>
      <c r="EQ100" s="519">
        <f t="shared" si="286"/>
        <v>-9.6000000000000085E-2</v>
      </c>
      <c r="ER100" s="538">
        <f t="shared" si="218"/>
        <v>-9.6000000000000085E-2</v>
      </c>
      <c r="ES100" s="165"/>
      <c r="EU100" s="104">
        <f t="shared" si="185"/>
        <v>-21.896021978220006</v>
      </c>
      <c r="EW100" s="183"/>
      <c r="EX100" s="36">
        <v>42342</v>
      </c>
      <c r="EY100" s="105">
        <v>-5.5999999999996053E-3</v>
      </c>
      <c r="EZ100" s="108">
        <v>6.2950000000000061E-2</v>
      </c>
      <c r="FB100" s="104">
        <v>-21.534062676000005</v>
      </c>
      <c r="FC100" s="202">
        <v>-0.1</v>
      </c>
      <c r="FD100" s="224">
        <v>4.6870500000000002</v>
      </c>
      <c r="FE100" s="513">
        <f t="shared" si="287"/>
        <v>0</v>
      </c>
      <c r="FF100" s="506">
        <f t="shared" si="237"/>
        <v>0.85</v>
      </c>
      <c r="FG100" s="510">
        <f t="shared" si="113"/>
        <v>-22.644300427505009</v>
      </c>
      <c r="FH100" s="204">
        <f t="shared" si="261"/>
        <v>-8.5000000000000853E-2</v>
      </c>
      <c r="FI100" s="537">
        <f t="shared" si="139"/>
        <v>0</v>
      </c>
      <c r="FJ100" s="537">
        <f t="shared" si="228"/>
        <v>0</v>
      </c>
      <c r="FK100" s="537">
        <f t="shared" si="262"/>
        <v>0</v>
      </c>
      <c r="FL100" s="537">
        <f t="shared" si="263"/>
        <v>0</v>
      </c>
      <c r="FM100" s="518">
        <f t="shared" si="211"/>
        <v>-22.644300427505009</v>
      </c>
      <c r="FN100" s="519">
        <f t="shared" si="264"/>
        <v>-8.5000000000000853E-2</v>
      </c>
      <c r="FO100" s="519">
        <f t="shared" si="288"/>
        <v>-8.5000000000000853E-2</v>
      </c>
      <c r="FP100" s="538">
        <f t="shared" si="219"/>
        <v>-8.5000000000000853E-2</v>
      </c>
      <c r="FQ100" s="165"/>
      <c r="FS100" s="104">
        <f t="shared" si="186"/>
        <v>-22.086788899681011</v>
      </c>
      <c r="FT100"/>
      <c r="FU100" s="183"/>
      <c r="FV100" s="36">
        <v>42342</v>
      </c>
      <c r="FW100" s="105">
        <v>-5.5999999999996053E-3</v>
      </c>
      <c r="FX100" s="108">
        <v>6.2950000000000061E-2</v>
      </c>
      <c r="FZ100" s="104">
        <v>-21.534062676000005</v>
      </c>
      <c r="GA100" s="202">
        <v>-0.1</v>
      </c>
      <c r="GB100" s="223">
        <v>1.6870499999999997</v>
      </c>
      <c r="GC100" s="513">
        <f t="shared" si="289"/>
        <v>0</v>
      </c>
      <c r="GD100" s="506">
        <f t="shared" si="238"/>
        <v>0.98</v>
      </c>
      <c r="GE100" s="510">
        <f t="shared" si="114"/>
        <v>-19.952289412287506</v>
      </c>
      <c r="GF100" s="204">
        <f t="shared" si="265"/>
        <v>-9.7999999999998977E-2</v>
      </c>
      <c r="GG100" s="537">
        <f t="shared" si="141"/>
        <v>0</v>
      </c>
      <c r="GH100" s="537">
        <f t="shared" si="229"/>
        <v>0</v>
      </c>
      <c r="GI100" s="537">
        <f t="shared" si="266"/>
        <v>0</v>
      </c>
      <c r="GJ100" s="537">
        <f t="shared" si="267"/>
        <v>0</v>
      </c>
      <c r="GK100" s="518">
        <f t="shared" si="212"/>
        <v>-19.952289412287506</v>
      </c>
      <c r="GL100" s="519">
        <f t="shared" si="268"/>
        <v>-9.7999999999998977E-2</v>
      </c>
      <c r="GM100" s="519">
        <f t="shared" si="290"/>
        <v>-9.7999999999998977E-2</v>
      </c>
      <c r="GN100" s="538">
        <f t="shared" si="220"/>
        <v>-9.7999999999998977E-2</v>
      </c>
      <c r="GO100" s="165"/>
      <c r="GQ100" s="104">
        <f t="shared" si="187"/>
        <v>-20.652289412287516</v>
      </c>
      <c r="GR100"/>
      <c r="GS100" s="183"/>
      <c r="GT100" s="36">
        <v>42342</v>
      </c>
      <c r="GU100" s="105">
        <v>-5.5999999999996053E-3</v>
      </c>
      <c r="GV100" s="108">
        <v>6.2950000000000061E-2</v>
      </c>
      <c r="GX100" s="104">
        <v>-21.534062676000005</v>
      </c>
      <c r="GY100" s="202">
        <v>-0.1</v>
      </c>
      <c r="GZ100" s="223">
        <v>-1.0629500000000001</v>
      </c>
      <c r="HA100" s="513">
        <f t="shared" si="291"/>
        <v>1.1200000000000001</v>
      </c>
      <c r="HB100" s="506">
        <f t="shared" si="239"/>
        <v>0</v>
      </c>
      <c r="HC100" s="510">
        <f t="shared" si="115"/>
        <v>-24.198033224965013</v>
      </c>
      <c r="HD100" s="204">
        <f t="shared" si="269"/>
        <v>-0.11199999999999832</v>
      </c>
      <c r="HE100" s="537">
        <f t="shared" si="143"/>
        <v>-6.199999999999832E-2</v>
      </c>
      <c r="HF100" s="537">
        <f t="shared" si="230"/>
        <v>0</v>
      </c>
      <c r="HG100" s="537">
        <f t="shared" si="270"/>
        <v>0</v>
      </c>
      <c r="HH100" s="537">
        <f t="shared" si="271"/>
        <v>0</v>
      </c>
      <c r="HI100" s="518">
        <f t="shared" si="213"/>
        <v>-22.67775727991501</v>
      </c>
      <c r="HJ100" s="519">
        <f t="shared" si="272"/>
        <v>-3.7199999999998568E-2</v>
      </c>
      <c r="HK100" s="519">
        <f t="shared" si="292"/>
        <v>-2.4799999999999045E-2</v>
      </c>
      <c r="HL100" s="538">
        <f t="shared" si="221"/>
        <v>-2.4799999999999045E-2</v>
      </c>
      <c r="HM100" s="165"/>
      <c r="HO100" s="104">
        <f t="shared" si="188"/>
        <v>-22.640557279915011</v>
      </c>
      <c r="HP100" s="165"/>
      <c r="HQ100" s="183"/>
      <c r="HR100" s="36">
        <v>42342</v>
      </c>
      <c r="HS100" s="105">
        <v>-5.5999999999996053E-3</v>
      </c>
      <c r="HT100" s="108">
        <v>6.2950000000000061E-2</v>
      </c>
      <c r="HV100" s="104">
        <v>-21.534062676000005</v>
      </c>
      <c r="HW100" s="202">
        <v>-0.1</v>
      </c>
      <c r="HX100" s="223">
        <v>-1.3129500000000001</v>
      </c>
      <c r="HY100" s="513">
        <f t="shared" si="293"/>
        <v>1.1200000000000001</v>
      </c>
      <c r="HZ100" s="506">
        <f t="shared" si="240"/>
        <v>0</v>
      </c>
      <c r="IA100" s="510">
        <f t="shared" si="116"/>
        <v>-22.444775439477514</v>
      </c>
      <c r="IB100" s="204">
        <f t="shared" si="273"/>
        <v>-0.11199999999999832</v>
      </c>
      <c r="IC100" s="537">
        <f t="shared" si="145"/>
        <v>0</v>
      </c>
      <c r="ID100" s="537">
        <f t="shared" si="231"/>
        <v>0</v>
      </c>
      <c r="IE100" s="537">
        <f t="shared" si="274"/>
        <v>0</v>
      </c>
      <c r="IF100" s="537">
        <f t="shared" si="275"/>
        <v>0</v>
      </c>
      <c r="IG100" s="518">
        <f t="shared" si="214"/>
        <v>-22.444775439477514</v>
      </c>
      <c r="IH100" s="519">
        <f t="shared" si="276"/>
        <v>-6.7199999999998997E-2</v>
      </c>
      <c r="II100" s="519">
        <f t="shared" si="294"/>
        <v>-6.7199999999998997E-2</v>
      </c>
      <c r="IJ100" s="538">
        <f t="shared" si="222"/>
        <v>-6.7199999999998997E-2</v>
      </c>
      <c r="IK100" s="165"/>
      <c r="IL100" s="163"/>
      <c r="IM100" s="104">
        <f t="shared" si="189"/>
        <v>-22.399975439477515</v>
      </c>
      <c r="IN100">
        <v>-22.631539682539682</v>
      </c>
      <c r="IO100" s="183"/>
      <c r="IP100" s="36">
        <v>42342</v>
      </c>
      <c r="IQ100" s="105">
        <v>-5.5999999999996053E-3</v>
      </c>
      <c r="IR100" s="108">
        <v>6.2950000000000061E-2</v>
      </c>
      <c r="IT100" s="104">
        <v>-21.534062676000005</v>
      </c>
      <c r="IU100" s="202">
        <v>-0.1</v>
      </c>
      <c r="IV100" s="365">
        <v>1.4370499999999999</v>
      </c>
      <c r="IW100" s="513">
        <f t="shared" si="295"/>
        <v>0</v>
      </c>
      <c r="IX100" s="506">
        <f t="shared" si="241"/>
        <v>0.98</v>
      </c>
      <c r="IY100" s="510">
        <f t="shared" si="117"/>
        <v>-25.304840944075011</v>
      </c>
      <c r="IZ100" s="204">
        <f t="shared" si="277"/>
        <v>-9.7999999999998977E-2</v>
      </c>
      <c r="JA100" s="537">
        <f t="shared" si="147"/>
        <v>0</v>
      </c>
      <c r="JB100" s="537">
        <f t="shared" si="232"/>
        <v>-8.7999999999998968E-2</v>
      </c>
      <c r="JC100" s="537">
        <f t="shared" si="278"/>
        <v>0</v>
      </c>
      <c r="JD100" s="537">
        <f t="shared" si="279"/>
        <v>0</v>
      </c>
      <c r="JE100" s="518">
        <f t="shared" si="215"/>
        <v>-22.771622412950009</v>
      </c>
      <c r="JF100" s="519">
        <f>IF(AND(JE99&lt;-21,IV100&lt;0),((JE100-JE99)*0.6),(JE100-JE99))</f>
        <v>-8.7999999999997414E-2</v>
      </c>
      <c r="JG100" s="519">
        <f t="shared" si="296"/>
        <v>-8.7999999999997414E-2</v>
      </c>
      <c r="JH100" s="538">
        <f t="shared" si="223"/>
        <v>-8.7999999999997414E-2</v>
      </c>
      <c r="JI100" s="165"/>
      <c r="JJ100" s="163"/>
      <c r="JK100" s="104">
        <f t="shared" si="190"/>
        <v>-22.315423855859006</v>
      </c>
      <c r="JL100" s="131"/>
      <c r="JM100" s="131"/>
      <c r="JN100" s="528"/>
      <c r="JO100" s="163">
        <v>-21.534062676000005</v>
      </c>
      <c r="JP100" s="163">
        <v>7.1870500000000002</v>
      </c>
      <c r="JQ100" s="398">
        <f t="shared" si="243"/>
        <v>-20.813720429142506</v>
      </c>
      <c r="JT100" s="163">
        <v>-5.8629499999999997</v>
      </c>
      <c r="JU100" s="398">
        <f t="shared" si="244"/>
        <v>-22.557483664901003</v>
      </c>
      <c r="JX100" s="163">
        <v>-4.76295</v>
      </c>
      <c r="JY100" s="425">
        <f t="shared" si="245"/>
        <v>-21.896021978220006</v>
      </c>
      <c r="KB100" s="163">
        <v>4.6870500000000002</v>
      </c>
      <c r="KC100" s="398">
        <f t="shared" si="246"/>
        <v>-22.086788899681011</v>
      </c>
      <c r="KF100" s="163">
        <v>1.6870499999999997</v>
      </c>
      <c r="KG100" s="398">
        <f t="shared" si="247"/>
        <v>-20.652289412287516</v>
      </c>
      <c r="KJ100" s="163">
        <v>-1.0629500000000001</v>
      </c>
      <c r="KK100" s="398">
        <f t="shared" si="248"/>
        <v>-22.640557279915011</v>
      </c>
      <c r="KL100" s="425"/>
      <c r="KN100" s="365">
        <v>-1.3129500000000001</v>
      </c>
      <c r="KO100" s="398">
        <f t="shared" si="249"/>
        <v>-22.399975439477515</v>
      </c>
      <c r="KP100" s="398">
        <v>-22.631539682539682</v>
      </c>
      <c r="KR100" s="365">
        <v>1.4370499999999999</v>
      </c>
      <c r="KS100" s="398">
        <f t="shared" si="250"/>
        <v>-22.315423855859006</v>
      </c>
      <c r="KU100" s="36">
        <v>42342</v>
      </c>
    </row>
    <row r="101" spans="1:325" x14ac:dyDescent="0.35">
      <c r="A101" s="95">
        <v>41247</v>
      </c>
      <c r="B101" s="36">
        <v>41247</v>
      </c>
      <c r="C101" s="301">
        <v>7.25</v>
      </c>
      <c r="D101" s="301">
        <v>-5.8</v>
      </c>
      <c r="E101" s="301">
        <v>-4.7</v>
      </c>
      <c r="F101" s="301">
        <v>4.75</v>
      </c>
      <c r="G101" s="301">
        <v>1.7499999999999998</v>
      </c>
      <c r="H101" s="301">
        <v>-1</v>
      </c>
      <c r="I101" s="301">
        <v>-1.25</v>
      </c>
      <c r="J101" s="301">
        <v>1.5</v>
      </c>
      <c r="K101" s="106"/>
      <c r="L101" s="36">
        <v>42342</v>
      </c>
      <c r="M101" s="105">
        <v>-5.5999999999996053E-3</v>
      </c>
      <c r="N101" s="98">
        <f t="shared" si="233"/>
        <v>6.2950000000000061E-2</v>
      </c>
      <c r="O101" s="108">
        <f t="shared" si="242"/>
        <v>0.13253333333333309</v>
      </c>
      <c r="P101" s="262"/>
      <c r="Q101" s="181">
        <v>42342</v>
      </c>
      <c r="R101" s="301">
        <v>7.25</v>
      </c>
      <c r="S101" s="224">
        <v>7.1870500000000002</v>
      </c>
      <c r="T101"/>
      <c r="U101" s="301">
        <v>-5.8</v>
      </c>
      <c r="V101" s="224">
        <v>-5.8629499999999997</v>
      </c>
      <c r="W101" s="98"/>
      <c r="X101" s="301">
        <v>-4.7</v>
      </c>
      <c r="Y101" s="224">
        <v>-4.76295</v>
      </c>
      <c r="Z101"/>
      <c r="AA101" s="301">
        <v>4.75</v>
      </c>
      <c r="AB101" s="224">
        <v>4.6870500000000002</v>
      </c>
      <c r="AC101"/>
      <c r="AD101" s="301">
        <v>1.7499999999999998</v>
      </c>
      <c r="AE101" s="223">
        <v>1.6870499999999997</v>
      </c>
      <c r="AF101"/>
      <c r="AG101" s="301">
        <v>-1</v>
      </c>
      <c r="AH101" s="223">
        <v>-1.0629500000000001</v>
      </c>
      <c r="AI101" s="100"/>
      <c r="AJ101" s="301">
        <v>-1.25</v>
      </c>
      <c r="AK101" s="223">
        <v>-1.3129500000000001</v>
      </c>
      <c r="AL101">
        <v>-22.631539682539682</v>
      </c>
      <c r="AM101" s="301">
        <v>1.5</v>
      </c>
      <c r="AN101" s="223">
        <f t="shared" si="224"/>
        <v>1.4370499999999999</v>
      </c>
      <c r="AO101"/>
      <c r="AZ101" s="36">
        <v>42343</v>
      </c>
      <c r="BA101" s="301">
        <v>6.85</v>
      </c>
      <c r="BC101" s="301">
        <v>-8.6499999999999986</v>
      </c>
      <c r="BD101" s="98"/>
      <c r="BE101" s="301">
        <v>-3.1</v>
      </c>
      <c r="BG101" s="301">
        <v>4.8499999999999996</v>
      </c>
      <c r="BI101" s="301">
        <v>-2.6999999999999997</v>
      </c>
      <c r="BK101" s="301">
        <v>-1.3</v>
      </c>
      <c r="BL101" s="100">
        <v>-22.346555555555554</v>
      </c>
      <c r="BM101" s="301">
        <v>-3.45</v>
      </c>
      <c r="BO101" s="301">
        <v>1.8499999999999999</v>
      </c>
      <c r="BP101">
        <v>-22.412337962962962</v>
      </c>
      <c r="BS101" s="36">
        <v>42343</v>
      </c>
      <c r="BT101">
        <v>47</v>
      </c>
      <c r="BU101">
        <f t="shared" si="148"/>
        <v>0.47</v>
      </c>
      <c r="BV101">
        <f t="shared" si="149"/>
        <v>-21.627352177750002</v>
      </c>
      <c r="BW101">
        <v>44</v>
      </c>
      <c r="BX101">
        <f t="shared" si="150"/>
        <v>0.44</v>
      </c>
      <c r="CD101" s="36">
        <v>42343</v>
      </c>
      <c r="CE101" s="105">
        <v>-0.13960000000000106</v>
      </c>
      <c r="CF101" s="108">
        <v>-7.2600000000000331E-2</v>
      </c>
      <c r="CH101" s="104">
        <v>-21.627352177750002</v>
      </c>
      <c r="CI101" s="202">
        <v>-0.1</v>
      </c>
      <c r="CJ101" s="224">
        <v>6.9226000000000001</v>
      </c>
      <c r="CK101" s="513">
        <f t="shared" si="281"/>
        <v>0</v>
      </c>
      <c r="CL101" s="506">
        <f t="shared" si="234"/>
        <v>0.8</v>
      </c>
      <c r="CM101" s="510">
        <f t="shared" si="110"/>
        <v>-20.893720429142505</v>
      </c>
      <c r="CN101" s="204">
        <f t="shared" si="251"/>
        <v>-7.9999999999998295E-2</v>
      </c>
      <c r="CO101" s="537">
        <f t="shared" si="133"/>
        <v>0</v>
      </c>
      <c r="CP101" s="537">
        <f t="shared" si="225"/>
        <v>0</v>
      </c>
      <c r="CQ101" s="537">
        <f t="shared" si="252"/>
        <v>0</v>
      </c>
      <c r="CR101" s="537">
        <f t="shared" si="253"/>
        <v>0</v>
      </c>
      <c r="CS101" s="518">
        <f t="shared" si="208"/>
        <v>-20.893720429142505</v>
      </c>
      <c r="CT101" s="519">
        <f t="shared" si="254"/>
        <v>-7.9999999999998295E-2</v>
      </c>
      <c r="CU101" s="519">
        <f t="shared" si="282"/>
        <v>-7.9999999999998295E-2</v>
      </c>
      <c r="CV101" s="538">
        <f t="shared" si="216"/>
        <v>-7.9999999999998295E-2</v>
      </c>
      <c r="CW101" s="165"/>
      <c r="CY101" s="104">
        <f t="shared" si="183"/>
        <v>-20.893720429142505</v>
      </c>
      <c r="CZ101"/>
      <c r="DB101" s="36">
        <v>42343</v>
      </c>
      <c r="DC101" s="105">
        <v>-0.13960000000000106</v>
      </c>
      <c r="DD101" s="108">
        <v>-7.2600000000000331E-2</v>
      </c>
      <c r="DF101" s="104">
        <v>-21.627352177750002</v>
      </c>
      <c r="DG101" s="202">
        <v>-0.1</v>
      </c>
      <c r="DH101" s="224">
        <v>-8.577399999999999</v>
      </c>
      <c r="DI101" s="513">
        <f t="shared" si="283"/>
        <v>2.5</v>
      </c>
      <c r="DJ101" s="506">
        <f t="shared" si="235"/>
        <v>0</v>
      </c>
      <c r="DK101" s="510">
        <f>IF((DQ100&lt;-23.5),(((DI101+DJ101)*DG101*0.1)+DK100),(((DI101+DJ101)*DG101)+DK100))</f>
        <v>-23.686162814992507</v>
      </c>
      <c r="DL101" s="204">
        <f t="shared" si="255"/>
        <v>-0.25</v>
      </c>
      <c r="DM101" s="537">
        <f t="shared" si="199"/>
        <v>-0.24</v>
      </c>
      <c r="DN101" s="537">
        <f t="shared" si="226"/>
        <v>0</v>
      </c>
      <c r="DO101" s="537">
        <f t="shared" si="200"/>
        <v>0</v>
      </c>
      <c r="DP101" s="537">
        <f t="shared" si="201"/>
        <v>0</v>
      </c>
      <c r="DQ101" s="518">
        <f t="shared" si="209"/>
        <v>-23.676162814992505</v>
      </c>
      <c r="DR101" s="519">
        <f t="shared" si="256"/>
        <v>-0.14399999999999905</v>
      </c>
      <c r="DS101" s="519">
        <f t="shared" si="284"/>
        <v>-9.5999999999999377E-2</v>
      </c>
      <c r="DT101" s="538">
        <f t="shared" si="217"/>
        <v>-9.5999999999999377E-2</v>
      </c>
      <c r="DU101" s="165"/>
      <c r="DW101" s="104">
        <f t="shared" si="184"/>
        <v>-22.653483664901003</v>
      </c>
      <c r="DY101" s="183"/>
      <c r="DZ101" s="36">
        <v>42343</v>
      </c>
      <c r="EA101" s="105">
        <v>-0.13960000000000106</v>
      </c>
      <c r="EB101" s="108">
        <v>-7.2600000000000331E-2</v>
      </c>
      <c r="ED101" s="104">
        <v>-21.627352177750002</v>
      </c>
      <c r="EE101" s="202">
        <v>-0.1</v>
      </c>
      <c r="EF101" s="224">
        <v>-3.0273999999999996</v>
      </c>
      <c r="EG101" s="513">
        <f t="shared" si="285"/>
        <v>1.3</v>
      </c>
      <c r="EH101" s="506">
        <f t="shared" si="236"/>
        <v>0</v>
      </c>
      <c r="EI101" s="510">
        <f t="shared" si="112"/>
        <v>-22.320901753415008</v>
      </c>
      <c r="EJ101" s="204">
        <f t="shared" si="257"/>
        <v>-0.12999999999999901</v>
      </c>
      <c r="EK101" s="537">
        <f t="shared" si="137"/>
        <v>0</v>
      </c>
      <c r="EL101" s="537">
        <f t="shared" si="227"/>
        <v>0</v>
      </c>
      <c r="EM101" s="537">
        <f t="shared" si="258"/>
        <v>0</v>
      </c>
      <c r="EN101" s="537">
        <f t="shared" si="259"/>
        <v>0</v>
      </c>
      <c r="EO101" s="518">
        <f t="shared" si="210"/>
        <v>-22.502810244840006</v>
      </c>
      <c r="EP101" s="519">
        <f t="shared" si="260"/>
        <v>-7.7999999999999403E-2</v>
      </c>
      <c r="EQ101" s="519">
        <f t="shared" si="286"/>
        <v>-7.7999999999999403E-2</v>
      </c>
      <c r="ER101" s="538">
        <f t="shared" si="218"/>
        <v>-7.7999999999999403E-2</v>
      </c>
      <c r="ES101" s="165"/>
      <c r="EU101" s="104">
        <f t="shared" si="185"/>
        <v>-21.974021978220005</v>
      </c>
      <c r="EW101" s="183"/>
      <c r="EX101" s="36">
        <v>42343</v>
      </c>
      <c r="EY101" s="105">
        <v>-0.13960000000000106</v>
      </c>
      <c r="EZ101" s="108">
        <v>-7.2600000000000331E-2</v>
      </c>
      <c r="FB101" s="104">
        <v>-21.627352177750002</v>
      </c>
      <c r="FC101" s="202">
        <v>-0.1</v>
      </c>
      <c r="FD101" s="224">
        <v>4.9226000000000001</v>
      </c>
      <c r="FE101" s="513">
        <f t="shared" si="287"/>
        <v>0</v>
      </c>
      <c r="FF101" s="506">
        <f t="shared" si="237"/>
        <v>0.85</v>
      </c>
      <c r="FG101" s="510">
        <f t="shared" si="113"/>
        <v>-22.729300427505009</v>
      </c>
      <c r="FH101" s="204">
        <f t="shared" si="261"/>
        <v>-8.5000000000000853E-2</v>
      </c>
      <c r="FI101" s="537">
        <f t="shared" si="139"/>
        <v>0</v>
      </c>
      <c r="FJ101" s="537">
        <f t="shared" si="228"/>
        <v>0</v>
      </c>
      <c r="FK101" s="537">
        <f t="shared" si="262"/>
        <v>0</v>
      </c>
      <c r="FL101" s="537">
        <f t="shared" si="263"/>
        <v>0</v>
      </c>
      <c r="FM101" s="518">
        <f t="shared" si="211"/>
        <v>-22.729300427505009</v>
      </c>
      <c r="FN101" s="519">
        <f t="shared" si="264"/>
        <v>-8.5000000000000853E-2</v>
      </c>
      <c r="FO101" s="519">
        <f t="shared" si="288"/>
        <v>-8.5000000000000853E-2</v>
      </c>
      <c r="FP101" s="538">
        <f t="shared" si="219"/>
        <v>-8.5000000000000853E-2</v>
      </c>
      <c r="FQ101" s="165"/>
      <c r="FS101" s="104">
        <f t="shared" si="186"/>
        <v>-22.171788899681012</v>
      </c>
      <c r="FT101"/>
      <c r="FU101" s="183"/>
      <c r="FV101" s="36">
        <v>42343</v>
      </c>
      <c r="FW101" s="105">
        <v>-0.13960000000000106</v>
      </c>
      <c r="FX101" s="108">
        <v>-7.2600000000000331E-2</v>
      </c>
      <c r="FZ101" s="104">
        <v>-21.627352177750002</v>
      </c>
      <c r="GA101" s="202">
        <v>-0.1</v>
      </c>
      <c r="GB101" s="223">
        <v>-2.6273999999999993</v>
      </c>
      <c r="GC101" s="513">
        <f t="shared" si="289"/>
        <v>1.1499999999999999</v>
      </c>
      <c r="GD101" s="506">
        <f t="shared" si="238"/>
        <v>0</v>
      </c>
      <c r="GE101" s="510">
        <f t="shared" si="114"/>
        <v>-20.067289412287504</v>
      </c>
      <c r="GF101" s="204">
        <f t="shared" si="265"/>
        <v>-0.11499999999999844</v>
      </c>
      <c r="GG101" s="537">
        <f t="shared" si="141"/>
        <v>0</v>
      </c>
      <c r="GH101" s="537">
        <f t="shared" si="229"/>
        <v>0</v>
      </c>
      <c r="GI101" s="537">
        <f t="shared" si="266"/>
        <v>0</v>
      </c>
      <c r="GJ101" s="537">
        <f t="shared" si="267"/>
        <v>0</v>
      </c>
      <c r="GK101" s="518">
        <f t="shared" si="212"/>
        <v>-20.067289412287504</v>
      </c>
      <c r="GL101" s="519">
        <f t="shared" si="268"/>
        <v>-0.11499999999999844</v>
      </c>
      <c r="GM101" s="519">
        <f t="shared" si="290"/>
        <v>-0.11499999999999844</v>
      </c>
      <c r="GN101" s="538">
        <f t="shared" si="220"/>
        <v>-0.11499999999999844</v>
      </c>
      <c r="GO101" s="165"/>
      <c r="GQ101" s="104">
        <f t="shared" si="187"/>
        <v>-20.767289412287514</v>
      </c>
      <c r="GR101"/>
      <c r="GS101" s="183"/>
      <c r="GT101" s="36">
        <v>42343</v>
      </c>
      <c r="GU101" s="105">
        <v>-0.13960000000000106</v>
      </c>
      <c r="GV101" s="108">
        <v>-7.2600000000000331E-2</v>
      </c>
      <c r="GX101" s="104">
        <v>-21.627352177750002</v>
      </c>
      <c r="GY101" s="202">
        <v>-0.1</v>
      </c>
      <c r="GZ101" s="223">
        <v>-1.2273999999999998</v>
      </c>
      <c r="HA101" s="513">
        <f t="shared" si="291"/>
        <v>1.1200000000000001</v>
      </c>
      <c r="HB101" s="506">
        <f t="shared" si="239"/>
        <v>0</v>
      </c>
      <c r="HC101" s="510">
        <f t="shared" si="115"/>
        <v>-24.310033224965011</v>
      </c>
      <c r="HD101" s="204">
        <f t="shared" si="269"/>
        <v>-0.11199999999999832</v>
      </c>
      <c r="HE101" s="537">
        <f t="shared" si="143"/>
        <v>-6.199999999999832E-2</v>
      </c>
      <c r="HF101" s="537">
        <f t="shared" si="230"/>
        <v>0</v>
      </c>
      <c r="HG101" s="537">
        <f t="shared" si="270"/>
        <v>0</v>
      </c>
      <c r="HH101" s="537">
        <f t="shared" si="271"/>
        <v>0</v>
      </c>
      <c r="HI101" s="518">
        <f t="shared" si="213"/>
        <v>-22.739757279915008</v>
      </c>
      <c r="HJ101" s="519">
        <f t="shared" si="272"/>
        <v>-3.7199999999998568E-2</v>
      </c>
      <c r="HK101" s="519">
        <f t="shared" si="292"/>
        <v>-2.4799999999999045E-2</v>
      </c>
      <c r="HL101" s="538">
        <f t="shared" si="221"/>
        <v>-2.4799999999999045E-2</v>
      </c>
      <c r="HM101" s="165"/>
      <c r="HO101" s="104">
        <f t="shared" si="188"/>
        <v>-22.66535727991501</v>
      </c>
      <c r="HP101" s="165">
        <v>-22.346555555555554</v>
      </c>
      <c r="HQ101" s="183"/>
      <c r="HR101" s="36">
        <v>42343</v>
      </c>
      <c r="HS101" s="105">
        <v>-0.13960000000000106</v>
      </c>
      <c r="HT101" s="108">
        <v>-7.2600000000000331E-2</v>
      </c>
      <c r="HV101" s="104">
        <v>-21.627352177750002</v>
      </c>
      <c r="HW101" s="202">
        <v>-0.1</v>
      </c>
      <c r="HX101" s="223">
        <v>-3.3773999999999997</v>
      </c>
      <c r="HY101" s="513">
        <f t="shared" si="293"/>
        <v>1.3</v>
      </c>
      <c r="HZ101" s="506">
        <f t="shared" si="240"/>
        <v>0</v>
      </c>
      <c r="IA101" s="510">
        <f t="shared" si="116"/>
        <v>-22.574775439477513</v>
      </c>
      <c r="IB101" s="204">
        <f t="shared" si="273"/>
        <v>-0.12999999999999901</v>
      </c>
      <c r="IC101" s="537">
        <f t="shared" si="145"/>
        <v>0</v>
      </c>
      <c r="ID101" s="537">
        <f t="shared" si="231"/>
        <v>0</v>
      </c>
      <c r="IE101" s="537">
        <f t="shared" si="274"/>
        <v>0</v>
      </c>
      <c r="IF101" s="537">
        <f t="shared" si="275"/>
        <v>0</v>
      </c>
      <c r="IG101" s="518">
        <f t="shared" si="214"/>
        <v>-22.574775439477513</v>
      </c>
      <c r="IH101" s="519">
        <f t="shared" si="276"/>
        <v>-7.7999999999999403E-2</v>
      </c>
      <c r="II101" s="519">
        <f t="shared" si="294"/>
        <v>-7.7999999999999403E-2</v>
      </c>
      <c r="IJ101" s="538">
        <f t="shared" si="222"/>
        <v>-7.7999999999999403E-2</v>
      </c>
      <c r="IK101" s="165"/>
      <c r="IL101" s="163"/>
      <c r="IM101" s="104">
        <f t="shared" si="189"/>
        <v>-22.477975439477515</v>
      </c>
      <c r="IN101"/>
      <c r="IO101" s="183"/>
      <c r="IP101" s="36">
        <v>42343</v>
      </c>
      <c r="IQ101" s="105">
        <v>-0.13960000000000106</v>
      </c>
      <c r="IR101" s="108">
        <v>-7.2600000000000331E-2</v>
      </c>
      <c r="IT101" s="104">
        <v>-21.627352177750002</v>
      </c>
      <c r="IU101" s="202">
        <v>-0.1</v>
      </c>
      <c r="IV101" s="365">
        <v>1.9226000000000001</v>
      </c>
      <c r="IW101" s="513">
        <f t="shared" si="295"/>
        <v>0</v>
      </c>
      <c r="IX101" s="506">
        <f t="shared" si="241"/>
        <v>0.98</v>
      </c>
      <c r="IY101" s="510">
        <f>IF((JE100&lt;-23.5),(((IW101+IX101)*IU101*0.1)+IY100),(((IW101+IX101)*IU101)+IY100))</f>
        <v>-25.40284094407501</v>
      </c>
      <c r="IZ101" s="204">
        <f t="shared" si="277"/>
        <v>-9.7999999999998977E-2</v>
      </c>
      <c r="JA101" s="537">
        <f t="shared" si="147"/>
        <v>0</v>
      </c>
      <c r="JB101" s="537">
        <f t="shared" si="232"/>
        <v>-8.7999999999998968E-2</v>
      </c>
      <c r="JC101" s="537">
        <f t="shared" si="278"/>
        <v>0</v>
      </c>
      <c r="JD101" s="537">
        <f t="shared" si="279"/>
        <v>0</v>
      </c>
      <c r="JE101" s="518">
        <f t="shared" si="215"/>
        <v>-22.859622412950007</v>
      </c>
      <c r="JF101" s="519">
        <f t="shared" si="280"/>
        <v>-8.7999999999997414E-2</v>
      </c>
      <c r="JG101" s="519">
        <f t="shared" si="296"/>
        <v>-8.7999999999997414E-2</v>
      </c>
      <c r="JH101" s="538">
        <f t="shared" si="223"/>
        <v>-8.7999999999997414E-2</v>
      </c>
      <c r="JI101" s="165"/>
      <c r="JJ101" s="163"/>
      <c r="JK101" s="104">
        <f t="shared" si="190"/>
        <v>-22.403423855859003</v>
      </c>
      <c r="JL101" s="131">
        <v>-22.412337962962962</v>
      </c>
      <c r="JM101" s="131"/>
      <c r="JN101" s="528"/>
      <c r="JO101" s="163">
        <v>-21.627352177750002</v>
      </c>
      <c r="JP101" s="163">
        <v>6.9226000000000001</v>
      </c>
      <c r="JQ101" s="398">
        <f t="shared" si="243"/>
        <v>-20.893720429142505</v>
      </c>
      <c r="JT101" s="163">
        <v>-8.577399999999999</v>
      </c>
      <c r="JU101" s="398">
        <f t="shared" si="244"/>
        <v>-22.653483664901003</v>
      </c>
      <c r="JX101" s="163">
        <v>-3.0273999999999996</v>
      </c>
      <c r="JY101" s="425">
        <f t="shared" si="245"/>
        <v>-21.974021978220005</v>
      </c>
      <c r="KB101" s="163">
        <v>4.9226000000000001</v>
      </c>
      <c r="KC101" s="398">
        <f t="shared" si="246"/>
        <v>-22.171788899681012</v>
      </c>
      <c r="KF101" s="163">
        <v>-2.6273999999999993</v>
      </c>
      <c r="KG101" s="398">
        <f t="shared" si="247"/>
        <v>-20.767289412287514</v>
      </c>
      <c r="KJ101" s="163">
        <v>-1.2273999999999998</v>
      </c>
      <c r="KK101" s="398">
        <f t="shared" si="248"/>
        <v>-22.66535727991501</v>
      </c>
      <c r="KL101" s="425">
        <v>-22.346555555555554</v>
      </c>
      <c r="KN101" s="365">
        <v>-3.3773999999999997</v>
      </c>
      <c r="KO101" s="398">
        <f t="shared" si="249"/>
        <v>-22.477975439477515</v>
      </c>
      <c r="KR101" s="365">
        <v>1.9226000000000001</v>
      </c>
      <c r="KS101" s="398">
        <f t="shared" si="250"/>
        <v>-22.403423855859003</v>
      </c>
      <c r="KT101" s="398">
        <v>-22.412337962962962</v>
      </c>
      <c r="KU101" s="36">
        <v>42343</v>
      </c>
    </row>
    <row r="102" spans="1:325" x14ac:dyDescent="0.35">
      <c r="A102" s="95">
        <v>41248</v>
      </c>
      <c r="B102" s="36">
        <v>41248</v>
      </c>
      <c r="C102" s="301">
        <v>6.85</v>
      </c>
      <c r="D102" s="301">
        <v>-8.6499999999999986</v>
      </c>
      <c r="E102" s="301">
        <v>-3.1</v>
      </c>
      <c r="F102" s="301">
        <v>4.8499999999999996</v>
      </c>
      <c r="G102" s="301">
        <v>-2.6999999999999997</v>
      </c>
      <c r="H102" s="301">
        <v>-1.3</v>
      </c>
      <c r="I102" s="301">
        <v>-3.45</v>
      </c>
      <c r="J102" s="301">
        <v>1.8499999999999999</v>
      </c>
      <c r="K102" s="106"/>
      <c r="L102" s="36">
        <v>42343</v>
      </c>
      <c r="M102" s="105">
        <v>-0.13960000000000106</v>
      </c>
      <c r="N102" s="98">
        <f t="shared" si="233"/>
        <v>-7.2600000000000331E-2</v>
      </c>
      <c r="O102" s="108">
        <f t="shared" si="242"/>
        <v>-4.5666666666669782E-3</v>
      </c>
      <c r="P102" s="262"/>
      <c r="Q102" s="181">
        <v>42343</v>
      </c>
      <c r="R102" s="301">
        <v>6.85</v>
      </c>
      <c r="S102" s="224">
        <v>6.9226000000000001</v>
      </c>
      <c r="T102"/>
      <c r="U102" s="301">
        <v>-8.6499999999999986</v>
      </c>
      <c r="V102" s="224">
        <v>-8.577399999999999</v>
      </c>
      <c r="W102">
        <v>-22.519925925925936</v>
      </c>
      <c r="X102" s="301">
        <v>-3.1</v>
      </c>
      <c r="Y102" s="224">
        <v>-3.0273999999999996</v>
      </c>
      <c r="Z102"/>
      <c r="AA102" s="301">
        <v>4.8499999999999996</v>
      </c>
      <c r="AB102" s="224">
        <v>4.9226000000000001</v>
      </c>
      <c r="AC102"/>
      <c r="AD102" s="301">
        <v>-2.6999999999999997</v>
      </c>
      <c r="AE102" s="223">
        <v>-2.6273999999999993</v>
      </c>
      <c r="AF102"/>
      <c r="AG102" s="301">
        <v>-1.3</v>
      </c>
      <c r="AH102" s="223">
        <v>-1.2273999999999998</v>
      </c>
      <c r="AI102" s="100">
        <v>-22.346555555555554</v>
      </c>
      <c r="AJ102" s="301">
        <v>-3.45</v>
      </c>
      <c r="AK102" s="223">
        <v>-3.3773999999999997</v>
      </c>
      <c r="AL102"/>
      <c r="AM102" s="301">
        <v>1.8499999999999999</v>
      </c>
      <c r="AN102" s="223">
        <f t="shared" si="224"/>
        <v>1.9226000000000001</v>
      </c>
      <c r="AO102" s="104">
        <v>-22.412337962962962</v>
      </c>
      <c r="AZ102" s="36">
        <v>42344</v>
      </c>
      <c r="BA102" s="301">
        <v>5.25</v>
      </c>
      <c r="BC102" s="301">
        <v>-9.35</v>
      </c>
      <c r="BD102">
        <v>-22.519925925925936</v>
      </c>
      <c r="BE102" s="301">
        <v>-0.65</v>
      </c>
      <c r="BG102" s="301">
        <v>4.6500000000000004</v>
      </c>
      <c r="BI102" s="301">
        <v>-4.05</v>
      </c>
      <c r="BJ102">
        <v>-21.810555555555556</v>
      </c>
      <c r="BK102" s="301">
        <v>0.2</v>
      </c>
      <c r="BM102" s="301">
        <v>-4.4000000000000004</v>
      </c>
      <c r="BO102" s="301">
        <v>2.75</v>
      </c>
      <c r="BS102" s="36">
        <v>42344</v>
      </c>
      <c r="BT102">
        <v>48</v>
      </c>
      <c r="BU102">
        <f t="shared" si="148"/>
        <v>0.48</v>
      </c>
      <c r="BV102">
        <f t="shared" si="149"/>
        <v>-21.716408000000005</v>
      </c>
      <c r="BW102">
        <v>45</v>
      </c>
      <c r="BX102">
        <f t="shared" si="150"/>
        <v>0.45</v>
      </c>
      <c r="CA102" s="100"/>
      <c r="CD102" s="36">
        <v>42344</v>
      </c>
      <c r="CE102" s="105">
        <v>-0.27050000000000041</v>
      </c>
      <c r="CF102" s="108">
        <v>-0.20505000000000073</v>
      </c>
      <c r="CH102" s="104">
        <v>-21.716408000000005</v>
      </c>
      <c r="CI102" s="202">
        <v>-0.1</v>
      </c>
      <c r="CJ102" s="224">
        <v>5.4550500000000008</v>
      </c>
      <c r="CK102" s="513">
        <f t="shared" si="281"/>
        <v>0</v>
      </c>
      <c r="CL102" s="506">
        <f t="shared" si="234"/>
        <v>0.8</v>
      </c>
      <c r="CM102" s="510">
        <f t="shared" si="110"/>
        <v>-20.973720429142503</v>
      </c>
      <c r="CN102" s="204">
        <f t="shared" si="251"/>
        <v>-7.9999999999998295E-2</v>
      </c>
      <c r="CO102" s="537">
        <f t="shared" si="133"/>
        <v>0</v>
      </c>
      <c r="CP102" s="537">
        <f t="shared" si="225"/>
        <v>0</v>
      </c>
      <c r="CQ102" s="537">
        <f t="shared" si="252"/>
        <v>0</v>
      </c>
      <c r="CR102" s="537">
        <f t="shared" si="253"/>
        <v>0</v>
      </c>
      <c r="CS102" s="518">
        <f t="shared" si="208"/>
        <v>-20.973720429142503</v>
      </c>
      <c r="CT102" s="519">
        <f t="shared" si="254"/>
        <v>-7.9999999999998295E-2</v>
      </c>
      <c r="CU102" s="519">
        <f t="shared" si="282"/>
        <v>-7.9999999999998295E-2</v>
      </c>
      <c r="CV102" s="538">
        <f t="shared" si="216"/>
        <v>-7.9999999999998295E-2</v>
      </c>
      <c r="CW102" s="165"/>
      <c r="CX102" s="165"/>
      <c r="CY102" s="104">
        <f t="shared" si="183"/>
        <v>-20.973720429142503</v>
      </c>
      <c r="CZ102"/>
      <c r="DB102" s="36">
        <v>42344</v>
      </c>
      <c r="DC102" s="105">
        <v>-0.27050000000000041</v>
      </c>
      <c r="DD102" s="108">
        <v>-0.20505000000000073</v>
      </c>
      <c r="DF102" s="104">
        <v>-21.716408000000005</v>
      </c>
      <c r="DG102" s="202">
        <v>-0.1</v>
      </c>
      <c r="DH102" s="224">
        <v>-9.1449499999999997</v>
      </c>
      <c r="DI102" s="513">
        <f t="shared" si="283"/>
        <v>2.5</v>
      </c>
      <c r="DJ102" s="506">
        <f t="shared" si="235"/>
        <v>0</v>
      </c>
      <c r="DK102" s="510">
        <f t="shared" si="111"/>
        <v>-23.711162814992505</v>
      </c>
      <c r="DL102" s="204">
        <f t="shared" si="255"/>
        <v>-2.4999999999998579E-2</v>
      </c>
      <c r="DM102" s="537">
        <f t="shared" si="199"/>
        <v>0</v>
      </c>
      <c r="DN102" s="537">
        <f t="shared" si="226"/>
        <v>0</v>
      </c>
      <c r="DO102" s="537">
        <f t="shared" si="200"/>
        <v>0</v>
      </c>
      <c r="DP102" s="537">
        <f t="shared" si="201"/>
        <v>0</v>
      </c>
      <c r="DQ102" s="518">
        <f t="shared" si="209"/>
        <v>-23.701162814992504</v>
      </c>
      <c r="DR102" s="519">
        <f t="shared" si="256"/>
        <v>-1.4999999999999146E-2</v>
      </c>
      <c r="DS102" s="519">
        <f t="shared" si="284"/>
        <v>-9.999999999999433E-3</v>
      </c>
      <c r="DT102" s="538">
        <f t="shared" si="217"/>
        <v>-9.999999999999433E-3</v>
      </c>
      <c r="DU102" s="165"/>
      <c r="DV102" s="165"/>
      <c r="DW102" s="104">
        <f t="shared" si="184"/>
        <v>-22.663483664901001</v>
      </c>
      <c r="DX102" s="163">
        <v>-22.519925925925936</v>
      </c>
      <c r="DY102" s="183"/>
      <c r="DZ102" s="36">
        <v>42344</v>
      </c>
      <c r="EA102" s="105">
        <v>-0.27050000000000041</v>
      </c>
      <c r="EB102" s="108">
        <v>-0.20505000000000073</v>
      </c>
      <c r="ED102" s="104">
        <v>-21.716408000000005</v>
      </c>
      <c r="EE102" s="202">
        <v>-0.1</v>
      </c>
      <c r="EF102" s="224">
        <v>-0.44494999999999929</v>
      </c>
      <c r="EG102" s="513">
        <f t="shared" si="285"/>
        <v>1.1000000000000001</v>
      </c>
      <c r="EH102" s="506">
        <f t="shared" si="236"/>
        <v>0</v>
      </c>
      <c r="EI102" s="510">
        <f t="shared" si="112"/>
        <v>-22.430901753415007</v>
      </c>
      <c r="EJ102" s="204">
        <f t="shared" si="257"/>
        <v>-0.10999999999999943</v>
      </c>
      <c r="EK102" s="537">
        <f t="shared" si="137"/>
        <v>0</v>
      </c>
      <c r="EL102" s="537">
        <f t="shared" si="227"/>
        <v>0</v>
      </c>
      <c r="EM102" s="537">
        <f t="shared" si="258"/>
        <v>0</v>
      </c>
      <c r="EN102" s="537">
        <f t="shared" si="259"/>
        <v>0</v>
      </c>
      <c r="EO102" s="518">
        <f t="shared" si="210"/>
        <v>-22.612810244840006</v>
      </c>
      <c r="EP102" s="519">
        <f t="shared" si="260"/>
        <v>-6.5999999999999656E-2</v>
      </c>
      <c r="EQ102" s="519">
        <f t="shared" si="286"/>
        <v>-4.3999999999999775E-2</v>
      </c>
      <c r="ER102" s="538">
        <f t="shared" si="218"/>
        <v>-4.3999999999999775E-2</v>
      </c>
      <c r="ES102" s="165"/>
      <c r="ET102" s="165"/>
      <c r="EU102" s="104">
        <f t="shared" si="185"/>
        <v>-22.018021978220006</v>
      </c>
      <c r="EW102" s="183"/>
      <c r="EX102" s="36">
        <v>42344</v>
      </c>
      <c r="EY102" s="105">
        <v>-0.27050000000000041</v>
      </c>
      <c r="EZ102" s="108">
        <v>-0.20505000000000073</v>
      </c>
      <c r="FB102" s="104">
        <v>-21.716408000000005</v>
      </c>
      <c r="FC102" s="202">
        <v>-0.1</v>
      </c>
      <c r="FD102" s="224">
        <v>4.8550500000000012</v>
      </c>
      <c r="FE102" s="513">
        <f t="shared" si="287"/>
        <v>0</v>
      </c>
      <c r="FF102" s="506">
        <f t="shared" si="237"/>
        <v>0.85</v>
      </c>
      <c r="FG102" s="510">
        <f t="shared" si="113"/>
        <v>-22.81430042750501</v>
      </c>
      <c r="FH102" s="204">
        <f t="shared" si="261"/>
        <v>-8.5000000000000853E-2</v>
      </c>
      <c r="FI102" s="537">
        <f t="shared" si="139"/>
        <v>0</v>
      </c>
      <c r="FJ102" s="537">
        <f t="shared" si="228"/>
        <v>0</v>
      </c>
      <c r="FK102" s="537">
        <f t="shared" si="262"/>
        <v>0</v>
      </c>
      <c r="FL102" s="537">
        <f t="shared" si="263"/>
        <v>0</v>
      </c>
      <c r="FM102" s="518">
        <f t="shared" si="211"/>
        <v>-22.81430042750501</v>
      </c>
      <c r="FN102" s="519">
        <f t="shared" si="264"/>
        <v>-8.5000000000000853E-2</v>
      </c>
      <c r="FO102" s="519">
        <f t="shared" si="288"/>
        <v>-8.5000000000000853E-2</v>
      </c>
      <c r="FP102" s="538">
        <f t="shared" si="219"/>
        <v>-8.5000000000000853E-2</v>
      </c>
      <c r="FQ102" s="165"/>
      <c r="FR102" s="165"/>
      <c r="FS102" s="104">
        <f t="shared" si="186"/>
        <v>-22.256788899681013</v>
      </c>
      <c r="FT102"/>
      <c r="FU102" s="183"/>
      <c r="FV102" s="36">
        <v>42344</v>
      </c>
      <c r="FW102" s="105">
        <v>-0.27050000000000041</v>
      </c>
      <c r="FX102" s="108">
        <v>-0.20505000000000073</v>
      </c>
      <c r="FZ102" s="104">
        <v>-21.716408000000005</v>
      </c>
      <c r="GA102" s="202">
        <v>-0.1</v>
      </c>
      <c r="GB102" s="223">
        <v>-3.844949999999999</v>
      </c>
      <c r="GC102" s="513">
        <f t="shared" si="289"/>
        <v>1.3</v>
      </c>
      <c r="GD102" s="506">
        <f t="shared" si="238"/>
        <v>0</v>
      </c>
      <c r="GE102" s="510">
        <f t="shared" si="114"/>
        <v>-20.197289412287503</v>
      </c>
      <c r="GF102" s="204">
        <f t="shared" si="265"/>
        <v>-0.12999999999999901</v>
      </c>
      <c r="GG102" s="537">
        <f t="shared" si="141"/>
        <v>0</v>
      </c>
      <c r="GH102" s="537">
        <f t="shared" si="229"/>
        <v>0</v>
      </c>
      <c r="GI102" s="537">
        <f t="shared" si="266"/>
        <v>0</v>
      </c>
      <c r="GJ102" s="537">
        <f t="shared" si="267"/>
        <v>0</v>
      </c>
      <c r="GK102" s="518">
        <f t="shared" si="212"/>
        <v>-20.197289412287503</v>
      </c>
      <c r="GL102" s="519">
        <f t="shared" si="268"/>
        <v>-0.12999999999999901</v>
      </c>
      <c r="GM102" s="519">
        <f t="shared" si="290"/>
        <v>-0.12999999999999901</v>
      </c>
      <c r="GN102" s="538">
        <f t="shared" si="220"/>
        <v>-0.12999999999999901</v>
      </c>
      <c r="GO102" s="165"/>
      <c r="GP102" s="165"/>
      <c r="GQ102" s="104">
        <f t="shared" si="187"/>
        <v>-20.897289412287513</v>
      </c>
      <c r="GR102">
        <v>-21.810555555555556</v>
      </c>
      <c r="GS102" s="183"/>
      <c r="GT102" s="36">
        <v>42344</v>
      </c>
      <c r="GU102" s="105">
        <v>-0.27050000000000041</v>
      </c>
      <c r="GV102" s="108">
        <v>-0.20505000000000073</v>
      </c>
      <c r="GX102" s="104">
        <v>-21.716408000000005</v>
      </c>
      <c r="GY102" s="202">
        <v>-0.1</v>
      </c>
      <c r="GZ102" s="223">
        <v>0.40505000000000074</v>
      </c>
      <c r="HA102" s="513">
        <f t="shared" si="291"/>
        <v>0</v>
      </c>
      <c r="HB102" s="506">
        <f t="shared" si="239"/>
        <v>1</v>
      </c>
      <c r="HC102" s="510">
        <f t="shared" si="115"/>
        <v>-24.410033224965012</v>
      </c>
      <c r="HD102" s="204">
        <f t="shared" si="269"/>
        <v>-0.10000000000000142</v>
      </c>
      <c r="HE102" s="537">
        <f t="shared" si="143"/>
        <v>0</v>
      </c>
      <c r="HF102" s="537">
        <f t="shared" si="230"/>
        <v>-9.0000000000001412E-2</v>
      </c>
      <c r="HG102" s="537">
        <f t="shared" si="270"/>
        <v>0</v>
      </c>
      <c r="HH102" s="537">
        <f t="shared" si="271"/>
        <v>0</v>
      </c>
      <c r="HI102" s="518">
        <f t="shared" si="213"/>
        <v>-22.829757279915007</v>
      </c>
      <c r="HJ102" s="519">
        <f t="shared" si="272"/>
        <v>-8.9999999999999858E-2</v>
      </c>
      <c r="HK102" s="519">
        <f t="shared" si="292"/>
        <v>-8.9999999999999858E-2</v>
      </c>
      <c r="HL102" s="538">
        <f t="shared" si="221"/>
        <v>-8.9999999999999858E-2</v>
      </c>
      <c r="HM102" s="165"/>
      <c r="HN102" s="165"/>
      <c r="HO102" s="104">
        <f t="shared" si="188"/>
        <v>-22.75535727991501</v>
      </c>
      <c r="HP102" s="165"/>
      <c r="HQ102" s="183"/>
      <c r="HR102" s="36">
        <v>42344</v>
      </c>
      <c r="HS102" s="105">
        <v>-0.27050000000000041</v>
      </c>
      <c r="HT102" s="108">
        <v>-0.20505000000000073</v>
      </c>
      <c r="HV102" s="104">
        <v>-21.716408000000005</v>
      </c>
      <c r="HW102" s="202">
        <v>-0.1</v>
      </c>
      <c r="HX102" s="223">
        <v>-4.1949499999999995</v>
      </c>
      <c r="HY102" s="513">
        <f t="shared" si="293"/>
        <v>1.6</v>
      </c>
      <c r="HZ102" s="506">
        <f t="shared" si="240"/>
        <v>0</v>
      </c>
      <c r="IA102" s="510">
        <f t="shared" si="116"/>
        <v>-22.734775439477513</v>
      </c>
      <c r="IB102" s="204">
        <f t="shared" si="273"/>
        <v>-0.16000000000000014</v>
      </c>
      <c r="IC102" s="537">
        <f t="shared" si="145"/>
        <v>0</v>
      </c>
      <c r="ID102" s="537">
        <f t="shared" si="231"/>
        <v>0</v>
      </c>
      <c r="IE102" s="537">
        <f t="shared" si="274"/>
        <v>0</v>
      </c>
      <c r="IF102" s="537">
        <f t="shared" si="275"/>
        <v>0</v>
      </c>
      <c r="IG102" s="518">
        <f t="shared" si="214"/>
        <v>-22.734775439477513</v>
      </c>
      <c r="IH102" s="519">
        <f t="shared" si="276"/>
        <v>-9.6000000000000085E-2</v>
      </c>
      <c r="II102" s="519">
        <f t="shared" si="294"/>
        <v>-6.4000000000000057E-2</v>
      </c>
      <c r="IJ102" s="538">
        <f t="shared" si="222"/>
        <v>-6.4000000000000057E-2</v>
      </c>
      <c r="IK102" s="165"/>
      <c r="IL102" s="165"/>
      <c r="IM102" s="104">
        <f t="shared" si="189"/>
        <v>-22.541975439477515</v>
      </c>
      <c r="IN102"/>
      <c r="IO102" s="183"/>
      <c r="IP102" s="36">
        <v>42344</v>
      </c>
      <c r="IQ102" s="105">
        <v>-0.27050000000000041</v>
      </c>
      <c r="IR102" s="108">
        <v>-0.20505000000000073</v>
      </c>
      <c r="IT102" s="104">
        <v>-21.716408000000005</v>
      </c>
      <c r="IU102" s="202">
        <v>-0.1</v>
      </c>
      <c r="IV102" s="365">
        <v>2.9550500000000008</v>
      </c>
      <c r="IW102" s="513">
        <f t="shared" si="295"/>
        <v>0</v>
      </c>
      <c r="IX102" s="506">
        <f t="shared" si="241"/>
        <v>0.95</v>
      </c>
      <c r="IY102" s="510">
        <f t="shared" si="117"/>
        <v>-25.497840944075008</v>
      </c>
      <c r="IZ102" s="204">
        <f t="shared" si="277"/>
        <v>-9.4999999999998863E-2</v>
      </c>
      <c r="JA102" s="537">
        <f t="shared" si="147"/>
        <v>0</v>
      </c>
      <c r="JB102" s="537">
        <f t="shared" si="232"/>
        <v>-8.4999999999998854E-2</v>
      </c>
      <c r="JC102" s="537">
        <f t="shared" si="278"/>
        <v>0</v>
      </c>
      <c r="JD102" s="537">
        <f t="shared" si="279"/>
        <v>0</v>
      </c>
      <c r="JE102" s="518">
        <f t="shared" si="215"/>
        <v>-22.944622412950004</v>
      </c>
      <c r="JF102" s="519">
        <f t="shared" si="280"/>
        <v>-8.49999999999973E-2</v>
      </c>
      <c r="JG102" s="519">
        <f t="shared" si="296"/>
        <v>-8.49999999999973E-2</v>
      </c>
      <c r="JH102" s="538">
        <f t="shared" si="223"/>
        <v>-8.49999999999973E-2</v>
      </c>
      <c r="JI102" s="165"/>
      <c r="JJ102" s="165"/>
      <c r="JK102" s="104">
        <f t="shared" si="190"/>
        <v>-22.488423855859001</v>
      </c>
      <c r="JL102" s="131"/>
      <c r="JM102" s="131"/>
      <c r="JN102" s="528"/>
      <c r="JO102" s="163">
        <v>-21.716408000000005</v>
      </c>
      <c r="JP102" s="163">
        <v>5.4550500000000008</v>
      </c>
      <c r="JQ102" s="398">
        <f t="shared" si="243"/>
        <v>-20.973720429142503</v>
      </c>
      <c r="JT102" s="163">
        <v>-9.1449499999999997</v>
      </c>
      <c r="JU102" s="398">
        <f t="shared" si="244"/>
        <v>-22.663483664901001</v>
      </c>
      <c r="JV102" s="425">
        <v>-22.519925925925936</v>
      </c>
      <c r="JX102" s="163">
        <v>-0.44494999999999929</v>
      </c>
      <c r="JY102" s="425">
        <f t="shared" si="245"/>
        <v>-22.018021978220006</v>
      </c>
      <c r="KB102" s="163">
        <v>4.8550500000000012</v>
      </c>
      <c r="KC102" s="398">
        <f t="shared" si="246"/>
        <v>-22.256788899681013</v>
      </c>
      <c r="KF102" s="163">
        <v>-3.844949999999999</v>
      </c>
      <c r="KG102" s="398">
        <f t="shared" si="247"/>
        <v>-20.897289412287513</v>
      </c>
      <c r="KH102" s="398">
        <v>-21.810555555555556</v>
      </c>
      <c r="KJ102" s="163">
        <v>0.40505000000000074</v>
      </c>
      <c r="KK102" s="398">
        <f t="shared" si="248"/>
        <v>-22.75535727991501</v>
      </c>
      <c r="KL102" s="425"/>
      <c r="KN102" s="365">
        <v>-4.1949499999999995</v>
      </c>
      <c r="KO102" s="398">
        <f t="shared" si="249"/>
        <v>-22.541975439477515</v>
      </c>
      <c r="KR102" s="365">
        <v>2.9550500000000008</v>
      </c>
      <c r="KS102" s="398">
        <f t="shared" si="250"/>
        <v>-22.488423855859001</v>
      </c>
      <c r="KU102" s="36">
        <v>42344</v>
      </c>
    </row>
    <row r="103" spans="1:325" ht="15" thickBot="1" x14ac:dyDescent="0.4">
      <c r="A103" s="95">
        <v>41249</v>
      </c>
      <c r="B103" s="36">
        <v>41249</v>
      </c>
      <c r="C103" s="301">
        <v>5.25</v>
      </c>
      <c r="D103" s="301">
        <v>-9.35</v>
      </c>
      <c r="E103" s="301">
        <v>-0.65</v>
      </c>
      <c r="F103" s="301">
        <v>4.6500000000000004</v>
      </c>
      <c r="G103" s="301">
        <v>-4.05</v>
      </c>
      <c r="H103" s="301">
        <v>0.2</v>
      </c>
      <c r="I103" s="301">
        <v>-4.4000000000000004</v>
      </c>
      <c r="J103" s="301">
        <v>2.75</v>
      </c>
      <c r="K103" s="106"/>
      <c r="L103" s="36">
        <v>42344</v>
      </c>
      <c r="M103" s="105">
        <v>-0.27050000000000041</v>
      </c>
      <c r="N103" s="98">
        <f t="shared" si="233"/>
        <v>-0.20505000000000073</v>
      </c>
      <c r="O103" s="108">
        <f t="shared" si="242"/>
        <v>-0.13856666666666703</v>
      </c>
      <c r="P103" s="262"/>
      <c r="Q103" s="181">
        <v>42344</v>
      </c>
      <c r="R103" s="301">
        <v>5.25</v>
      </c>
      <c r="S103" s="224">
        <v>5.4550500000000008</v>
      </c>
      <c r="T103"/>
      <c r="U103" s="301">
        <v>-9.35</v>
      </c>
      <c r="V103" s="224">
        <v>-9.1449499999999997</v>
      </c>
      <c r="W103"/>
      <c r="X103" s="301">
        <v>-0.65</v>
      </c>
      <c r="Y103" s="224">
        <v>-0.44494999999999929</v>
      </c>
      <c r="Z103"/>
      <c r="AA103" s="301">
        <v>4.6500000000000004</v>
      </c>
      <c r="AB103" s="224">
        <v>4.8550500000000012</v>
      </c>
      <c r="AC103"/>
      <c r="AD103" s="301">
        <v>-4.05</v>
      </c>
      <c r="AE103" s="223">
        <v>-3.844949999999999</v>
      </c>
      <c r="AF103">
        <v>-21.810555555555556</v>
      </c>
      <c r="AG103" s="301">
        <v>0.2</v>
      </c>
      <c r="AH103" s="223">
        <v>0.40505000000000074</v>
      </c>
      <c r="AI103" s="100"/>
      <c r="AJ103" s="301">
        <v>-4.4000000000000004</v>
      </c>
      <c r="AK103" s="223">
        <v>-4.1949499999999995</v>
      </c>
      <c r="AL103"/>
      <c r="AM103" s="301">
        <v>2.75</v>
      </c>
      <c r="AN103" s="223">
        <f t="shared" si="224"/>
        <v>2.9550500000000008</v>
      </c>
      <c r="AO103"/>
      <c r="AZ103" s="36">
        <v>42345</v>
      </c>
      <c r="BA103" s="301">
        <v>2.6999999999999997</v>
      </c>
      <c r="BB103" s="126"/>
      <c r="BC103" s="301">
        <v>-10.15</v>
      </c>
      <c r="BD103" s="126"/>
      <c r="BE103" s="301">
        <v>2.0499999999999998</v>
      </c>
      <c r="BF103" s="127"/>
      <c r="BG103" s="301">
        <v>5.6</v>
      </c>
      <c r="BH103" s="127"/>
      <c r="BI103" s="301">
        <v>-5.3</v>
      </c>
      <c r="BJ103" s="127"/>
      <c r="BK103" s="301">
        <v>0.55000000000000004</v>
      </c>
      <c r="BL103" s="385"/>
      <c r="BM103" s="301">
        <v>-5</v>
      </c>
      <c r="BN103" s="385"/>
      <c r="BO103" s="301">
        <v>4.3499999999999996</v>
      </c>
      <c r="BP103" s="501"/>
      <c r="BQ103" s="385"/>
      <c r="BS103" s="36">
        <v>42345</v>
      </c>
      <c r="BT103">
        <v>49</v>
      </c>
      <c r="BU103">
        <f t="shared" si="148"/>
        <v>0.49</v>
      </c>
      <c r="BV103">
        <f t="shared" si="149"/>
        <v>-21.801366951750001</v>
      </c>
      <c r="BW103">
        <v>46</v>
      </c>
      <c r="BX103">
        <f t="shared" si="150"/>
        <v>0.46</v>
      </c>
      <c r="BY103">
        <v>-22.631539682539682</v>
      </c>
      <c r="CA103" s="127"/>
      <c r="CD103" s="302">
        <v>42345</v>
      </c>
      <c r="CE103" s="303">
        <v>-0.39829999999999965</v>
      </c>
      <c r="CF103" s="303">
        <v>-0.33440000000000003</v>
      </c>
      <c r="CG103" s="207">
        <v>-21.55</v>
      </c>
      <c r="CH103" s="209">
        <v>-21.801366951750001</v>
      </c>
      <c r="CI103" s="208">
        <v>-0.1</v>
      </c>
      <c r="CJ103" s="304">
        <v>3.0343999999999998</v>
      </c>
      <c r="CK103" s="513">
        <f t="shared" si="281"/>
        <v>0</v>
      </c>
      <c r="CL103" s="506">
        <f t="shared" si="234"/>
        <v>0.9</v>
      </c>
      <c r="CM103" s="510">
        <f>IF((CS102&lt;-23.5),(((CK103+CL103)*CI103*0.1)+CM102),(((CK103+CL103)*CI103)+CM102))</f>
        <v>-21.063720429142503</v>
      </c>
      <c r="CN103" s="204">
        <f t="shared" si="251"/>
        <v>-8.9999999999999858E-2</v>
      </c>
      <c r="CO103" s="537">
        <f t="shared" si="133"/>
        <v>0</v>
      </c>
      <c r="CP103" s="537">
        <f t="shared" si="225"/>
        <v>0</v>
      </c>
      <c r="CQ103" s="537">
        <f t="shared" si="252"/>
        <v>0</v>
      </c>
      <c r="CR103" s="537">
        <f t="shared" si="253"/>
        <v>0</v>
      </c>
      <c r="CS103" s="518">
        <f t="shared" si="208"/>
        <v>-21.063720429142503</v>
      </c>
      <c r="CT103" s="519">
        <f t="shared" si="254"/>
        <v>-8.9999999999999858E-2</v>
      </c>
      <c r="CU103" s="519">
        <f t="shared" si="282"/>
        <v>-8.9999999999999858E-2</v>
      </c>
      <c r="CV103" s="538">
        <f t="shared" si="216"/>
        <v>-8.9999999999999858E-2</v>
      </c>
      <c r="CW103" s="482"/>
      <c r="CX103" s="210"/>
      <c r="CY103" s="104">
        <f t="shared" si="183"/>
        <v>-21.063720429142503</v>
      </c>
      <c r="CZ103" s="392"/>
      <c r="DA103" s="211"/>
      <c r="DB103" s="302">
        <v>42345</v>
      </c>
      <c r="DC103" s="303">
        <v>-0.39829999999999965</v>
      </c>
      <c r="DD103" s="303">
        <v>-0.33440000000000003</v>
      </c>
      <c r="DE103" s="207">
        <v>-21.55</v>
      </c>
      <c r="DF103" s="209">
        <v>-21.801366951750001</v>
      </c>
      <c r="DG103" s="208">
        <v>-0.1</v>
      </c>
      <c r="DH103" s="304">
        <v>-9.8155999999999999</v>
      </c>
      <c r="DI103" s="513">
        <f t="shared" si="283"/>
        <v>2.5</v>
      </c>
      <c r="DJ103" s="506">
        <f t="shared" si="235"/>
        <v>0</v>
      </c>
      <c r="DK103" s="510">
        <f>IF((DQ102&lt;-23.5),(((DI103+DJ103)*DG103*0.1)+DK102),(((DI103+DJ103)*DG103)+DK102))</f>
        <v>-23.736162814992504</v>
      </c>
      <c r="DL103" s="204">
        <f t="shared" si="255"/>
        <v>-2.4999999999998579E-2</v>
      </c>
      <c r="DM103" s="537">
        <f t="shared" si="199"/>
        <v>0</v>
      </c>
      <c r="DN103" s="537">
        <f t="shared" si="226"/>
        <v>0</v>
      </c>
      <c r="DO103" s="537">
        <f t="shared" si="200"/>
        <v>0</v>
      </c>
      <c r="DP103" s="537">
        <f t="shared" si="201"/>
        <v>0</v>
      </c>
      <c r="DQ103" s="518">
        <f t="shared" si="209"/>
        <v>-23.726162814992502</v>
      </c>
      <c r="DR103" s="519">
        <f t="shared" si="256"/>
        <v>-1.4999999999999146E-2</v>
      </c>
      <c r="DS103" s="519">
        <f t="shared" si="284"/>
        <v>-9.999999999999433E-3</v>
      </c>
      <c r="DT103" s="538">
        <f t="shared" si="217"/>
        <v>-9.999999999999433E-3</v>
      </c>
      <c r="DU103" s="482"/>
      <c r="DV103" s="210"/>
      <c r="DW103" s="104">
        <f t="shared" si="184"/>
        <v>-22.673483664900999</v>
      </c>
      <c r="DX103" s="210"/>
      <c r="DY103" s="212"/>
      <c r="DZ103" s="302">
        <v>42345</v>
      </c>
      <c r="EA103" s="303">
        <v>-0.39829999999999965</v>
      </c>
      <c r="EB103" s="303">
        <v>-0.33440000000000003</v>
      </c>
      <c r="EC103" s="207">
        <v>-21.55</v>
      </c>
      <c r="ED103" s="209">
        <v>-21.801366951750001</v>
      </c>
      <c r="EE103" s="208">
        <v>-0.1</v>
      </c>
      <c r="EF103" s="304">
        <v>2.3843999999999999</v>
      </c>
      <c r="EG103" s="513">
        <f t="shared" si="285"/>
        <v>0</v>
      </c>
      <c r="EH103" s="506">
        <f t="shared" si="236"/>
        <v>0.95</v>
      </c>
      <c r="EI103" s="510">
        <f>IF((EO102&lt;-23.5),(((EG103+EH103)*EE103*0.1)+EI102),(((EG103+EH103)*EE103)+EI102))</f>
        <v>-22.525901753415006</v>
      </c>
      <c r="EJ103" s="204">
        <f t="shared" si="257"/>
        <v>-9.4999999999998863E-2</v>
      </c>
      <c r="EK103" s="537">
        <f t="shared" si="137"/>
        <v>0</v>
      </c>
      <c r="EL103" s="537">
        <f t="shared" si="227"/>
        <v>0</v>
      </c>
      <c r="EM103" s="537">
        <f t="shared" si="258"/>
        <v>0</v>
      </c>
      <c r="EN103" s="537">
        <f t="shared" si="259"/>
        <v>0</v>
      </c>
      <c r="EO103" s="518">
        <f t="shared" si="210"/>
        <v>-22.707810244840005</v>
      </c>
      <c r="EP103" s="519">
        <f t="shared" si="260"/>
        <v>-9.4999999999998863E-2</v>
      </c>
      <c r="EQ103" s="519">
        <f t="shared" si="286"/>
        <v>-9.4999999999998863E-2</v>
      </c>
      <c r="ER103" s="538">
        <f t="shared" si="218"/>
        <v>-9.4999999999998863E-2</v>
      </c>
      <c r="ES103" s="482"/>
      <c r="ET103" s="210"/>
      <c r="EU103" s="104">
        <f t="shared" si="185"/>
        <v>-22.113021978220004</v>
      </c>
      <c r="EV103" s="484"/>
      <c r="EW103" s="212"/>
      <c r="EX103" s="302">
        <v>42345</v>
      </c>
      <c r="EY103" s="303">
        <v>-0.39829999999999965</v>
      </c>
      <c r="EZ103" s="303">
        <v>-0.33440000000000003</v>
      </c>
      <c r="FA103" s="207">
        <v>-21.55</v>
      </c>
      <c r="FB103" s="209">
        <v>-21.801366951750001</v>
      </c>
      <c r="FC103" s="208">
        <v>-0.1</v>
      </c>
      <c r="FD103" s="304">
        <v>5.9344000000000001</v>
      </c>
      <c r="FE103" s="513">
        <f t="shared" si="287"/>
        <v>0</v>
      </c>
      <c r="FF103" s="506">
        <f t="shared" si="237"/>
        <v>0.8</v>
      </c>
      <c r="FG103" s="510">
        <f>IF((FM102&lt;-23.5),(((FE103+FF103)*FC103*0.1)+FG102),(((FE103+FF103)*FC103)+FG102))</f>
        <v>-22.894300427505009</v>
      </c>
      <c r="FH103" s="204">
        <f t="shared" si="261"/>
        <v>-7.9999999999998295E-2</v>
      </c>
      <c r="FI103" s="537">
        <f t="shared" si="139"/>
        <v>0</v>
      </c>
      <c r="FJ103" s="537">
        <f t="shared" si="228"/>
        <v>0</v>
      </c>
      <c r="FK103" s="537">
        <f t="shared" si="262"/>
        <v>0</v>
      </c>
      <c r="FL103" s="537">
        <f t="shared" si="263"/>
        <v>0</v>
      </c>
      <c r="FM103" s="518">
        <f t="shared" si="211"/>
        <v>-22.894300427505009</v>
      </c>
      <c r="FN103" s="519">
        <f t="shared" si="264"/>
        <v>-7.9999999999998295E-2</v>
      </c>
      <c r="FO103" s="519">
        <f t="shared" si="288"/>
        <v>-7.9999999999998295E-2</v>
      </c>
      <c r="FP103" s="538">
        <f t="shared" si="219"/>
        <v>-7.9999999999998295E-2</v>
      </c>
      <c r="FQ103" s="482"/>
      <c r="FR103" s="210"/>
      <c r="FS103" s="104">
        <f t="shared" si="186"/>
        <v>-22.336788899681011</v>
      </c>
      <c r="FT103" s="393"/>
      <c r="FU103" s="212"/>
      <c r="FV103" s="302">
        <v>42345</v>
      </c>
      <c r="FW103" s="303">
        <v>-0.39829999999999965</v>
      </c>
      <c r="FX103" s="303">
        <v>-0.33440000000000003</v>
      </c>
      <c r="FY103" s="207">
        <v>-21.55</v>
      </c>
      <c r="FZ103" s="209">
        <v>-21.801366951750001</v>
      </c>
      <c r="GA103" s="208">
        <v>-0.1</v>
      </c>
      <c r="GB103" s="305">
        <v>-4.9656000000000002</v>
      </c>
      <c r="GC103" s="513">
        <f t="shared" si="289"/>
        <v>1.6</v>
      </c>
      <c r="GD103" s="506">
        <f t="shared" si="238"/>
        <v>0</v>
      </c>
      <c r="GE103" s="510">
        <f>IF((GK102&lt;-23.5),(((GC103+GD103)*GA103*0.1)+GE102),(((GC103+GD103)*GA103)+GE102))</f>
        <v>-20.357289412287503</v>
      </c>
      <c r="GF103" s="204">
        <f t="shared" si="265"/>
        <v>-0.16000000000000014</v>
      </c>
      <c r="GG103" s="537">
        <f t="shared" si="141"/>
        <v>0</v>
      </c>
      <c r="GH103" s="537">
        <f t="shared" si="229"/>
        <v>0</v>
      </c>
      <c r="GI103" s="537">
        <f t="shared" si="266"/>
        <v>0</v>
      </c>
      <c r="GJ103" s="537">
        <f t="shared" si="267"/>
        <v>0</v>
      </c>
      <c r="GK103" s="518">
        <f t="shared" si="212"/>
        <v>-20.357289412287503</v>
      </c>
      <c r="GL103" s="519">
        <f t="shared" si="268"/>
        <v>-0.16000000000000014</v>
      </c>
      <c r="GM103" s="519">
        <f t="shared" si="290"/>
        <v>-0.16000000000000014</v>
      </c>
      <c r="GN103" s="538">
        <f t="shared" si="220"/>
        <v>-0.16000000000000014</v>
      </c>
      <c r="GO103" s="482"/>
      <c r="GP103" s="210"/>
      <c r="GQ103" s="104">
        <f t="shared" si="187"/>
        <v>-21.057289412287513</v>
      </c>
      <c r="GR103" s="393"/>
      <c r="GS103" s="212"/>
      <c r="GT103" s="302">
        <v>42345</v>
      </c>
      <c r="GU103" s="303">
        <v>-0.39829999999999965</v>
      </c>
      <c r="GV103" s="303">
        <v>-0.33440000000000003</v>
      </c>
      <c r="GW103" s="207">
        <v>-21.55</v>
      </c>
      <c r="GX103" s="209">
        <v>-21.801366951750001</v>
      </c>
      <c r="GY103" s="208">
        <v>-0.1</v>
      </c>
      <c r="GZ103" s="305">
        <v>0.88440000000000007</v>
      </c>
      <c r="HA103" s="513">
        <f t="shared" si="291"/>
        <v>0</v>
      </c>
      <c r="HB103" s="506">
        <f t="shared" si="239"/>
        <v>1</v>
      </c>
      <c r="HC103" s="510">
        <f>IF((HI102&lt;-23.5),(((HA103+HB103)*GY103*0.1)+HC102),(((HA103+HB103)*GY103)+HC102))</f>
        <v>-24.510033224965014</v>
      </c>
      <c r="HD103" s="204">
        <f t="shared" si="269"/>
        <v>-0.10000000000000142</v>
      </c>
      <c r="HE103" s="537">
        <f t="shared" si="143"/>
        <v>0</v>
      </c>
      <c r="HF103" s="537">
        <f t="shared" si="230"/>
        <v>-9.0000000000001412E-2</v>
      </c>
      <c r="HG103" s="537">
        <f t="shared" si="270"/>
        <v>0</v>
      </c>
      <c r="HH103" s="537">
        <f t="shared" si="271"/>
        <v>0</v>
      </c>
      <c r="HI103" s="518">
        <f t="shared" si="213"/>
        <v>-22.919757279915007</v>
      </c>
      <c r="HJ103" s="519">
        <f t="shared" si="272"/>
        <v>-8.9999999999999858E-2</v>
      </c>
      <c r="HK103" s="519">
        <f t="shared" si="292"/>
        <v>-8.9999999999999858E-2</v>
      </c>
      <c r="HL103" s="538">
        <f t="shared" si="221"/>
        <v>-8.9999999999999858E-2</v>
      </c>
      <c r="HM103" s="482"/>
      <c r="HN103" s="210"/>
      <c r="HO103" s="104">
        <f t="shared" si="188"/>
        <v>-22.84535727991501</v>
      </c>
      <c r="HP103" s="480"/>
      <c r="HQ103" s="212"/>
      <c r="HR103" s="302">
        <v>42345</v>
      </c>
      <c r="HS103" s="303">
        <v>-0.39829999999999965</v>
      </c>
      <c r="HT103" s="303">
        <v>-0.33440000000000003</v>
      </c>
      <c r="HU103" s="207">
        <v>-21.55</v>
      </c>
      <c r="HV103" s="209">
        <v>-21.801366951750001</v>
      </c>
      <c r="HW103" s="208">
        <v>-0.1</v>
      </c>
      <c r="HX103" s="305">
        <v>-4.6655999999999995</v>
      </c>
      <c r="HY103" s="513">
        <f t="shared" si="293"/>
        <v>1.6</v>
      </c>
      <c r="HZ103" s="506">
        <f t="shared" si="240"/>
        <v>0</v>
      </c>
      <c r="IA103" s="510">
        <f>IF((IG102&lt;-23.5),(((HY103+HZ103)*HW103*0.1)+IA102),(((HY103+HZ103)*HW103)+IA102))</f>
        <v>-22.894775439477513</v>
      </c>
      <c r="IB103" s="204">
        <f>(IA103-IA102)</f>
        <v>-0.16000000000000014</v>
      </c>
      <c r="IC103" s="537">
        <f t="shared" si="145"/>
        <v>0</v>
      </c>
      <c r="ID103" s="537">
        <f t="shared" si="231"/>
        <v>0</v>
      </c>
      <c r="IE103" s="537">
        <f t="shared" si="274"/>
        <v>0</v>
      </c>
      <c r="IF103" s="537">
        <f t="shared" si="275"/>
        <v>0</v>
      </c>
      <c r="IG103" s="518">
        <f t="shared" si="214"/>
        <v>-22.894775439477513</v>
      </c>
      <c r="IH103" s="519">
        <f t="shared" si="276"/>
        <v>-9.6000000000000085E-2</v>
      </c>
      <c r="II103" s="519">
        <f t="shared" si="294"/>
        <v>-6.4000000000000057E-2</v>
      </c>
      <c r="IJ103" s="538">
        <f t="shared" si="222"/>
        <v>-6.4000000000000057E-2</v>
      </c>
      <c r="IK103" s="482"/>
      <c r="IL103" s="210"/>
      <c r="IM103" s="104">
        <f t="shared" si="189"/>
        <v>-22.605975439477515</v>
      </c>
      <c r="IN103" s="394"/>
      <c r="IO103" s="212"/>
      <c r="IP103" s="302">
        <v>42345</v>
      </c>
      <c r="IQ103" s="303">
        <v>-0.39829999999999965</v>
      </c>
      <c r="IR103" s="303">
        <v>-0.33440000000000003</v>
      </c>
      <c r="IS103" s="207">
        <v>-21.55</v>
      </c>
      <c r="IT103" s="209">
        <v>-21.801366951750001</v>
      </c>
      <c r="IU103" s="208">
        <v>-0.1</v>
      </c>
      <c r="IV103" s="367">
        <v>4.6844000000000001</v>
      </c>
      <c r="IW103" s="513">
        <f t="shared" si="295"/>
        <v>0</v>
      </c>
      <c r="IX103" s="506">
        <f t="shared" si="241"/>
        <v>0.85</v>
      </c>
      <c r="IY103" s="510">
        <f>IF((JE102&lt;-23.5),(((IW103+IX103)*IU103*0.1)+IY102),(((IW103+IX103)*IU103)+IY102))</f>
        <v>-25.582840944075009</v>
      </c>
      <c r="IZ103" s="204">
        <f t="shared" si="277"/>
        <v>-8.5000000000000853E-2</v>
      </c>
      <c r="JA103" s="537">
        <f t="shared" si="147"/>
        <v>0</v>
      </c>
      <c r="JB103" s="537">
        <f t="shared" si="232"/>
        <v>-4.5000000000000845E-2</v>
      </c>
      <c r="JC103" s="537">
        <f t="shared" si="278"/>
        <v>0</v>
      </c>
      <c r="JD103" s="537">
        <f t="shared" si="279"/>
        <v>0</v>
      </c>
      <c r="JE103" s="518">
        <f t="shared" si="215"/>
        <v>-22.989622412950006</v>
      </c>
      <c r="JF103" s="519">
        <f t="shared" si="280"/>
        <v>-4.5000000000001705E-2</v>
      </c>
      <c r="JG103" s="519">
        <f t="shared" si="296"/>
        <v>-4.5000000000001705E-2</v>
      </c>
      <c r="JH103" s="538">
        <f t="shared" si="223"/>
        <v>-4.5000000000001705E-2</v>
      </c>
      <c r="JI103" s="482"/>
      <c r="JJ103" s="210"/>
      <c r="JK103" s="104">
        <f t="shared" si="190"/>
        <v>-22.533423855859002</v>
      </c>
      <c r="JL103" s="394"/>
      <c r="JM103" s="394"/>
      <c r="JN103" s="533"/>
      <c r="JO103" s="210">
        <v>-21.801366951750001</v>
      </c>
      <c r="JP103" s="210">
        <v>3.0343999999999998</v>
      </c>
      <c r="JQ103" s="423">
        <f t="shared" si="243"/>
        <v>-21.063720429142503</v>
      </c>
      <c r="JR103" s="424"/>
      <c r="JS103" s="207"/>
      <c r="JT103" s="210">
        <v>-9.8155999999999999</v>
      </c>
      <c r="JU103" s="423">
        <f t="shared" si="244"/>
        <v>-22.673483664900999</v>
      </c>
      <c r="JV103" s="433"/>
      <c r="JW103" s="207"/>
      <c r="JX103" s="210">
        <v>2.3843999999999999</v>
      </c>
      <c r="JY103" s="433">
        <f t="shared" si="245"/>
        <v>-22.113021978220004</v>
      </c>
      <c r="JZ103" s="424"/>
      <c r="KA103" s="207"/>
      <c r="KB103" s="210">
        <v>5.9344000000000001</v>
      </c>
      <c r="KC103" s="423">
        <f t="shared" si="246"/>
        <v>-22.336788899681011</v>
      </c>
      <c r="KD103" s="424"/>
      <c r="KE103" s="207"/>
      <c r="KF103" s="210">
        <v>-4.9656000000000002</v>
      </c>
      <c r="KG103" s="423">
        <f t="shared" si="247"/>
        <v>-21.057289412287513</v>
      </c>
      <c r="KH103" s="424"/>
      <c r="KI103" s="207"/>
      <c r="KJ103" s="210">
        <v>0.88440000000000007</v>
      </c>
      <c r="KK103" s="423">
        <f t="shared" si="248"/>
        <v>-22.84535727991501</v>
      </c>
      <c r="KL103" s="437"/>
      <c r="KM103" s="207"/>
      <c r="KN103" s="367">
        <v>-4.6655999999999995</v>
      </c>
      <c r="KO103" s="423">
        <f t="shared" si="249"/>
        <v>-22.605975439477515</v>
      </c>
      <c r="KP103" s="437"/>
      <c r="KQ103" s="207"/>
      <c r="KR103" s="367">
        <v>4.6844000000000001</v>
      </c>
      <c r="KS103" s="423">
        <f t="shared" si="250"/>
        <v>-22.533423855859002</v>
      </c>
      <c r="KT103" s="437"/>
      <c r="KU103" s="302">
        <v>42345</v>
      </c>
      <c r="KW103" s="98">
        <f>(JR108-JQ108)</f>
        <v>0.80040561432769408</v>
      </c>
      <c r="KX103" s="402">
        <f>IF(AND(KW103&gt;-0.5,KW103&lt;0.5)," ",KW103)</f>
        <v>0.80040561432769408</v>
      </c>
      <c r="KY103" s="98">
        <f>(JV102-JU102)</f>
        <v>0.14355773897506552</v>
      </c>
      <c r="KZ103" s="402" t="str">
        <f>IF(AND(KY103&gt;-0.5,KY103&lt;0.5)," ",KY103)</f>
        <v xml:space="preserve"> </v>
      </c>
      <c r="LA103" s="98">
        <f>(JZ104-JY104)</f>
        <v>1.2735775337755619</v>
      </c>
      <c r="LB103" s="402">
        <f>IF(AND(LA103&gt;-0.5,LA103&lt;0.5)," ",LA103)</f>
        <v>1.2735775337755619</v>
      </c>
      <c r="LC103" s="98">
        <f>(KD104-KC104)</f>
        <v>1.4851777885698993</v>
      </c>
      <c r="LD103" s="402">
        <f>IF(AND(LC103&gt;-0.5,LC103&lt;0.5)," ",LC103)</f>
        <v>1.4851777885698993</v>
      </c>
      <c r="LE103" s="98">
        <f>(KH102-KG102)</f>
        <v>-0.9132661432680429</v>
      </c>
      <c r="LF103" s="402">
        <f>IF(AND(LE103&gt;-0.5,LE103&lt;0.5)," ",LE103)</f>
        <v>-0.9132661432680429</v>
      </c>
      <c r="LG103" s="98">
        <f>(KL101-KK101)</f>
        <v>0.31880172435945653</v>
      </c>
      <c r="LH103" s="402" t="str">
        <f>IF(AND(LG103&gt;-0.5,LG103&lt;0.5)," ",LG103)</f>
        <v xml:space="preserve"> </v>
      </c>
      <c r="LI103" s="98">
        <f>(KP100-KO100)</f>
        <v>-0.2315642430621665</v>
      </c>
      <c r="LJ103" s="402" t="str">
        <f>IF(AND(LI103&gt;-0.5,LI103&lt;0.5)," ",LI103)</f>
        <v xml:space="preserve"> </v>
      </c>
      <c r="LK103" s="402">
        <f>(KT101-KS101)</f>
        <v>-8.9141071039584574E-3</v>
      </c>
      <c r="LL103" s="402" t="str">
        <f>IF(AND(LK103&gt;-0.5,LK103&lt;0.5)," ",LK103)</f>
        <v xml:space="preserve"> </v>
      </c>
      <c r="LM103" s="112">
        <v>4</v>
      </c>
    </row>
    <row r="104" spans="1:325" x14ac:dyDescent="0.35">
      <c r="A104" s="95">
        <v>41250</v>
      </c>
      <c r="B104" s="36">
        <v>41250</v>
      </c>
      <c r="C104" s="301">
        <v>2.6999999999999997</v>
      </c>
      <c r="D104" s="301">
        <v>-10.15</v>
      </c>
      <c r="E104" s="301">
        <v>2.0499999999999998</v>
      </c>
      <c r="F104" s="301">
        <v>5.6</v>
      </c>
      <c r="G104" s="301">
        <v>-5.3</v>
      </c>
      <c r="H104" s="301">
        <v>0.55000000000000004</v>
      </c>
      <c r="I104" s="301">
        <v>-5</v>
      </c>
      <c r="J104" s="301">
        <v>4.3499999999999996</v>
      </c>
      <c r="K104" s="106"/>
      <c r="L104" s="36">
        <v>42345</v>
      </c>
      <c r="M104" s="105">
        <v>-0.39829999999999965</v>
      </c>
      <c r="N104" s="98">
        <f t="shared" si="233"/>
        <v>-0.33440000000000003</v>
      </c>
      <c r="O104" s="108">
        <f t="shared" si="242"/>
        <v>-0.26946666666666702</v>
      </c>
      <c r="P104" s="262"/>
      <c r="Q104" s="181">
        <v>42345</v>
      </c>
      <c r="R104" s="301">
        <v>2.6999999999999997</v>
      </c>
      <c r="S104" s="224">
        <v>3.0343999999999998</v>
      </c>
      <c r="T104" s="126"/>
      <c r="U104" s="301">
        <v>-10.15</v>
      </c>
      <c r="V104" s="224">
        <v>-9.8155999999999999</v>
      </c>
      <c r="W104"/>
      <c r="X104" s="301">
        <v>2.0499999999999998</v>
      </c>
      <c r="Y104" s="224">
        <v>2.3843999999999999</v>
      </c>
      <c r="Z104" s="127"/>
      <c r="AA104" s="301">
        <v>5.6</v>
      </c>
      <c r="AB104" s="224">
        <v>5.9344000000000001</v>
      </c>
      <c r="AC104" s="127"/>
      <c r="AD104" s="301">
        <v>-5.3</v>
      </c>
      <c r="AE104" s="223">
        <v>-4.9656000000000002</v>
      </c>
      <c r="AF104" s="127"/>
      <c r="AG104" s="301">
        <v>0.55000000000000004</v>
      </c>
      <c r="AH104" s="223">
        <v>0.88440000000000007</v>
      </c>
      <c r="AI104" s="385"/>
      <c r="AJ104" s="301">
        <v>-5</v>
      </c>
      <c r="AK104" s="223">
        <v>-4.6655999999999995</v>
      </c>
      <c r="AL104" s="385"/>
      <c r="AM104" s="301">
        <v>4.3499999999999996</v>
      </c>
      <c r="AN104" s="223">
        <f t="shared" si="224"/>
        <v>4.6844000000000001</v>
      </c>
      <c r="AO104" s="385"/>
      <c r="AZ104" s="36">
        <v>42346</v>
      </c>
      <c r="BA104" s="301">
        <v>-1.2999999999999998</v>
      </c>
      <c r="BC104" s="301">
        <v>-10.55</v>
      </c>
      <c r="BE104" s="301">
        <v>3.0999999999999996</v>
      </c>
      <c r="BF104">
        <v>-20.934444444444441</v>
      </c>
      <c r="BG104" s="301">
        <v>6.5</v>
      </c>
      <c r="BH104">
        <v>-20.93161111111111</v>
      </c>
      <c r="BI104" s="301">
        <v>-7.5</v>
      </c>
      <c r="BK104" s="301">
        <v>0.2</v>
      </c>
      <c r="BM104" s="301">
        <v>-1.9</v>
      </c>
      <c r="BO104" s="301">
        <v>3</v>
      </c>
      <c r="BS104" s="36">
        <v>42346</v>
      </c>
      <c r="BT104">
        <v>50</v>
      </c>
      <c r="BU104">
        <f t="shared" si="148"/>
        <v>0.5</v>
      </c>
      <c r="BV104">
        <f t="shared" si="149"/>
        <v>-21.882362500000003</v>
      </c>
      <c r="BW104">
        <v>47</v>
      </c>
      <c r="BX104">
        <f t="shared" si="150"/>
        <v>0.47</v>
      </c>
      <c r="BY104" s="100">
        <v>-22.346555555555554</v>
      </c>
      <c r="CD104" s="36">
        <v>42346</v>
      </c>
      <c r="CE104" s="105">
        <v>-0.52300000000000102</v>
      </c>
      <c r="CF104" s="108">
        <v>-0.46065000000000034</v>
      </c>
      <c r="CG104" s="101"/>
      <c r="CH104" s="104">
        <v>-21.882362500000003</v>
      </c>
      <c r="CI104" s="202">
        <v>0.1</v>
      </c>
      <c r="CJ104" s="224">
        <v>-0.83934999999999949</v>
      </c>
      <c r="CK104" s="508">
        <f t="shared" ref="CK104:CK120" si="297">IF(CJ104&lt;-8,-3,IF(CJ104&lt;-7,-2.4,IF(CJ104&lt;-4,-1.8,IF(CJ104&lt;-3,-1.5,IF(CJ104&lt;-2,-1.3,IF(CJ104&lt;-1,-1.1,IF(CJ104&lt;0,-1,0)))))))</f>
        <v>-1</v>
      </c>
      <c r="CL104" s="507">
        <f t="shared" ref="CL104:CL120" si="298">IF(CJ104&gt;7,1.5,IF(CJ104&gt;5,1.2,IF(CJ104&gt;4,1.15,IF(CJ104&gt;3,1,IF(CJ104&gt;2,0.5,IF(CJ104&gt;1,-0.2,IF(CJ104&gt;0,-1,0)))))))</f>
        <v>0</v>
      </c>
      <c r="CM104" s="172">
        <f>IF(CM103&lt;-23,-23,(CM103+CN103))</f>
        <v>-21.153720429142503</v>
      </c>
      <c r="CN104" s="172">
        <f>(CN103)</f>
        <v>-8.9999999999999858E-2</v>
      </c>
      <c r="CO104" s="537">
        <f t="shared" ref="CO104:CO128" si="299">IF(AND(CM104&lt;(CH104-2),CJ104&lt;-5),CN104+(CI104*-0.1),IF(AND(CM104&lt;(CH104-2),CJ104&lt;-3),CN104+(CI104*-0.3),IF(AND(CM104&lt;(CH104-2),CJ104&lt;0),CN104+(CI104*-0.5),0)))</f>
        <v>0</v>
      </c>
      <c r="CP104" s="537">
        <f>IF(AND(CM104&lt;(CH104-2),CJ104&gt;5),CN104+(CI104*-0.5),IF(AND(CM104&lt;(CH104-2),CJ104&gt;3),CN104+(CI104*-0.3),IF(AND(CM104&lt;(CH104-2),CJ104&gt;0),CN104+(CI104*-0.1),0)))</f>
        <v>0</v>
      </c>
      <c r="CQ104" s="537">
        <f t="shared" ref="CQ104:CQ154" si="300">IF(AND(CM104&gt;(CH104+2),CJ104&gt;5),CN104+(CI104*0.1),IF(AND(CM104&gt;(CH104+2),CJ104&gt;3),CN104+(CI104*0.2),IF(AND(CM104&gt;(CH104+2),CJ104&gt;0),CN104+(CI104*0.3),0)))</f>
        <v>0</v>
      </c>
      <c r="CR104" s="537">
        <f t="shared" ref="CR104:CR154" si="301">IF(AND(CM104&gt;(CH104+2),CJ104&lt;-5),CN104+(CI104*0.5),IF(AND(CM104&gt;(CH104+2),CJ104&lt;-3),CN104+(CI104*0.3),IF(AND(CM104&gt;(CH104+2),CJ104&lt;0),CN104+(CI104*0.1),0)))</f>
        <v>0</v>
      </c>
      <c r="CS104" s="518">
        <f t="shared" si="208"/>
        <v>-21.153720429142503</v>
      </c>
      <c r="CT104" s="519">
        <f>IF(AND(CS103&lt;-21,CJ104&lt;0),((CS104-CS103)*0.8),(CS104-CS103))</f>
        <v>-7.1999999999999884E-2</v>
      </c>
      <c r="CU104" s="519">
        <f>IF(AND(CS103&lt;-24,CJ104&lt;0),((CS104-CS103)*0.4),(CT104))</f>
        <v>-7.1999999999999884E-2</v>
      </c>
      <c r="CV104" s="538">
        <f t="shared" ref="CV104:CV164" si="302">IF(AND(CY103&gt;(CH104+1),(CI104&gt;-0.15)),(CU104-0.1),(CU104))</f>
        <v>-7.1999999999999884E-2</v>
      </c>
      <c r="CW104" s="165"/>
      <c r="CX104" s="165"/>
      <c r="CY104" s="104">
        <f t="shared" ref="CY104:CY133" si="303">(CY103+CV104)</f>
        <v>-21.135720429142502</v>
      </c>
      <c r="CZ104"/>
      <c r="DB104" s="36">
        <v>42346</v>
      </c>
      <c r="DC104" s="105">
        <v>-0.52300000000000102</v>
      </c>
      <c r="DD104" s="108">
        <v>-0.46065000000000034</v>
      </c>
      <c r="DE104" s="101"/>
      <c r="DF104" s="104">
        <v>-21.882362500000003</v>
      </c>
      <c r="DG104" s="202">
        <v>0.1</v>
      </c>
      <c r="DH104" s="224">
        <v>-10.08935</v>
      </c>
      <c r="DI104" s="508">
        <f t="shared" ref="DI104:DI120" si="304">IF(DH104&lt;-8,-3,IF(DH104&lt;-7,-2.4,IF(DH104&lt;-4,-1.8,IF(DH104&lt;-3,-1.5,IF(DH104&lt;-2,-1.3,IF(DH104&lt;-1,-1.1,IF(DH104&lt;0,-1,0)))))))</f>
        <v>-3</v>
      </c>
      <c r="DJ104" s="507">
        <f t="shared" ref="DJ104:DJ120" si="305">IF(DH104&gt;7,1.5,IF(DH104&gt;5,1.2,IF(DH104&gt;4,1.15,IF(DH104&gt;3,1,IF(DH104&gt;2,0.5,IF(DH104&gt;1,-0.2,IF(DH104&gt;0,-1,0)))))))</f>
        <v>0</v>
      </c>
      <c r="DK104" s="172">
        <f>IF(DK103&lt;-23,-23,(DK103+DL103))</f>
        <v>-23</v>
      </c>
      <c r="DL104" s="172">
        <f>(DL103)</f>
        <v>-2.4999999999998579E-2</v>
      </c>
      <c r="DM104" s="537">
        <f t="shared" ref="DM104:DM128" si="306">IF(AND(DK104&lt;(DF104-2),DH104&lt;-5),DL104+(DG104*-0.1),IF(AND(DK104&lt;(DF104-2),DH104&lt;-3),DL104+(DG104*-0.3),IF(AND(DK104&lt;(DF104-2),DH104&lt;0),DL104+(DG104*-0.5),0)))</f>
        <v>0</v>
      </c>
      <c r="DN104" s="537">
        <f>IF(AND(DK104&lt;(DF104-2),DH104&gt;5),DL104+(DG104*-0.5),IF(AND(DK104&lt;(DF104-2),DH104&gt;3),DL104+(DG104*-0.3),IF(AND(DK104&lt;(DF104-2),DH104&gt;0),DL104+(DG104*-0.1),0)))</f>
        <v>0</v>
      </c>
      <c r="DO104" s="537">
        <f t="shared" ref="DO104:DO154" si="307">IF(AND(DK104&gt;(DF104+2),DH104&gt;5),DL104+(DG104*0.1),IF(AND(DK104&gt;(DF104+2),DH104&gt;3),DL104+(DG104*0.2),IF(AND(DK104&gt;(DF104+2),DH104&gt;0),DL104+(DG104*0.3),0)))</f>
        <v>0</v>
      </c>
      <c r="DP104" s="537">
        <f t="shared" ref="DP104:DP154" si="308">IF(AND(DK104&gt;(DF104+2),DH104&lt;-5),DL104+(DG104*0.5),IF(AND(DK104&gt;(DF104+2),DH104&lt;-3),DL104+(DG104*0.3),IF(AND(DK104&gt;(DF104+2),DH104&lt;0),DL104+(DG104*0.1),0)))</f>
        <v>0</v>
      </c>
      <c r="DQ104" s="518">
        <f t="shared" si="209"/>
        <v>-23.751162814992501</v>
      </c>
      <c r="DR104" s="519">
        <f>IF(AND(DQ103&lt;-21,DH104&lt;0),((DQ104-DQ103)*0.8),(DQ104-DQ103))</f>
        <v>-1.9999999999998866E-2</v>
      </c>
      <c r="DS104" s="519">
        <f>IF(AND(DQ103&lt;-24,DH104&lt;0),((DQ104-DQ103)*0.4),(DR104))</f>
        <v>-1.9999999999998866E-2</v>
      </c>
      <c r="DT104" s="538">
        <f t="shared" si="217"/>
        <v>-1.9999999999998866E-2</v>
      </c>
      <c r="DU104" s="165"/>
      <c r="DV104" s="165"/>
      <c r="DW104" s="104">
        <f t="shared" si="184"/>
        <v>-22.693483664900999</v>
      </c>
      <c r="DY104" s="183"/>
      <c r="DZ104" s="36">
        <v>42346</v>
      </c>
      <c r="EA104" s="105">
        <v>-0.52300000000000102</v>
      </c>
      <c r="EB104" s="108">
        <v>-0.46065000000000034</v>
      </c>
      <c r="EC104" s="101"/>
      <c r="ED104" s="104">
        <v>-21.882362500000003</v>
      </c>
      <c r="EE104" s="202">
        <v>0.1</v>
      </c>
      <c r="EF104" s="224">
        <v>3.5606499999999999</v>
      </c>
      <c r="EG104" s="508">
        <f t="shared" ref="EG104:EG120" si="309">IF(EF104&lt;-8,-3,IF(EF104&lt;-7,-2.4,IF(EF104&lt;-4,-1.8,IF(EF104&lt;-3,-1.5,IF(EF104&lt;-2,-1.3,IF(EF104&lt;-1,-1.1,IF(EF104&lt;0,-1,0)))))))</f>
        <v>0</v>
      </c>
      <c r="EH104" s="507">
        <f t="shared" ref="EH104:EH120" si="310">IF(EF104&gt;7,1.5,IF(EF104&gt;5,1.2,IF(EF104&gt;4,1.15,IF(EF104&gt;3,1,IF(EF104&gt;2,0.5,IF(EF104&gt;1,-0.2,IF(EF104&gt;0,-1,0)))))))</f>
        <v>1</v>
      </c>
      <c r="EI104" s="172">
        <f>IF(EI103&lt;-23,-23,(EI103+EJ103))</f>
        <v>-22.620901753415005</v>
      </c>
      <c r="EJ104" s="172">
        <f>(EJ103)</f>
        <v>-9.4999999999998863E-2</v>
      </c>
      <c r="EK104" s="537">
        <f t="shared" ref="EK104:EK128" si="311">IF(AND(EI104&lt;(ED104-2),EF104&lt;-5),EJ104+(EE104*-0.1),IF(AND(EI104&lt;(ED104-2),EF104&lt;-3),EJ104+(EE104*-0.3),IF(AND(EI104&lt;(ED104-2),EF104&lt;0),EJ104+(EE104*-0.5),0)))</f>
        <v>0</v>
      </c>
      <c r="EL104" s="537">
        <f>IF(AND(EI104&lt;(ED104-2),EF104&gt;5),EJ104+(EE104*-0.5),IF(AND(EI104&lt;(ED104-2),EF104&gt;3),EJ104+(EE104*-0.3),IF(AND(EI104&lt;(ED104-2),EF104&gt;0),EJ104+(EE104*-0.1),0)))</f>
        <v>0</v>
      </c>
      <c r="EM104" s="537">
        <f t="shared" ref="EM104:EM154" si="312">IF(AND(EI104&gt;(ED104+2),EF104&gt;5),EJ104+(EE104*0.1),IF(AND(EI104&gt;(ED104+2),EF104&gt;3),EJ104+(EE104*0.2),IF(AND(EI104&gt;(ED104+2),EF104&gt;0),EJ104+(EE104*0.3),0)))</f>
        <v>0</v>
      </c>
      <c r="EN104" s="537">
        <f t="shared" ref="EN104:EN154" si="313">IF(AND(EI104&gt;(ED104+2),EF104&lt;-5),EJ104+(EE104*0.5),IF(AND(EI104&gt;(ED104+2),EF104&lt;-3),EJ104+(EE104*0.3),IF(AND(EI104&gt;(ED104+2),EF104&lt;0),EJ104+(EE104*0.1),0)))</f>
        <v>0</v>
      </c>
      <c r="EO104" s="518">
        <f t="shared" si="210"/>
        <v>-22.802810244840003</v>
      </c>
      <c r="EP104" s="519">
        <f>IF(AND(EO103&lt;-21,EF104&lt;0),((EO104-EO103)*0.8),(EO104-EO103))</f>
        <v>-9.4999999999998863E-2</v>
      </c>
      <c r="EQ104" s="519">
        <f>IF(AND(EO103&lt;-24,EF104&lt;0),((EO104-EO103)*0.4),(EP104))</f>
        <v>-9.4999999999998863E-2</v>
      </c>
      <c r="ER104" s="538">
        <f t="shared" si="218"/>
        <v>-9.4999999999998863E-2</v>
      </c>
      <c r="ES104" s="165"/>
      <c r="ET104" s="165"/>
      <c r="EU104" s="104">
        <f t="shared" si="185"/>
        <v>-22.208021978220003</v>
      </c>
      <c r="EV104" s="163">
        <v>-20.934444444444441</v>
      </c>
      <c r="EW104" s="183"/>
      <c r="EX104" s="36">
        <v>42346</v>
      </c>
      <c r="EY104" s="105">
        <v>-0.52300000000000102</v>
      </c>
      <c r="EZ104" s="108">
        <v>-0.46065000000000034</v>
      </c>
      <c r="FA104" s="101"/>
      <c r="FB104" s="104">
        <v>-21.882362500000003</v>
      </c>
      <c r="FC104" s="202">
        <v>0.1</v>
      </c>
      <c r="FD104" s="224">
        <v>6.9606500000000002</v>
      </c>
      <c r="FE104" s="508">
        <f t="shared" ref="FE104:FE120" si="314">IF(FD104&lt;-8,-3,IF(FD104&lt;-7,-2.4,IF(FD104&lt;-4,-1.8,IF(FD104&lt;-3,-1.5,IF(FD104&lt;-2,-1.3,IF(FD104&lt;-1,-1.1,IF(FD104&lt;0,-1,0)))))))</f>
        <v>0</v>
      </c>
      <c r="FF104" s="507">
        <f t="shared" ref="FF104:FF120" si="315">IF(FD104&gt;7,1.5,IF(FD104&gt;5,1.2,IF(FD104&gt;4,1.15,IF(FD104&gt;3,1,IF(FD104&gt;2,0.5,IF(FD104&gt;1,-0.2,IF(FD104&gt;0,-1,0)))))))</f>
        <v>1.2</v>
      </c>
      <c r="FG104" s="172">
        <f>IF(FG103&lt;-23,-23,(FG103+FH103))</f>
        <v>-22.974300427505007</v>
      </c>
      <c r="FH104" s="172">
        <f>(FH103)</f>
        <v>-7.9999999999998295E-2</v>
      </c>
      <c r="FI104" s="537">
        <f t="shared" ref="FI104:FI128" si="316">IF(AND(FG104&lt;(FB104-2),FD104&lt;-5),FH104+(FC104*-0.1),IF(AND(FG104&lt;(FB104-2),FD104&lt;-3),FH104+(FC104*-0.3),IF(AND(FG104&lt;(FB104-2),FD104&lt;0),FH104+(FC104*-0.5),0)))</f>
        <v>0</v>
      </c>
      <c r="FJ104" s="537">
        <f>IF(AND(FG104&lt;(FB104-2),FD104&gt;5),FH104+(FC104*-0.5),IF(AND(FG104&lt;(FB104-2),FD104&gt;3),FH104+(FC104*-0.3),IF(AND(FG104&lt;(FB104-2),FD104&gt;0),FH104+(FC104*-0.1),0)))</f>
        <v>0</v>
      </c>
      <c r="FK104" s="537">
        <f t="shared" ref="FK104:FK154" si="317">IF(AND(FG104&gt;(FB104+2),FD104&gt;5),FH104+(FC104*0.1),IF(AND(FG104&gt;(FB104+2),FD104&gt;3),FH104+(FC104*0.2),IF(AND(FG104&gt;(FB104+2),FD104&gt;0),FH104+(FC104*0.3),0)))</f>
        <v>0</v>
      </c>
      <c r="FL104" s="537">
        <f t="shared" ref="FL104:FL154" si="318">IF(AND(FG104&gt;(FB104+2),FD104&lt;-5),FH104+(FC104*0.5),IF(AND(FG104&gt;(FB104+2),FD104&lt;-3),FH104+(FC104*0.3),IF(AND(FG104&gt;(FB104+2),FD104&lt;0),FH104+(FC104*0.1),0)))</f>
        <v>0</v>
      </c>
      <c r="FM104" s="518">
        <f t="shared" si="211"/>
        <v>-22.974300427505007</v>
      </c>
      <c r="FN104" s="519">
        <f>IF(AND(FM103&lt;-21,FD104&lt;0),((FM104-FM103)*0.8),(FM104-FM103))</f>
        <v>-7.9999999999998295E-2</v>
      </c>
      <c r="FO104" s="519">
        <f>IF(AND(FM103&lt;-24,FD104&lt;0),((FM104-FM103)*0.4),(FN104))</f>
        <v>-7.9999999999998295E-2</v>
      </c>
      <c r="FP104" s="538">
        <f t="shared" si="219"/>
        <v>-7.9999999999998295E-2</v>
      </c>
      <c r="FQ104" s="165"/>
      <c r="FR104" s="165"/>
      <c r="FS104" s="104">
        <f t="shared" si="186"/>
        <v>-22.416788899681009</v>
      </c>
      <c r="FT104">
        <v>-20.93161111111111</v>
      </c>
      <c r="FU104" s="183"/>
      <c r="FV104" s="36">
        <v>42346</v>
      </c>
      <c r="FW104" s="105">
        <v>-0.52300000000000102</v>
      </c>
      <c r="FX104" s="108">
        <v>-0.46065000000000034</v>
      </c>
      <c r="FY104" s="101"/>
      <c r="FZ104" s="104">
        <v>-21.882362500000003</v>
      </c>
      <c r="GA104" s="202">
        <v>0.1</v>
      </c>
      <c r="GB104" s="223">
        <v>-7.0393499999999998</v>
      </c>
      <c r="GC104" s="508">
        <f t="shared" ref="GC104:GC120" si="319">IF(GB104&lt;-8,-3,IF(GB104&lt;-7,-2.4,IF(GB104&lt;-4,-1.8,IF(GB104&lt;-3,-1.5,IF(GB104&lt;-2,-1.3,IF(GB104&lt;-1,-1.1,IF(GB104&lt;0,-1,0)))))))</f>
        <v>-2.4</v>
      </c>
      <c r="GD104" s="507">
        <f t="shared" ref="GD104:GD120" si="320">IF(GB104&gt;7,1.5,IF(GB104&gt;5,1.2,IF(GB104&gt;4,1.15,IF(GB104&gt;3,1,IF(GB104&gt;2,0.5,IF(GB104&gt;1,-0.2,IF(GB104&gt;0,-1,0)))))))</f>
        <v>0</v>
      </c>
      <c r="GE104" s="172">
        <f>IF(GE103&lt;-23,-23,(GE103+GF103))</f>
        <v>-20.517289412287504</v>
      </c>
      <c r="GF104" s="172">
        <f>(GF103)</f>
        <v>-0.16000000000000014</v>
      </c>
      <c r="GG104" s="537">
        <f t="shared" ref="GG104:GG128" si="321">IF(AND(GE104&lt;(FZ104-2),GB104&lt;-5),GF104+(GA104*-0.1),IF(AND(GE104&lt;(FZ104-2),GB104&lt;-3),GF104+(GA104*-0.3),IF(AND(GE104&lt;(FZ104-2),GB104&lt;0),GF104+(GA104*-0.5),0)))</f>
        <v>0</v>
      </c>
      <c r="GH104" s="537">
        <f t="shared" ref="GH104:GH133" si="322">IF(AND(GE104&lt;(FZ104-2),GB104&gt;5),GF104+(GA104*1.5),IF(AND(GE104&lt;(FZ104-2),GB104&gt;3),GF104+(GA104*1),IF(AND(GE104&lt;(FZ104-2),GB104&gt;0),GF104+(GA104*0.5),0)))</f>
        <v>0</v>
      </c>
      <c r="GI104" s="537">
        <f t="shared" ref="GI104:GI154" si="323">IF(AND(GE104&gt;(FZ104+2),GB104&gt;5),GF104+(GA104*0.1),IF(AND(GE104&gt;(FZ104+2),GB104&gt;3),GF104+(GA104*0.2),IF(AND(GE104&gt;(FZ104+2),GB104&gt;0),GF104+(GA104*0.3),0)))</f>
        <v>0</v>
      </c>
      <c r="GJ104" s="537">
        <f t="shared" ref="GJ104:GJ154" si="324">IF(AND(GE104&gt;(FZ104+2),GB104&lt;-5),GF104+(GA104*0.5),IF(AND(GE104&gt;(FZ104+2),GB104&lt;-3),GF104+(GA104*0.3),IF(AND(GE104&gt;(FZ104+2),GB104&lt;0),GF104+(GA104*0.1),0)))</f>
        <v>0</v>
      </c>
      <c r="GK104" s="518">
        <f t="shared" si="212"/>
        <v>-20.517289412287504</v>
      </c>
      <c r="GL104" s="519">
        <f>IF(AND(GK103&lt;-21,GB104&lt;0),((GK104-GK103)*0.8),(GK104-GK103))</f>
        <v>-0.16000000000000014</v>
      </c>
      <c r="GM104" s="519">
        <f>IF(AND(GK103&lt;-24,GB104&lt;0),((GK104-GK103)*0.4),(GL104))</f>
        <v>-0.16000000000000014</v>
      </c>
      <c r="GN104" s="538">
        <f t="shared" si="220"/>
        <v>-0.16000000000000014</v>
      </c>
      <c r="GO104" s="165"/>
      <c r="GP104" s="165"/>
      <c r="GQ104" s="104">
        <f t="shared" si="187"/>
        <v>-21.217289412287514</v>
      </c>
      <c r="GR104"/>
      <c r="GS104" s="183"/>
      <c r="GT104" s="36">
        <v>42346</v>
      </c>
      <c r="GU104" s="105">
        <v>-0.52300000000000102</v>
      </c>
      <c r="GV104" s="108">
        <v>-0.46065000000000034</v>
      </c>
      <c r="GW104" s="101"/>
      <c r="GX104" s="104">
        <v>-21.882362500000003</v>
      </c>
      <c r="GY104" s="202">
        <v>0.1</v>
      </c>
      <c r="GZ104" s="223">
        <v>0.6606500000000004</v>
      </c>
      <c r="HA104" s="508">
        <f t="shared" ref="HA104:HA120" si="325">IF(GZ104&lt;-8,-3,IF(GZ104&lt;-7,-2.4,IF(GZ104&lt;-4,-1.8,IF(GZ104&lt;-3,-1.5,IF(GZ104&lt;-2,-1.3,IF(GZ104&lt;-1,-1.1,IF(GZ104&lt;0,-1,0)))))))</f>
        <v>0</v>
      </c>
      <c r="HB104" s="507">
        <f t="shared" ref="HB104:HB120" si="326">IF(GZ104&gt;7,1.5,IF(GZ104&gt;5,1.2,IF(GZ104&gt;4,1.15,IF(GZ104&gt;3,1,IF(GZ104&gt;2,0.5,IF(GZ104&gt;1,-0.2,IF(GZ104&gt;0,-1,0)))))))</f>
        <v>-1</v>
      </c>
      <c r="HC104" s="172">
        <f>IF(HC103&lt;-23,-23,(HC103+HD103))</f>
        <v>-23</v>
      </c>
      <c r="HD104" s="172">
        <f>(HD103)</f>
        <v>-0.10000000000000142</v>
      </c>
      <c r="HE104" s="537">
        <f t="shared" ref="HE104:HE128" si="327">IF(AND(HC104&lt;(GX104-2),GZ104&lt;-5),HD104+(GY104*-0.1),IF(AND(HC104&lt;(GX104-2),GZ104&lt;-3),HD104+(GY104*-0.3),IF(AND(HC104&lt;(GX104-2),GZ104&lt;0),HD104+(GY104*-0.5),0)))</f>
        <v>0</v>
      </c>
      <c r="HF104" s="537">
        <f>IF(AND(HC104&lt;(GX104-2),GZ104&gt;5),HD104+(GY104*-0.5),IF(AND(HC104&lt;(GX104-2),GZ104&gt;3),HD104+(GY104*-0.3),IF(AND(HC104&lt;(GX104-2),GZ104&gt;0),HD104+(GY104*-0.1),0)))</f>
        <v>0</v>
      </c>
      <c r="HG104" s="537">
        <f t="shared" ref="HG104:HG154" si="328">IF(AND(HC104&gt;(GX104+2),GZ104&gt;5),HD104+(GY104*0.1),IF(AND(HC104&gt;(GX104+2),GZ104&gt;3),HD104+(GY104*0.2),IF(AND(HC104&gt;(GX104+2),GZ104&gt;0),HD104+(GY104*0.3),0)))</f>
        <v>0</v>
      </c>
      <c r="HH104" s="537">
        <f t="shared" ref="HH104:HH154" si="329">IF(AND(HC104&gt;(GX104+2),GZ104&lt;-5),HD104+(GY104*0.5),IF(AND(HC104&gt;(GX104+2),GZ104&lt;-3),HD104+(GY104*0.3),IF(AND(HC104&gt;(GX104+2),GZ104&lt;0),HD104+(GY104*0.1),0)))</f>
        <v>0</v>
      </c>
      <c r="HI104" s="518">
        <f t="shared" si="213"/>
        <v>-23.019757279915009</v>
      </c>
      <c r="HJ104" s="519">
        <f>IF(AND(HI103&lt;-21,GZ104&lt;0),((HI104-HI103)*0.8),(HI104-HI103))</f>
        <v>-0.10000000000000142</v>
      </c>
      <c r="HK104" s="519">
        <f>IF(AND(HI103&lt;-24,GZ104&lt;0),((HI104-HI103)*0.4),(HJ104))</f>
        <v>-0.10000000000000142</v>
      </c>
      <c r="HL104" s="538">
        <f t="shared" si="221"/>
        <v>-0.10000000000000142</v>
      </c>
      <c r="HM104" s="165"/>
      <c r="HN104" s="165"/>
      <c r="HO104" s="104">
        <f t="shared" si="188"/>
        <v>-22.945357279915012</v>
      </c>
      <c r="HP104" s="165"/>
      <c r="HQ104" s="183"/>
      <c r="HR104" s="36">
        <v>42346</v>
      </c>
      <c r="HS104" s="105">
        <v>-0.52300000000000102</v>
      </c>
      <c r="HT104" s="108">
        <v>-0.46065000000000034</v>
      </c>
      <c r="HU104" s="101"/>
      <c r="HV104" s="104">
        <v>-21.882362500000003</v>
      </c>
      <c r="HW104" s="202">
        <v>0.1</v>
      </c>
      <c r="HX104" s="223">
        <v>-1.4393499999999997</v>
      </c>
      <c r="HY104" s="508">
        <f t="shared" ref="HY104:HY120" si="330">IF(HX104&lt;-8,-3,IF(HX104&lt;-7,-2.4,IF(HX104&lt;-4,-1.8,IF(HX104&lt;-3,-1.5,IF(HX104&lt;-2,-1.3,IF(HX104&lt;-1,-1.1,IF(HX104&lt;0,-1,0)))))))</f>
        <v>-1.1000000000000001</v>
      </c>
      <c r="HZ104" s="507">
        <f t="shared" ref="HZ104:HZ120" si="331">IF(HX104&gt;7,1.5,IF(HX104&gt;5,1.2,IF(HX104&gt;4,1.15,IF(HX104&gt;3,1,IF(HX104&gt;2,0.5,IF(HX104&gt;1,-0.2,IF(HX104&gt;0,-1,0)))))))</f>
        <v>0</v>
      </c>
      <c r="IA104" s="172">
        <f>IF(IA103&lt;-23,-23,(IA103+IB103))</f>
        <v>-23.054775439477513</v>
      </c>
      <c r="IB104" s="172">
        <f>(IB103)</f>
        <v>-0.16000000000000014</v>
      </c>
      <c r="IC104" s="537">
        <f t="shared" ref="IC104:IC128" si="332">IF(AND(IA104&lt;(HV104-2),HX104&lt;-5),IB104+(HW104*-0.1),IF(AND(IA104&lt;(HV104-2),HX104&lt;-3),IB104+(HW104*-0.3),IF(AND(IA104&lt;(HV104-2),HX104&lt;0),IB104+(HW104*-0.5),0)))</f>
        <v>0</v>
      </c>
      <c r="ID104" s="537">
        <f>IF(AND(IA104&lt;(HV104-2),HX104&gt;5),IB104+(HW104*-0.5),IF(AND(IA104&lt;(HV104-2),HX104&gt;3),IB104+(HW104*-0.3),IF(AND(IA104&lt;(HV104-2),HX104&gt;0),IB104+(HW104*-0.1),0)))</f>
        <v>0</v>
      </c>
      <c r="IE104" s="537">
        <f t="shared" ref="IE104:IE154" si="333">IF(AND(IA104&gt;(HV104+2),HX104&gt;5),IB104+(HW104*0.1),IF(AND(IA104&gt;(HV104+2),HX104&gt;3),IB104+(HW104*0.2),IF(AND(IA104&gt;(HV104+2),HX104&gt;0),IB104+(HW104*0.3),0)))</f>
        <v>0</v>
      </c>
      <c r="IF104" s="537">
        <f t="shared" ref="IF104:IF154" si="334">IF(AND(IA104&gt;(HV104+2),HX104&lt;-5),IB104+(HW104*0.5),IF(AND(IA104&gt;(HV104+2),HX104&lt;-3),IB104+(HW104*0.3),IF(AND(IA104&gt;(HV104+2),HX104&lt;0),IB104+(HW104*0.1),0)))</f>
        <v>0</v>
      </c>
      <c r="IG104" s="518">
        <f t="shared" si="214"/>
        <v>-23.054775439477513</v>
      </c>
      <c r="IH104" s="519">
        <f>IF(AND(IG103&lt;-21,HX104&lt;0),((IG104-IG103)*0.8),(IG104-IG103))</f>
        <v>-0.12800000000000011</v>
      </c>
      <c r="II104" s="519">
        <f>IF(AND(IG103&lt;-24,HX104&lt;0),((IG104-IG103)*0.4),(IH104))</f>
        <v>-0.12800000000000011</v>
      </c>
      <c r="IJ104" s="538">
        <f t="shared" si="222"/>
        <v>-0.12800000000000011</v>
      </c>
      <c r="IK104" s="165"/>
      <c r="IL104" s="165"/>
      <c r="IM104" s="104">
        <f t="shared" si="189"/>
        <v>-22.733975439477515</v>
      </c>
      <c r="IN104"/>
      <c r="IO104" s="183"/>
      <c r="IP104" s="36">
        <v>42346</v>
      </c>
      <c r="IQ104" s="105">
        <v>-0.52300000000000102</v>
      </c>
      <c r="IR104" s="108">
        <v>-0.46065000000000034</v>
      </c>
      <c r="IS104" s="101"/>
      <c r="IT104" s="104">
        <v>-21.882362500000003</v>
      </c>
      <c r="IU104" s="202">
        <v>0.1</v>
      </c>
      <c r="IV104" s="365">
        <v>3.4606500000000002</v>
      </c>
      <c r="IW104" s="508">
        <f t="shared" ref="IW104:IW120" si="335">IF(IV104&lt;-8,-3,IF(IV104&lt;-7,-2.4,IF(IV104&lt;-4,-1.8,IF(IV104&lt;-3,-1.5,IF(IV104&lt;-2,-1.3,IF(IV104&lt;-1,-1.1,IF(IV104&lt;0,-1,0)))))))</f>
        <v>0</v>
      </c>
      <c r="IX104" s="507">
        <f t="shared" ref="IX104:IX120" si="336">IF(IV104&gt;7,1.5,IF(IV104&gt;5,1.2,IF(IV104&gt;4,1.15,IF(IV104&gt;3,1,IF(IV104&gt;2,0.5,IF(IV104&gt;1,-0.2,IF(IV104&gt;0,-1,0)))))))</f>
        <v>1</v>
      </c>
      <c r="IY104" s="172">
        <f>IF(IY103&lt;-23,-23,(IY103+IZ103))</f>
        <v>-23</v>
      </c>
      <c r="IZ104" s="172">
        <f>(IZ103)</f>
        <v>-8.5000000000000853E-2</v>
      </c>
      <c r="JA104" s="537">
        <f t="shared" ref="JA104:JA110" si="337">IF(AND(IY104&lt;(IT104-2),IV104&lt;-5),IZ104+(IU104*-0.1),IF(AND(IY104&lt;(IT104-2),IV104&lt;-3),IZ104+(IU104*-0.3),IF(AND(IY104&lt;(IT104-2),IV104&lt;0),IZ104+(IU104*-0.5),0)))</f>
        <v>0</v>
      </c>
      <c r="JB104" s="537">
        <f>IF(AND(IY104&lt;(IT104-2),IV104&gt;5),IZ104+(IU104*-0.5),IF(AND(IY104&lt;(IT104-2),IV104&gt;3),IZ104+(IU104*-0.3),IF(AND(IY104&lt;(IT104-2),IV104&gt;0),IZ104+(IU104*-0.1),0)))</f>
        <v>0</v>
      </c>
      <c r="JC104" s="537">
        <f t="shared" ref="JC104:JC154" si="338">IF(AND(IY104&gt;(IT104+2),IV104&gt;5),IZ104+(IU104*0.1),IF(AND(IY104&gt;(IT104+2),IV104&gt;3),IZ104+(IU104*0.2),IF(AND(IY104&gt;(IT104+2),IV104&gt;0),IZ104+(IU104*0.3),0)))</f>
        <v>0</v>
      </c>
      <c r="JD104" s="537">
        <f t="shared" ref="JD104:JD154" si="339">IF(AND(IY104&gt;(IT104+2),IV104&lt;-5),IZ104+(IU104*0.5),IF(AND(IY104&gt;(IT104+2),IV104&lt;-3),IZ104+(IU104*0.3),IF(AND(IY104&gt;(IT104+2),IV104&lt;0),IZ104+(IU104*0.1),0)))</f>
        <v>0</v>
      </c>
      <c r="JE104" s="518">
        <f t="shared" si="215"/>
        <v>-23.074622412950006</v>
      </c>
      <c r="JF104" s="519">
        <f>IF(AND(JE103&lt;-21,IV104&lt;0),((JE104-JE103)*0.8),(JE104-JE103))</f>
        <v>-8.5000000000000853E-2</v>
      </c>
      <c r="JG104" s="519">
        <f>IF(AND(JE103&lt;-24,IV104&lt;0),((JE104-JE103)*0.4),(JF104))</f>
        <v>-8.5000000000000853E-2</v>
      </c>
      <c r="JH104" s="538">
        <f t="shared" si="223"/>
        <v>-8.5000000000000853E-2</v>
      </c>
      <c r="JI104" s="165"/>
      <c r="JJ104" s="165"/>
      <c r="JK104" s="104">
        <f t="shared" si="190"/>
        <v>-22.618423855859003</v>
      </c>
      <c r="JL104" s="131"/>
      <c r="JM104" s="131"/>
      <c r="JN104" s="528"/>
      <c r="JO104" s="163">
        <v>-21.882362500000003</v>
      </c>
      <c r="JP104" s="163">
        <v>-0.83934999999999949</v>
      </c>
      <c r="JQ104" s="398">
        <f t="shared" si="243"/>
        <v>-21.135720429142502</v>
      </c>
      <c r="JT104" s="163">
        <v>-10.08935</v>
      </c>
      <c r="JU104" s="398">
        <f t="shared" si="244"/>
        <v>-22.693483664900999</v>
      </c>
      <c r="JX104" s="163">
        <v>3.5606499999999999</v>
      </c>
      <c r="JY104" s="425">
        <f t="shared" si="245"/>
        <v>-22.208021978220003</v>
      </c>
      <c r="JZ104" s="398">
        <v>-20.934444444444441</v>
      </c>
      <c r="KB104" s="163">
        <v>6.9606500000000002</v>
      </c>
      <c r="KC104" s="419">
        <f t="shared" si="246"/>
        <v>-22.416788899681009</v>
      </c>
      <c r="KD104" s="419">
        <v>-20.93161111111111</v>
      </c>
      <c r="KF104" s="163">
        <v>-7.0393499999999998</v>
      </c>
      <c r="KG104" s="398">
        <f t="shared" si="247"/>
        <v>-21.217289412287514</v>
      </c>
      <c r="KJ104" s="163">
        <v>0.6606500000000004</v>
      </c>
      <c r="KK104" s="398">
        <f t="shared" si="248"/>
        <v>-22.945357279915012</v>
      </c>
      <c r="KL104" s="425"/>
      <c r="KN104" s="365">
        <v>-1.4393499999999997</v>
      </c>
      <c r="KO104" s="398">
        <f t="shared" si="249"/>
        <v>-22.733975439477515</v>
      </c>
      <c r="KR104" s="365">
        <v>3.4606500000000002</v>
      </c>
      <c r="KS104" s="398">
        <f t="shared" si="250"/>
        <v>-22.618423855859003</v>
      </c>
      <c r="KU104" s="36">
        <v>42346</v>
      </c>
    </row>
    <row r="105" spans="1:325" s="100" customFormat="1" x14ac:dyDescent="0.35">
      <c r="A105" s="260">
        <v>41251</v>
      </c>
      <c r="B105" s="258">
        <v>41251</v>
      </c>
      <c r="C105" s="301">
        <v>-1.2999999999999998</v>
      </c>
      <c r="D105" s="301">
        <v>-10.55</v>
      </c>
      <c r="E105" s="301">
        <v>3.0999999999999996</v>
      </c>
      <c r="F105" s="301">
        <v>6.5</v>
      </c>
      <c r="G105" s="301">
        <v>-7.5</v>
      </c>
      <c r="H105" s="301">
        <v>0.2</v>
      </c>
      <c r="I105" s="301">
        <v>-1.9</v>
      </c>
      <c r="J105" s="301">
        <v>3</v>
      </c>
      <c r="K105" s="106"/>
      <c r="L105" s="36">
        <v>42346</v>
      </c>
      <c r="M105" s="118">
        <v>-0.52300000000000102</v>
      </c>
      <c r="N105" s="98">
        <f t="shared" si="233"/>
        <v>-0.46065000000000034</v>
      </c>
      <c r="O105" s="262">
        <f t="shared" si="242"/>
        <v>-0.39726666666666705</v>
      </c>
      <c r="P105" s="262"/>
      <c r="Q105" s="181">
        <v>42346</v>
      </c>
      <c r="R105" s="301">
        <v>-1.2999999999999998</v>
      </c>
      <c r="S105" s="224">
        <v>-0.83934999999999949</v>
      </c>
      <c r="T105"/>
      <c r="U105" s="301">
        <v>-10.55</v>
      </c>
      <c r="V105" s="224">
        <v>-10.08935</v>
      </c>
      <c r="X105" s="301">
        <v>3.0999999999999996</v>
      </c>
      <c r="Y105" s="224">
        <v>3.5606499999999999</v>
      </c>
      <c r="Z105">
        <v>-20.934444444444441</v>
      </c>
      <c r="AA105" s="301">
        <v>6.5</v>
      </c>
      <c r="AB105" s="224">
        <v>6.9606500000000002</v>
      </c>
      <c r="AC105">
        <v>-20.93161111111111</v>
      </c>
      <c r="AD105" s="301">
        <v>-7.5</v>
      </c>
      <c r="AE105" s="223">
        <v>-7.0393499999999998</v>
      </c>
      <c r="AF105"/>
      <c r="AG105" s="301">
        <v>0.2</v>
      </c>
      <c r="AH105" s="223">
        <v>0.6606500000000004</v>
      </c>
      <c r="AJ105" s="301">
        <v>-1.9</v>
      </c>
      <c r="AK105" s="223">
        <v>-1.4393499999999997</v>
      </c>
      <c r="AL105"/>
      <c r="AM105" s="301">
        <v>3</v>
      </c>
      <c r="AN105" s="223">
        <f t="shared" si="224"/>
        <v>3.4606500000000002</v>
      </c>
      <c r="AO105"/>
      <c r="AZ105" s="36">
        <v>42347</v>
      </c>
      <c r="BA105" s="301">
        <v>-2.95</v>
      </c>
      <c r="BC105" s="301">
        <v>-8.3500000000000014</v>
      </c>
      <c r="BE105" s="301">
        <v>5.1999999999999993</v>
      </c>
      <c r="BG105" s="301">
        <v>6.5500000000000007</v>
      </c>
      <c r="BI105" s="301">
        <v>-7.4</v>
      </c>
      <c r="BK105" s="301">
        <v>-4.9999999999999989E-2</v>
      </c>
      <c r="BM105" s="301">
        <v>1.55</v>
      </c>
      <c r="BO105" s="301">
        <v>-0.40000000000000013</v>
      </c>
      <c r="BS105" s="36">
        <v>42347</v>
      </c>
      <c r="BT105">
        <v>51</v>
      </c>
      <c r="BU105">
        <f t="shared" si="148"/>
        <v>0.51</v>
      </c>
      <c r="BV105">
        <f t="shared" si="149"/>
        <v>-21.959524769750004</v>
      </c>
      <c r="BW105">
        <v>48</v>
      </c>
      <c r="BX105">
        <f t="shared" si="150"/>
        <v>0.48</v>
      </c>
      <c r="BY105">
        <v>-22.519925925925936</v>
      </c>
      <c r="CD105" s="36">
        <v>42347</v>
      </c>
      <c r="CE105" s="105">
        <v>-0.64460000000000028</v>
      </c>
      <c r="CF105" s="108">
        <v>-0.58380000000000065</v>
      </c>
      <c r="CG105" s="129"/>
      <c r="CH105" s="104">
        <v>-21.959524769750004</v>
      </c>
      <c r="CI105" s="202">
        <v>0.1</v>
      </c>
      <c r="CJ105" s="224">
        <v>-2.3661999999999996</v>
      </c>
      <c r="CK105" s="508">
        <f t="shared" si="297"/>
        <v>-1.3</v>
      </c>
      <c r="CL105" s="507">
        <f t="shared" si="298"/>
        <v>0</v>
      </c>
      <c r="CM105" s="204">
        <f>IF(AND((CK105+CL105)&lt;0,CM104&lt;=-23),(((CK105+CL105)*CI105*0.5)+CM104),(((CK105+CL105)*CI105)+CM104))</f>
        <v>-21.283720429142502</v>
      </c>
      <c r="CN105" s="204">
        <f>(CM105-CM104)</f>
        <v>-0.12999999999999901</v>
      </c>
      <c r="CO105" s="537">
        <f t="shared" si="299"/>
        <v>0</v>
      </c>
      <c r="CP105" s="537">
        <f t="shared" ref="CP105:CP133" si="340">IF(AND(CM105&lt;(CH105-2),CJ105&gt;5),CN105+(CI105*-0.5),IF(AND(CM105&lt;(CH105-2),CJ105&gt;3),CN105+(CI105*-0.3),IF(AND(CM105&lt;(CH105-2),CJ105&gt;0),CN105+(CI105*-0.1),0)))</f>
        <v>0</v>
      </c>
      <c r="CQ105" s="537">
        <f t="shared" si="300"/>
        <v>0</v>
      </c>
      <c r="CR105" s="537">
        <f t="shared" si="301"/>
        <v>0</v>
      </c>
      <c r="CS105" s="518">
        <f t="shared" si="208"/>
        <v>-21.283720429142502</v>
      </c>
      <c r="CT105" s="519">
        <f t="shared" ref="CT105:CT133" si="341">IF(AND(CS104&lt;-21,CJ105&lt;0),((CS105-CS104)*0.8),(CS105-CS104))</f>
        <v>-0.1039999999999992</v>
      </c>
      <c r="CU105" s="519">
        <f t="shared" ref="CU105:CU133" si="342">IF(AND(CS104&lt;-24,CJ105&lt;0),((CS105-CS104)*0.4),(CT105))</f>
        <v>-0.1039999999999992</v>
      </c>
      <c r="CV105" s="538">
        <f t="shared" si="302"/>
        <v>-0.1039999999999992</v>
      </c>
      <c r="CW105" s="165"/>
      <c r="CX105" s="165"/>
      <c r="CY105" s="104">
        <f t="shared" si="303"/>
        <v>-21.239720429142501</v>
      </c>
      <c r="DA105" s="114"/>
      <c r="DB105" s="36">
        <v>42347</v>
      </c>
      <c r="DC105" s="105">
        <v>-0.64460000000000028</v>
      </c>
      <c r="DD105" s="108">
        <v>-0.58380000000000065</v>
      </c>
      <c r="DE105" s="129"/>
      <c r="DF105" s="104">
        <v>-21.959524769750004</v>
      </c>
      <c r="DG105" s="202">
        <v>0.1</v>
      </c>
      <c r="DH105" s="224">
        <v>-7.7662000000000004</v>
      </c>
      <c r="DI105" s="508">
        <f t="shared" si="304"/>
        <v>-2.4</v>
      </c>
      <c r="DJ105" s="507">
        <f t="shared" si="305"/>
        <v>0</v>
      </c>
      <c r="DK105" s="204">
        <f>IF(AND((DI105+DJ105)&lt;0,DK104&lt;=-23),(((DI105+DJ105)*DG105*0.5)+DK104),(((DI105+DJ105)*DG105)+DK104))</f>
        <v>-23.12</v>
      </c>
      <c r="DL105" s="204">
        <f t="shared" ref="DL105:DL168" si="343">(DK105-DK104)</f>
        <v>-0.12000000000000099</v>
      </c>
      <c r="DM105" s="537">
        <f t="shared" si="306"/>
        <v>0</v>
      </c>
      <c r="DN105" s="537">
        <f t="shared" ref="DN105:DN133" si="344">IF(AND(DK105&lt;(DF105-2),DH105&gt;5),DL105+(DG105*-0.5),IF(AND(DK105&lt;(DF105-2),DH105&gt;3),DL105+(DG105*-0.3),IF(AND(DK105&lt;(DF105-2),DH105&gt;0),DL105+(DG105*-0.1),0)))</f>
        <v>0</v>
      </c>
      <c r="DO105" s="537">
        <f t="shared" si="307"/>
        <v>0</v>
      </c>
      <c r="DP105" s="537">
        <f t="shared" si="308"/>
        <v>0</v>
      </c>
      <c r="DQ105" s="518">
        <f t="shared" si="209"/>
        <v>-23.871162814992502</v>
      </c>
      <c r="DR105" s="519">
        <f t="shared" ref="DR105:DR133" si="345">IF(AND(DQ104&lt;-21,DH105&lt;0),((DQ105-DQ104)*0.8),(DQ105-DQ104))</f>
        <v>-9.6000000000000807E-2</v>
      </c>
      <c r="DS105" s="519">
        <f t="shared" ref="DS105:DS133" si="346">IF(AND(DQ104&lt;-24,DH105&lt;0),((DQ105-DQ104)*0.4),(DR105))</f>
        <v>-9.6000000000000807E-2</v>
      </c>
      <c r="DT105" s="538">
        <f t="shared" si="217"/>
        <v>-9.6000000000000807E-2</v>
      </c>
      <c r="DU105" s="165"/>
      <c r="DV105" s="165"/>
      <c r="DW105" s="104">
        <f t="shared" si="184"/>
        <v>-22.789483664900999</v>
      </c>
      <c r="DX105" s="165"/>
      <c r="DY105" s="183"/>
      <c r="DZ105" s="36">
        <v>42347</v>
      </c>
      <c r="EA105" s="105">
        <v>-0.64460000000000028</v>
      </c>
      <c r="EB105" s="108">
        <v>-0.58380000000000065</v>
      </c>
      <c r="EC105" s="129"/>
      <c r="ED105" s="104">
        <v>-21.959524769750004</v>
      </c>
      <c r="EE105" s="202">
        <v>0.1</v>
      </c>
      <c r="EF105" s="224">
        <v>5.7838000000000003</v>
      </c>
      <c r="EG105" s="508">
        <f t="shared" si="309"/>
        <v>0</v>
      </c>
      <c r="EH105" s="507">
        <f t="shared" si="310"/>
        <v>1.2</v>
      </c>
      <c r="EI105" s="204">
        <f>IF(AND((EG105+EH105)&lt;0,EI104&lt;=-23),(((EG105+EH105)*EE105*0.5)+EI104),(((EG105+EH105)*EE105)+EI104))</f>
        <v>-22.500901753415004</v>
      </c>
      <c r="EJ105" s="204">
        <f t="shared" ref="EJ105:EJ168" si="347">(EI105-EI104)</f>
        <v>0.12000000000000099</v>
      </c>
      <c r="EK105" s="537">
        <f t="shared" si="311"/>
        <v>0</v>
      </c>
      <c r="EL105" s="537">
        <f t="shared" ref="EL105:EL133" si="348">IF(AND(EI105&lt;(ED105-2),EF105&gt;5),EJ105+(EE105*-0.5),IF(AND(EI105&lt;(ED105-2),EF105&gt;3),EJ105+(EE105*-0.3),IF(AND(EI105&lt;(ED105-2),EF105&gt;0),EJ105+(EE105*-0.1),0)))</f>
        <v>0</v>
      </c>
      <c r="EM105" s="537">
        <f t="shared" si="312"/>
        <v>0</v>
      </c>
      <c r="EN105" s="537">
        <f t="shared" si="313"/>
        <v>0</v>
      </c>
      <c r="EO105" s="518">
        <f t="shared" si="210"/>
        <v>-22.682810244840002</v>
      </c>
      <c r="EP105" s="519">
        <f t="shared" ref="EP105:EP133" si="349">IF(AND(EO104&lt;-21,EF105&lt;0),((EO105-EO104)*0.8),(EO105-EO104))</f>
        <v>0.12000000000000099</v>
      </c>
      <c r="EQ105" s="519">
        <f t="shared" ref="EQ105:EQ133" si="350">IF(AND(EO104&lt;-24,EF105&lt;0),((EO105-EO104)*0.4),(EP105))</f>
        <v>0.12000000000000099</v>
      </c>
      <c r="ER105" s="538">
        <f t="shared" si="218"/>
        <v>0.12000000000000099</v>
      </c>
      <c r="ES105" s="165"/>
      <c r="ET105" s="165"/>
      <c r="EU105" s="104">
        <f t="shared" si="185"/>
        <v>-22.088021978220002</v>
      </c>
      <c r="EV105" s="165"/>
      <c r="EW105" s="183"/>
      <c r="EX105" s="36">
        <v>42347</v>
      </c>
      <c r="EY105" s="105">
        <v>-0.64460000000000028</v>
      </c>
      <c r="EZ105" s="108">
        <v>-0.58380000000000065</v>
      </c>
      <c r="FA105" s="129"/>
      <c r="FB105" s="104">
        <v>-21.959524769750004</v>
      </c>
      <c r="FC105" s="202">
        <v>0.1</v>
      </c>
      <c r="FD105" s="224">
        <v>7.1338000000000017</v>
      </c>
      <c r="FE105" s="508">
        <f t="shared" si="314"/>
        <v>0</v>
      </c>
      <c r="FF105" s="507">
        <f t="shared" si="315"/>
        <v>1.5</v>
      </c>
      <c r="FG105" s="204">
        <f>IF(AND((FE105+FF105)&lt;0,FG104&lt;=-23),(((FE105+FF105)*FC105*0.5)+FG104),(((FE105+FF105)*FC105)+FG104))</f>
        <v>-22.824300427505008</v>
      </c>
      <c r="FH105" s="204">
        <f t="shared" ref="FH105:FH168" si="351">(FG105-FG104)</f>
        <v>0.14999999999999858</v>
      </c>
      <c r="FI105" s="537">
        <f t="shared" si="316"/>
        <v>0</v>
      </c>
      <c r="FJ105" s="537">
        <f t="shared" ref="FJ105:FJ133" si="352">IF(AND(FG105&lt;(FB105-2),FD105&gt;5),FH105+(FC105*-0.5),IF(AND(FG105&lt;(FB105-2),FD105&gt;3),FH105+(FC105*-0.3),IF(AND(FG105&lt;(FB105-2),FD105&gt;0),FH105+(FC105*-0.1),0)))</f>
        <v>0</v>
      </c>
      <c r="FK105" s="537">
        <f t="shared" si="317"/>
        <v>0</v>
      </c>
      <c r="FL105" s="537">
        <f t="shared" si="318"/>
        <v>0</v>
      </c>
      <c r="FM105" s="518">
        <f t="shared" si="211"/>
        <v>-22.824300427505008</v>
      </c>
      <c r="FN105" s="519">
        <f t="shared" ref="FN105:FN133" si="353">IF(AND(FM104&lt;-21,FD105&lt;0),((FM105-FM104)*0.8),(FM105-FM104))</f>
        <v>0.14999999999999858</v>
      </c>
      <c r="FO105" s="519">
        <f t="shared" ref="FO105:FO133" si="354">IF(AND(FM104&lt;-24,FD105&lt;0),((FM105-FM104)*0.4),(FN105))</f>
        <v>0.14999999999999858</v>
      </c>
      <c r="FP105" s="538">
        <f t="shared" si="219"/>
        <v>0.14999999999999858</v>
      </c>
      <c r="FQ105" s="165"/>
      <c r="FR105" s="165"/>
      <c r="FS105" s="104">
        <f t="shared" si="186"/>
        <v>-22.266788899681011</v>
      </c>
      <c r="FU105" s="183"/>
      <c r="FV105" s="36">
        <v>42347</v>
      </c>
      <c r="FW105" s="105">
        <v>-0.64460000000000028</v>
      </c>
      <c r="FX105" s="108">
        <v>-0.58380000000000065</v>
      </c>
      <c r="FY105" s="129"/>
      <c r="FZ105" s="104">
        <v>-21.959524769750004</v>
      </c>
      <c r="GA105" s="202">
        <v>0.1</v>
      </c>
      <c r="GB105" s="223">
        <v>-6.8161999999999994</v>
      </c>
      <c r="GC105" s="508">
        <f t="shared" si="319"/>
        <v>-1.8</v>
      </c>
      <c r="GD105" s="507">
        <f t="shared" si="320"/>
        <v>0</v>
      </c>
      <c r="GE105" s="204">
        <f>IF(AND((GC105+GD105)&lt;0,GE104&lt;=-23),(((GC105+GD105)*GA105*0.5)+GE104),(((GC105+GD105)*GA105)+GE104))</f>
        <v>-20.697289412287503</v>
      </c>
      <c r="GF105" s="204">
        <f t="shared" ref="GF105:GF164" si="355">(GE105-GE104)</f>
        <v>-0.17999999999999972</v>
      </c>
      <c r="GG105" s="537">
        <f t="shared" si="321"/>
        <v>0</v>
      </c>
      <c r="GH105" s="537">
        <f t="shared" si="322"/>
        <v>0</v>
      </c>
      <c r="GI105" s="537">
        <f t="shared" si="323"/>
        <v>0</v>
      </c>
      <c r="GJ105" s="537">
        <f t="shared" si="324"/>
        <v>0</v>
      </c>
      <c r="GK105" s="518">
        <f t="shared" si="212"/>
        <v>-20.697289412287503</v>
      </c>
      <c r="GL105" s="519">
        <f t="shared" ref="GL105:GL168" si="356">IF(AND(GK104&lt;-21,GB105&lt;0),((GK105-GK104)*0.8),(GK105-GK104))</f>
        <v>-0.17999999999999972</v>
      </c>
      <c r="GM105" s="519">
        <f t="shared" ref="GM105:GM133" si="357">IF(AND(GK104&lt;-24,GB105&lt;0),((GK105-GK104)*0.4),(GL105))</f>
        <v>-0.17999999999999972</v>
      </c>
      <c r="GN105" s="538">
        <f t="shared" si="220"/>
        <v>-0.17999999999999972</v>
      </c>
      <c r="GO105" s="165"/>
      <c r="GP105" s="165"/>
      <c r="GQ105" s="104">
        <f t="shared" si="187"/>
        <v>-21.397289412287513</v>
      </c>
      <c r="GS105" s="183"/>
      <c r="GT105" s="36">
        <v>42347</v>
      </c>
      <c r="GU105" s="105">
        <v>-0.64460000000000028</v>
      </c>
      <c r="GV105" s="108">
        <v>-0.58380000000000065</v>
      </c>
      <c r="GW105" s="129"/>
      <c r="GX105" s="104">
        <v>-21.959524769750004</v>
      </c>
      <c r="GY105" s="202">
        <v>0.1</v>
      </c>
      <c r="GZ105" s="223">
        <v>0.53380000000000072</v>
      </c>
      <c r="HA105" s="508">
        <f t="shared" si="325"/>
        <v>0</v>
      </c>
      <c r="HB105" s="507">
        <f t="shared" si="326"/>
        <v>-1</v>
      </c>
      <c r="HC105" s="204">
        <f>IF(AND((HA105+HB105)&lt;0,HC104&lt;=-23),(((HA105+HB105)*GY105*0.5)+HC104),(((HA105+HB105)*GY105)+HC104))</f>
        <v>-23.05</v>
      </c>
      <c r="HD105" s="204">
        <f t="shared" ref="HD105:HD168" si="358">(HC105-HC104)</f>
        <v>-5.0000000000000711E-2</v>
      </c>
      <c r="HE105" s="537">
        <f t="shared" si="327"/>
        <v>0</v>
      </c>
      <c r="HF105" s="537">
        <f t="shared" ref="HF105:HF133" si="359">IF(AND(HC105&lt;(GX105-2),GZ105&gt;5),HD105+(GY105*-0.5),IF(AND(HC105&lt;(GX105-2),GZ105&gt;3),HD105+(GY105*-0.3),IF(AND(HC105&lt;(GX105-2),GZ105&gt;0),HD105+(GY105*-0.1),0)))</f>
        <v>0</v>
      </c>
      <c r="HG105" s="537">
        <f t="shared" si="328"/>
        <v>0</v>
      </c>
      <c r="HH105" s="537">
        <f t="shared" si="329"/>
        <v>0</v>
      </c>
      <c r="HI105" s="518">
        <f t="shared" si="213"/>
        <v>-23.069757279915009</v>
      </c>
      <c r="HJ105" s="519">
        <f t="shared" ref="HJ105:HJ133" si="360">IF(AND(HI104&lt;-21,GZ105&lt;0),((HI105-HI104)*0.8),(HI105-HI104))</f>
        <v>-5.0000000000000711E-2</v>
      </c>
      <c r="HK105" s="519">
        <f t="shared" ref="HK105:HK133" si="361">IF(AND(HI104&lt;-24,GZ105&lt;0),((HI105-HI104)*0.4),(HJ105))</f>
        <v>-5.0000000000000711E-2</v>
      </c>
      <c r="HL105" s="538">
        <f t="shared" si="221"/>
        <v>-5.0000000000000711E-2</v>
      </c>
      <c r="HM105" s="165"/>
      <c r="HN105" s="165"/>
      <c r="HO105" s="104">
        <f t="shared" si="188"/>
        <v>-22.995357279915012</v>
      </c>
      <c r="HP105" s="165"/>
      <c r="HQ105" s="183"/>
      <c r="HR105" s="36">
        <v>42347</v>
      </c>
      <c r="HS105" s="105">
        <v>-0.64460000000000028</v>
      </c>
      <c r="HT105" s="108">
        <v>-0.58380000000000065</v>
      </c>
      <c r="HU105" s="129"/>
      <c r="HV105" s="104">
        <v>-21.959524769750004</v>
      </c>
      <c r="HW105" s="202">
        <v>0.1</v>
      </c>
      <c r="HX105" s="223">
        <v>2.1338000000000008</v>
      </c>
      <c r="HY105" s="508">
        <f t="shared" si="330"/>
        <v>0</v>
      </c>
      <c r="HZ105" s="507">
        <f t="shared" si="331"/>
        <v>0.5</v>
      </c>
      <c r="IA105" s="204">
        <f>IF(AND((HY105+HZ105)&lt;0,IA104&lt;=-23),(((HY105+HZ105)*HW105*0.5)+IA104),(((HY105+HZ105)*HW105)+IA104))</f>
        <v>-23.004775439477513</v>
      </c>
      <c r="IB105" s="204">
        <f t="shared" ref="IB105:IB168" si="362">(IA105-IA104)</f>
        <v>5.0000000000000711E-2</v>
      </c>
      <c r="IC105" s="537">
        <f t="shared" si="332"/>
        <v>0</v>
      </c>
      <c r="ID105" s="537">
        <f t="shared" ref="ID105:ID133" si="363">IF(AND(IA105&lt;(HV105-2),HX105&gt;5),IB105+(HW105*-0.5),IF(AND(IA105&lt;(HV105-2),HX105&gt;3),IB105+(HW105*-0.3),IF(AND(IA105&lt;(HV105-2),HX105&gt;0),IB105+(HW105*-0.1),0)))</f>
        <v>0</v>
      </c>
      <c r="IE105" s="537">
        <f t="shared" si="333"/>
        <v>0</v>
      </c>
      <c r="IF105" s="537">
        <f t="shared" si="334"/>
        <v>0</v>
      </c>
      <c r="IG105" s="518">
        <f t="shared" si="214"/>
        <v>-23.004775439477513</v>
      </c>
      <c r="IH105" s="519">
        <f t="shared" ref="IH105:IH133" si="364">IF(AND(IG104&lt;-21,HX105&lt;0),((IG105-IG104)*0.8),(IG105-IG104))</f>
        <v>5.0000000000000711E-2</v>
      </c>
      <c r="II105" s="519">
        <f t="shared" ref="II105:II133" si="365">IF(AND(IG104&lt;-24,HX105&lt;0),((IG105-IG104)*0.4),(IH105))</f>
        <v>5.0000000000000711E-2</v>
      </c>
      <c r="IJ105" s="538">
        <f t="shared" si="222"/>
        <v>5.0000000000000711E-2</v>
      </c>
      <c r="IK105" s="165"/>
      <c r="IL105" s="165"/>
      <c r="IM105" s="104">
        <f t="shared" si="189"/>
        <v>-22.683975439477514</v>
      </c>
      <c r="IO105" s="183"/>
      <c r="IP105" s="36">
        <v>42347</v>
      </c>
      <c r="IQ105" s="105">
        <v>-0.64460000000000028</v>
      </c>
      <c r="IR105" s="108">
        <v>-0.58380000000000065</v>
      </c>
      <c r="IS105" s="129"/>
      <c r="IT105" s="104">
        <v>-21.959524769750004</v>
      </c>
      <c r="IU105" s="202">
        <v>0.1</v>
      </c>
      <c r="IV105" s="365">
        <v>0.18380000000000052</v>
      </c>
      <c r="IW105" s="508">
        <f t="shared" si="335"/>
        <v>0</v>
      </c>
      <c r="IX105" s="507">
        <f t="shared" si="336"/>
        <v>-1</v>
      </c>
      <c r="IY105" s="204">
        <f>IF(AND((IW105+IX105)&lt;0,IY104&lt;=-23),(((IW105+IX105)*IU105*0.5)+IY104),(((IW105+IX105)*IU105)+IY104))</f>
        <v>-23.05</v>
      </c>
      <c r="IZ105" s="204">
        <f t="shared" ref="IZ105:IZ168" si="366">(IY105-IY104)</f>
        <v>-5.0000000000000711E-2</v>
      </c>
      <c r="JA105" s="537">
        <f t="shared" si="337"/>
        <v>0</v>
      </c>
      <c r="JB105" s="537">
        <f t="shared" ref="JB105:JB133" si="367">IF(AND(IY105&lt;(IT105-2),IV105&gt;5),IZ105+(IU105*-0.5),IF(AND(IY105&lt;(IT105-2),IV105&gt;3),IZ105+(IU105*-0.3),IF(AND(IY105&lt;(IT105-2),IV105&gt;0),IZ105+(IU105*-0.1),0)))</f>
        <v>0</v>
      </c>
      <c r="JC105" s="537">
        <f t="shared" si="338"/>
        <v>0</v>
      </c>
      <c r="JD105" s="537">
        <f t="shared" si="339"/>
        <v>0</v>
      </c>
      <c r="JE105" s="518">
        <f t="shared" si="215"/>
        <v>-23.124622412950007</v>
      </c>
      <c r="JF105" s="519">
        <f t="shared" ref="JF105:JF133" si="368">IF(AND(JE104&lt;-21,IV105&lt;0),((JE105-JE104)*0.8),(JE105-JE104))</f>
        <v>-5.0000000000000711E-2</v>
      </c>
      <c r="JG105" s="519">
        <f t="shared" ref="JG105:JG133" si="369">IF(AND(JE104&lt;-24,IV105&lt;0),((JE105-JE104)*0.4),(JF105))</f>
        <v>-5.0000000000000711E-2</v>
      </c>
      <c r="JH105" s="538">
        <f t="shared" si="223"/>
        <v>-5.0000000000000711E-2</v>
      </c>
      <c r="JI105" s="165"/>
      <c r="JJ105" s="165"/>
      <c r="JK105" s="104">
        <f t="shared" si="190"/>
        <v>-22.668423855859004</v>
      </c>
      <c r="JL105" s="259"/>
      <c r="JM105" s="259"/>
      <c r="JN105" s="528"/>
      <c r="JO105" s="165">
        <v>-21.959524769750004</v>
      </c>
      <c r="JP105" s="163">
        <v>-2.3661999999999996</v>
      </c>
      <c r="JQ105" s="398">
        <f t="shared" si="243"/>
        <v>-21.239720429142501</v>
      </c>
      <c r="JR105" s="425"/>
      <c r="JT105" s="163">
        <v>-7.7662000000000004</v>
      </c>
      <c r="JU105" s="398">
        <f t="shared" si="244"/>
        <v>-22.789483664900999</v>
      </c>
      <c r="JV105" s="425"/>
      <c r="JX105" s="163">
        <v>5.7838000000000003</v>
      </c>
      <c r="JY105" s="425">
        <f t="shared" si="245"/>
        <v>-22.088021978220002</v>
      </c>
      <c r="JZ105" s="425"/>
      <c r="KB105" s="163">
        <v>7.1338000000000017</v>
      </c>
      <c r="KC105" s="398">
        <f t="shared" si="246"/>
        <v>-22.266788899681011</v>
      </c>
      <c r="KD105" s="425"/>
      <c r="KF105" s="163">
        <v>-6.8161999999999994</v>
      </c>
      <c r="KG105" s="398">
        <f t="shared" si="247"/>
        <v>-21.397289412287513</v>
      </c>
      <c r="KH105" s="425"/>
      <c r="KJ105" s="163">
        <v>0.53380000000000072</v>
      </c>
      <c r="KK105" s="398">
        <f t="shared" si="248"/>
        <v>-22.995357279915012</v>
      </c>
      <c r="KL105" s="425"/>
      <c r="KN105" s="365">
        <v>2.1338000000000008</v>
      </c>
      <c r="KO105" s="398">
        <f t="shared" si="249"/>
        <v>-22.683975439477514</v>
      </c>
      <c r="KP105" s="425"/>
      <c r="KR105" s="365">
        <v>0.18380000000000052</v>
      </c>
      <c r="KS105" s="398">
        <f t="shared" si="250"/>
        <v>-22.668423855859004</v>
      </c>
      <c r="KT105" s="425"/>
      <c r="KU105" s="36">
        <v>42347</v>
      </c>
      <c r="KW105" s="403"/>
      <c r="KX105" s="403"/>
      <c r="KY105" s="403"/>
      <c r="KZ105" s="403"/>
      <c r="LA105" s="403"/>
      <c r="LB105" s="403"/>
      <c r="LC105" s="403"/>
      <c r="LD105" s="403"/>
      <c r="LE105" s="403"/>
      <c r="LF105" s="403"/>
      <c r="LG105" s="403"/>
      <c r="LH105" s="403"/>
      <c r="LI105" s="403"/>
      <c r="LJ105" s="403"/>
      <c r="LK105" s="403"/>
      <c r="LL105" s="403"/>
      <c r="LM105" s="404"/>
    </row>
    <row r="106" spans="1:325" x14ac:dyDescent="0.35">
      <c r="A106" s="260">
        <v>41252</v>
      </c>
      <c r="B106" s="258">
        <v>41252</v>
      </c>
      <c r="C106" s="301">
        <v>-2.95</v>
      </c>
      <c r="D106" s="301">
        <v>-8.3500000000000014</v>
      </c>
      <c r="E106" s="301">
        <v>5.1999999999999993</v>
      </c>
      <c r="F106" s="301">
        <v>6.5500000000000007</v>
      </c>
      <c r="G106" s="301">
        <v>-7.4</v>
      </c>
      <c r="H106" s="301">
        <v>-4.9999999999999989E-2</v>
      </c>
      <c r="I106" s="301">
        <v>1.55</v>
      </c>
      <c r="J106" s="301">
        <v>-0.40000000000000013</v>
      </c>
      <c r="K106" s="106"/>
      <c r="L106" s="36">
        <v>42347</v>
      </c>
      <c r="M106" s="118">
        <v>-0.64460000000000028</v>
      </c>
      <c r="N106" s="98">
        <f t="shared" si="233"/>
        <v>-0.58380000000000065</v>
      </c>
      <c r="O106" s="262">
        <f t="shared" si="242"/>
        <v>-0.52196666666666702</v>
      </c>
      <c r="P106" s="262"/>
      <c r="Q106" s="181">
        <v>42347</v>
      </c>
      <c r="R106" s="301">
        <v>-2.95</v>
      </c>
      <c r="S106" s="224">
        <v>-2.3661999999999996</v>
      </c>
      <c r="T106" s="100"/>
      <c r="U106" s="301">
        <v>-8.3500000000000014</v>
      </c>
      <c r="V106" s="224">
        <v>-7.7662000000000004</v>
      </c>
      <c r="W106"/>
      <c r="X106" s="301">
        <v>5.1999999999999993</v>
      </c>
      <c r="Y106" s="224">
        <v>5.7838000000000003</v>
      </c>
      <c r="Z106" s="100"/>
      <c r="AA106" s="301">
        <v>6.5500000000000007</v>
      </c>
      <c r="AB106" s="224">
        <v>7.1338000000000017</v>
      </c>
      <c r="AC106" s="100"/>
      <c r="AD106" s="301">
        <v>-7.4</v>
      </c>
      <c r="AE106" s="223">
        <v>-6.8161999999999994</v>
      </c>
      <c r="AF106" s="100"/>
      <c r="AG106" s="301">
        <v>-4.9999999999999989E-2</v>
      </c>
      <c r="AH106" s="223">
        <v>0.53380000000000072</v>
      </c>
      <c r="AI106" s="100"/>
      <c r="AJ106" s="301">
        <v>1.55</v>
      </c>
      <c r="AK106" s="223">
        <v>2.1338000000000008</v>
      </c>
      <c r="AL106" s="100"/>
      <c r="AM106" s="301">
        <v>-0.40000000000000013</v>
      </c>
      <c r="AN106" s="223">
        <f t="shared" si="224"/>
        <v>0.18380000000000052</v>
      </c>
      <c r="AO106" s="100"/>
      <c r="AZ106" s="36">
        <v>42348</v>
      </c>
      <c r="BA106" s="301">
        <v>-1.75</v>
      </c>
      <c r="BC106" s="301">
        <v>-7.25</v>
      </c>
      <c r="BE106" s="301">
        <v>7.4</v>
      </c>
      <c r="BG106" s="301">
        <v>4.5999999999999996</v>
      </c>
      <c r="BI106" s="301">
        <v>-6.15</v>
      </c>
      <c r="BK106" s="301">
        <v>0</v>
      </c>
      <c r="BM106" s="301">
        <v>2.6500000000000004</v>
      </c>
      <c r="BO106" s="301">
        <v>-1.75</v>
      </c>
      <c r="BS106" s="36">
        <v>42348</v>
      </c>
      <c r="BT106">
        <v>52</v>
      </c>
      <c r="BU106">
        <f t="shared" si="148"/>
        <v>0.52</v>
      </c>
      <c r="BV106">
        <f t="shared" si="149"/>
        <v>-22.032980543999997</v>
      </c>
      <c r="BW106">
        <v>48</v>
      </c>
      <c r="BX106">
        <f t="shared" si="150"/>
        <v>0.48</v>
      </c>
      <c r="BY106">
        <v>-21.810555555555556</v>
      </c>
      <c r="CD106" s="36">
        <v>42348</v>
      </c>
      <c r="CE106" s="105">
        <v>-0.76309999999999945</v>
      </c>
      <c r="CF106" s="108">
        <v>-0.70384999999999986</v>
      </c>
      <c r="CG106" s="101"/>
      <c r="CH106" s="104">
        <v>-22.032980543999997</v>
      </c>
      <c r="CI106" s="202">
        <v>0.1</v>
      </c>
      <c r="CJ106" s="224">
        <v>-1.0461500000000001</v>
      </c>
      <c r="CK106" s="508">
        <f t="shared" si="297"/>
        <v>-1.1000000000000001</v>
      </c>
      <c r="CL106" s="507">
        <f t="shared" si="298"/>
        <v>0</v>
      </c>
      <c r="CM106" s="204">
        <f t="shared" ref="CM106:CM164" si="370">IF(AND((CK106+CL106)&lt;0,CM105&lt;=-23),(((CK106+CL106)*CI106*0.5)+CM105),(((CK106+CL106)*CI106)+CM105))</f>
        <v>-21.393720429142501</v>
      </c>
      <c r="CN106" s="204">
        <f t="shared" ref="CN106:CN164" si="371">(CM106-CM105)</f>
        <v>-0.10999999999999943</v>
      </c>
      <c r="CO106" s="537">
        <f t="shared" si="299"/>
        <v>0</v>
      </c>
      <c r="CP106" s="537">
        <f t="shared" si="340"/>
        <v>0</v>
      </c>
      <c r="CQ106" s="537">
        <f t="shared" si="300"/>
        <v>0</v>
      </c>
      <c r="CR106" s="537">
        <f t="shared" si="301"/>
        <v>0</v>
      </c>
      <c r="CS106" s="518">
        <f t="shared" si="208"/>
        <v>-21.393720429142501</v>
      </c>
      <c r="CT106" s="519">
        <f t="shared" si="341"/>
        <v>-8.7999999999999551E-2</v>
      </c>
      <c r="CU106" s="519">
        <f t="shared" si="342"/>
        <v>-8.7999999999999551E-2</v>
      </c>
      <c r="CV106" s="538">
        <f t="shared" si="302"/>
        <v>-8.7999999999999551E-2</v>
      </c>
      <c r="CW106" s="165"/>
      <c r="CX106" s="165"/>
      <c r="CY106" s="104">
        <f t="shared" si="303"/>
        <v>-21.327720429142502</v>
      </c>
      <c r="CZ106"/>
      <c r="DB106" s="36">
        <v>42348</v>
      </c>
      <c r="DC106" s="105">
        <v>-0.76309999999999945</v>
      </c>
      <c r="DD106" s="108">
        <v>-0.70384999999999986</v>
      </c>
      <c r="DE106" s="101"/>
      <c r="DF106" s="104">
        <v>-22.032980543999997</v>
      </c>
      <c r="DG106" s="202">
        <v>0.1</v>
      </c>
      <c r="DH106" s="224">
        <v>-6.5461499999999999</v>
      </c>
      <c r="DI106" s="508">
        <f t="shared" si="304"/>
        <v>-1.8</v>
      </c>
      <c r="DJ106" s="507">
        <f t="shared" si="305"/>
        <v>0</v>
      </c>
      <c r="DK106" s="204">
        <f t="shared" ref="DK106:DK164" si="372">IF(AND((DI106+DJ106)&lt;0,DK105&lt;=-23),(((DI106+DJ106)*DG106*0.5)+DK105),(((DI106+DJ106)*DG106)+DK105))</f>
        <v>-23.21</v>
      </c>
      <c r="DL106" s="204">
        <f t="shared" si="343"/>
        <v>-8.9999999999999858E-2</v>
      </c>
      <c r="DM106" s="537">
        <f t="shared" si="306"/>
        <v>0</v>
      </c>
      <c r="DN106" s="537">
        <f t="shared" si="344"/>
        <v>0</v>
      </c>
      <c r="DO106" s="537">
        <f t="shared" si="307"/>
        <v>0</v>
      </c>
      <c r="DP106" s="537">
        <f t="shared" si="308"/>
        <v>0</v>
      </c>
      <c r="DQ106" s="518">
        <f t="shared" si="209"/>
        <v>-23.961162814992502</v>
      </c>
      <c r="DR106" s="519">
        <f t="shared" si="345"/>
        <v>-7.1999999999999884E-2</v>
      </c>
      <c r="DS106" s="519">
        <f t="shared" si="346"/>
        <v>-7.1999999999999884E-2</v>
      </c>
      <c r="DT106" s="538">
        <f t="shared" si="217"/>
        <v>-7.1999999999999884E-2</v>
      </c>
      <c r="DU106" s="165"/>
      <c r="DV106" s="165"/>
      <c r="DW106" s="104">
        <f t="shared" si="184"/>
        <v>-22.861483664900998</v>
      </c>
      <c r="DY106" s="183"/>
      <c r="DZ106" s="36">
        <v>42348</v>
      </c>
      <c r="EA106" s="105">
        <v>-0.76309999999999945</v>
      </c>
      <c r="EB106" s="108">
        <v>-0.70384999999999986</v>
      </c>
      <c r="EC106" s="101"/>
      <c r="ED106" s="104">
        <v>-22.032980543999997</v>
      </c>
      <c r="EE106" s="202">
        <v>0.1</v>
      </c>
      <c r="EF106" s="224">
        <v>8.1038499999999996</v>
      </c>
      <c r="EG106" s="508">
        <f t="shared" si="309"/>
        <v>0</v>
      </c>
      <c r="EH106" s="507">
        <f t="shared" si="310"/>
        <v>1.5</v>
      </c>
      <c r="EI106" s="204">
        <f t="shared" ref="EI106:EI164" si="373">IF(AND((EG106+EH106)&lt;0,EI105&lt;=-23),(((EG106+EH106)*EE106*0.5)+EI105),(((EG106+EH106)*EE106)+EI105))</f>
        <v>-22.350901753415005</v>
      </c>
      <c r="EJ106" s="204">
        <f t="shared" si="347"/>
        <v>0.14999999999999858</v>
      </c>
      <c r="EK106" s="537">
        <f t="shared" si="311"/>
        <v>0</v>
      </c>
      <c r="EL106" s="537">
        <f t="shared" si="348"/>
        <v>0</v>
      </c>
      <c r="EM106" s="537">
        <f t="shared" si="312"/>
        <v>0</v>
      </c>
      <c r="EN106" s="537">
        <f t="shared" si="313"/>
        <v>0</v>
      </c>
      <c r="EO106" s="518">
        <f t="shared" si="210"/>
        <v>-22.532810244840004</v>
      </c>
      <c r="EP106" s="519">
        <f t="shared" si="349"/>
        <v>0.14999999999999858</v>
      </c>
      <c r="EQ106" s="519">
        <f t="shared" si="350"/>
        <v>0.14999999999999858</v>
      </c>
      <c r="ER106" s="538">
        <f t="shared" si="218"/>
        <v>0.14999999999999858</v>
      </c>
      <c r="ES106" s="165"/>
      <c r="ET106" s="165"/>
      <c r="EU106" s="104">
        <f t="shared" si="185"/>
        <v>-21.938021978220004</v>
      </c>
      <c r="EW106" s="183"/>
      <c r="EX106" s="36">
        <v>42348</v>
      </c>
      <c r="EY106" s="105">
        <v>-0.76309999999999945</v>
      </c>
      <c r="EZ106" s="108">
        <v>-0.70384999999999986</v>
      </c>
      <c r="FA106" s="101"/>
      <c r="FB106" s="104">
        <v>-22.032980543999997</v>
      </c>
      <c r="FC106" s="202">
        <v>0.1</v>
      </c>
      <c r="FD106" s="224">
        <v>5.3038499999999997</v>
      </c>
      <c r="FE106" s="508">
        <f t="shared" si="314"/>
        <v>0</v>
      </c>
      <c r="FF106" s="507">
        <f t="shared" si="315"/>
        <v>1.2</v>
      </c>
      <c r="FG106" s="204">
        <f t="shared" ref="FG106:FG164" si="374">IF(AND((FE106+FF106)&lt;0,FG105&lt;=-23),(((FE106+FF106)*FC106*0.5)+FG105),(((FE106+FF106)*FC106)+FG105))</f>
        <v>-22.704300427505007</v>
      </c>
      <c r="FH106" s="204">
        <f t="shared" si="351"/>
        <v>0.12000000000000099</v>
      </c>
      <c r="FI106" s="537">
        <f t="shared" si="316"/>
        <v>0</v>
      </c>
      <c r="FJ106" s="537">
        <f t="shared" si="352"/>
        <v>0</v>
      </c>
      <c r="FK106" s="537">
        <f t="shared" si="317"/>
        <v>0</v>
      </c>
      <c r="FL106" s="537">
        <f t="shared" si="318"/>
        <v>0</v>
      </c>
      <c r="FM106" s="518">
        <f t="shared" si="211"/>
        <v>-22.704300427505007</v>
      </c>
      <c r="FN106" s="519">
        <f t="shared" si="353"/>
        <v>0.12000000000000099</v>
      </c>
      <c r="FO106" s="519">
        <f t="shared" si="354"/>
        <v>0.12000000000000099</v>
      </c>
      <c r="FP106" s="538">
        <f t="shared" si="219"/>
        <v>0.12000000000000099</v>
      </c>
      <c r="FQ106" s="165"/>
      <c r="FR106" s="165"/>
      <c r="FS106" s="104">
        <f t="shared" si="186"/>
        <v>-22.14678889968101</v>
      </c>
      <c r="FT106"/>
      <c r="FU106" s="183"/>
      <c r="FV106" s="36">
        <v>42348</v>
      </c>
      <c r="FW106" s="105">
        <v>-0.76309999999999945</v>
      </c>
      <c r="FX106" s="108">
        <v>-0.70384999999999986</v>
      </c>
      <c r="FY106" s="101"/>
      <c r="FZ106" s="104">
        <v>-22.032980543999997</v>
      </c>
      <c r="GA106" s="202">
        <v>0.1</v>
      </c>
      <c r="GB106" s="223">
        <v>-5.4461500000000003</v>
      </c>
      <c r="GC106" s="508">
        <f t="shared" si="319"/>
        <v>-1.8</v>
      </c>
      <c r="GD106" s="507">
        <f t="shared" si="320"/>
        <v>0</v>
      </c>
      <c r="GE106" s="204">
        <f t="shared" ref="GE106:GE164" si="375">IF(AND((GC106+GD106)&lt;0,GE105&lt;=-23),(((GC106+GD106)*GA106*0.5)+GE105),(((GC106+GD106)*GA106)+GE105))</f>
        <v>-20.877289412287503</v>
      </c>
      <c r="GF106" s="204">
        <f t="shared" si="355"/>
        <v>-0.17999999999999972</v>
      </c>
      <c r="GG106" s="537">
        <f t="shared" si="321"/>
        <v>0</v>
      </c>
      <c r="GH106" s="537">
        <f t="shared" si="322"/>
        <v>0</v>
      </c>
      <c r="GI106" s="537">
        <f t="shared" si="323"/>
        <v>0</v>
      </c>
      <c r="GJ106" s="537">
        <f t="shared" si="324"/>
        <v>0</v>
      </c>
      <c r="GK106" s="518">
        <f t="shared" si="212"/>
        <v>-20.877289412287503</v>
      </c>
      <c r="GL106" s="519">
        <f t="shared" si="356"/>
        <v>-0.17999999999999972</v>
      </c>
      <c r="GM106" s="519">
        <f t="shared" si="357"/>
        <v>-0.17999999999999972</v>
      </c>
      <c r="GN106" s="538">
        <f t="shared" si="220"/>
        <v>-0.17999999999999972</v>
      </c>
      <c r="GO106" s="165"/>
      <c r="GP106" s="165"/>
      <c r="GQ106" s="104">
        <f t="shared" si="187"/>
        <v>-21.577289412287513</v>
      </c>
      <c r="GR106"/>
      <c r="GS106" s="183"/>
      <c r="GT106" s="36">
        <v>42348</v>
      </c>
      <c r="GU106" s="105">
        <v>-0.76309999999999945</v>
      </c>
      <c r="GV106" s="108">
        <v>-0.70384999999999986</v>
      </c>
      <c r="GW106" s="101"/>
      <c r="GX106" s="104">
        <v>-22.032980543999997</v>
      </c>
      <c r="GY106" s="202">
        <v>0.1</v>
      </c>
      <c r="GZ106" s="223">
        <v>0.70384999999999986</v>
      </c>
      <c r="HA106" s="508">
        <f t="shared" si="325"/>
        <v>0</v>
      </c>
      <c r="HB106" s="507">
        <f t="shared" si="326"/>
        <v>-1</v>
      </c>
      <c r="HC106" s="204">
        <f t="shared" ref="HC106:HC164" si="376">IF(AND((HA106+HB106)&lt;0,HC105&lt;=-23),(((HA106+HB106)*GY106*0.5)+HC105),(((HA106+HB106)*GY106)+HC105))</f>
        <v>-23.1</v>
      </c>
      <c r="HD106" s="204">
        <f t="shared" si="358"/>
        <v>-5.0000000000000711E-2</v>
      </c>
      <c r="HE106" s="537">
        <f t="shared" si="327"/>
        <v>0</v>
      </c>
      <c r="HF106" s="537">
        <f t="shared" si="359"/>
        <v>0</v>
      </c>
      <c r="HG106" s="537">
        <f t="shared" si="328"/>
        <v>0</v>
      </c>
      <c r="HH106" s="537">
        <f t="shared" si="329"/>
        <v>0</v>
      </c>
      <c r="HI106" s="518">
        <f t="shared" si="213"/>
        <v>-23.11975727991501</v>
      </c>
      <c r="HJ106" s="519">
        <f t="shared" si="360"/>
        <v>-5.0000000000000711E-2</v>
      </c>
      <c r="HK106" s="519">
        <f t="shared" si="361"/>
        <v>-5.0000000000000711E-2</v>
      </c>
      <c r="HL106" s="538">
        <f t="shared" si="221"/>
        <v>-5.0000000000000711E-2</v>
      </c>
      <c r="HM106" s="165"/>
      <c r="HN106" s="165"/>
      <c r="HO106" s="104">
        <f t="shared" si="188"/>
        <v>-23.045357279915013</v>
      </c>
      <c r="HP106" s="165"/>
      <c r="HQ106" s="183"/>
      <c r="HR106" s="36">
        <v>42348</v>
      </c>
      <c r="HS106" s="105">
        <v>-0.76309999999999945</v>
      </c>
      <c r="HT106" s="108">
        <v>-0.70384999999999986</v>
      </c>
      <c r="HU106" s="101"/>
      <c r="HV106" s="104">
        <v>-22.032980543999997</v>
      </c>
      <c r="HW106" s="202">
        <v>0.1</v>
      </c>
      <c r="HX106" s="223">
        <v>3.3538500000000004</v>
      </c>
      <c r="HY106" s="508">
        <f t="shared" si="330"/>
        <v>0</v>
      </c>
      <c r="HZ106" s="507">
        <f t="shared" si="331"/>
        <v>1</v>
      </c>
      <c r="IA106" s="204">
        <f t="shared" ref="IA106:IA164" si="377">IF(AND((HY106+HZ106)&lt;0,IA105&lt;=-23),(((HY106+HZ106)*HW106*0.5)+IA105),(((HY106+HZ106)*HW106)+IA105))</f>
        <v>-22.904775439477511</v>
      </c>
      <c r="IB106" s="204">
        <f t="shared" si="362"/>
        <v>0.10000000000000142</v>
      </c>
      <c r="IC106" s="537">
        <f t="shared" si="332"/>
        <v>0</v>
      </c>
      <c r="ID106" s="537">
        <f t="shared" si="363"/>
        <v>0</v>
      </c>
      <c r="IE106" s="537">
        <f t="shared" si="333"/>
        <v>0</v>
      </c>
      <c r="IF106" s="537">
        <f t="shared" si="334"/>
        <v>0</v>
      </c>
      <c r="IG106" s="518">
        <f t="shared" si="214"/>
        <v>-22.904775439477511</v>
      </c>
      <c r="IH106" s="519">
        <f t="shared" si="364"/>
        <v>0.10000000000000142</v>
      </c>
      <c r="II106" s="519">
        <f t="shared" si="365"/>
        <v>0.10000000000000142</v>
      </c>
      <c r="IJ106" s="538">
        <f t="shared" si="222"/>
        <v>0.10000000000000142</v>
      </c>
      <c r="IK106" s="165"/>
      <c r="IL106" s="165"/>
      <c r="IM106" s="104">
        <f t="shared" si="189"/>
        <v>-22.583975439477513</v>
      </c>
      <c r="IN106"/>
      <c r="IO106" s="183"/>
      <c r="IP106" s="36">
        <v>42348</v>
      </c>
      <c r="IQ106" s="105">
        <v>-0.76309999999999945</v>
      </c>
      <c r="IR106" s="108">
        <v>-0.70384999999999986</v>
      </c>
      <c r="IS106" s="101"/>
      <c r="IT106" s="104">
        <v>-22.032980543999997</v>
      </c>
      <c r="IU106" s="202">
        <v>0.1</v>
      </c>
      <c r="IV106" s="365">
        <v>-1.0461500000000001</v>
      </c>
      <c r="IW106" s="508">
        <f t="shared" si="335"/>
        <v>-1.1000000000000001</v>
      </c>
      <c r="IX106" s="507">
        <f t="shared" si="336"/>
        <v>0</v>
      </c>
      <c r="IY106" s="204">
        <f t="shared" ref="IY106:IY164" si="378">IF(AND((IW106+IX106)&lt;0,IY105&lt;=-23),(((IW106+IX106)*IU106*0.5)+IY105),(((IW106+IX106)*IU106)+IY105))</f>
        <v>-23.105</v>
      </c>
      <c r="IZ106" s="204">
        <f t="shared" si="366"/>
        <v>-5.4999999999999716E-2</v>
      </c>
      <c r="JA106" s="537">
        <f t="shared" si="337"/>
        <v>0</v>
      </c>
      <c r="JB106" s="537">
        <f t="shared" si="367"/>
        <v>0</v>
      </c>
      <c r="JC106" s="537">
        <f t="shared" si="338"/>
        <v>0</v>
      </c>
      <c r="JD106" s="537">
        <f t="shared" si="339"/>
        <v>0</v>
      </c>
      <c r="JE106" s="518">
        <f t="shared" si="215"/>
        <v>-23.179622412950007</v>
      </c>
      <c r="JF106" s="519">
        <f t="shared" si="368"/>
        <v>-4.3999999999999775E-2</v>
      </c>
      <c r="JG106" s="519">
        <f t="shared" si="369"/>
        <v>-4.3999999999999775E-2</v>
      </c>
      <c r="JH106" s="538">
        <f t="shared" si="223"/>
        <v>-4.3999999999999775E-2</v>
      </c>
      <c r="JI106" s="165"/>
      <c r="JJ106" s="165"/>
      <c r="JK106" s="104">
        <f t="shared" si="190"/>
        <v>-22.712423855859004</v>
      </c>
      <c r="JL106" s="131"/>
      <c r="JM106" s="131"/>
      <c r="JN106" s="528"/>
      <c r="JO106" s="163">
        <v>-22.032980543999997</v>
      </c>
      <c r="JP106" s="163">
        <v>-1.0461500000000001</v>
      </c>
      <c r="JQ106" s="398">
        <f t="shared" si="243"/>
        <v>-21.327720429142502</v>
      </c>
      <c r="JT106" s="163">
        <v>-6.5461499999999999</v>
      </c>
      <c r="JU106" s="398">
        <f t="shared" si="244"/>
        <v>-22.861483664900998</v>
      </c>
      <c r="JX106" s="163">
        <v>8.1038499999999996</v>
      </c>
      <c r="JY106" s="425">
        <f t="shared" si="245"/>
        <v>-21.938021978220004</v>
      </c>
      <c r="KB106" s="163">
        <v>5.3038499999999997</v>
      </c>
      <c r="KC106" s="398">
        <f t="shared" si="246"/>
        <v>-22.14678889968101</v>
      </c>
      <c r="KF106" s="163">
        <v>-5.4461500000000003</v>
      </c>
      <c r="KG106" s="398">
        <f t="shared" si="247"/>
        <v>-21.577289412287513</v>
      </c>
      <c r="KJ106" s="163">
        <v>0.70384999999999986</v>
      </c>
      <c r="KK106" s="398">
        <f t="shared" si="248"/>
        <v>-23.045357279915013</v>
      </c>
      <c r="KL106" s="425"/>
      <c r="KN106" s="365">
        <v>3.3538500000000004</v>
      </c>
      <c r="KO106" s="398">
        <f t="shared" si="249"/>
        <v>-22.583975439477513</v>
      </c>
      <c r="KR106" s="365">
        <v>-1.0461500000000001</v>
      </c>
      <c r="KS106" s="398">
        <f t="shared" si="250"/>
        <v>-22.712423855859004</v>
      </c>
      <c r="KU106" s="36">
        <v>42348</v>
      </c>
    </row>
    <row r="107" spans="1:325" x14ac:dyDescent="0.35">
      <c r="A107" s="95">
        <v>41253</v>
      </c>
      <c r="B107" s="36">
        <v>41253</v>
      </c>
      <c r="C107" s="301">
        <v>-1.75</v>
      </c>
      <c r="D107" s="301">
        <v>-7.25</v>
      </c>
      <c r="E107" s="301">
        <v>7.4</v>
      </c>
      <c r="F107" s="301">
        <v>4.5999999999999996</v>
      </c>
      <c r="G107" s="301">
        <v>-6.15</v>
      </c>
      <c r="H107" s="301">
        <v>0</v>
      </c>
      <c r="I107" s="301">
        <v>2.6500000000000004</v>
      </c>
      <c r="J107" s="301">
        <v>-1.75</v>
      </c>
      <c r="K107" s="106"/>
      <c r="L107" s="36">
        <v>42348</v>
      </c>
      <c r="M107" s="105">
        <v>-0.76309999999999945</v>
      </c>
      <c r="N107" s="98">
        <f t="shared" si="233"/>
        <v>-0.70384999999999986</v>
      </c>
      <c r="O107" s="108">
        <f t="shared" si="242"/>
        <v>-0.64356666666666695</v>
      </c>
      <c r="P107" s="262"/>
      <c r="Q107" s="181">
        <v>42348</v>
      </c>
      <c r="R107" s="301">
        <v>-1.75</v>
      </c>
      <c r="S107" s="224">
        <v>-1.0461500000000001</v>
      </c>
      <c r="T107"/>
      <c r="U107" s="301">
        <v>-7.25</v>
      </c>
      <c r="V107" s="224">
        <v>-6.5461499999999999</v>
      </c>
      <c r="W107"/>
      <c r="X107" s="301">
        <v>7.4</v>
      </c>
      <c r="Y107" s="224">
        <v>8.1038499999999996</v>
      </c>
      <c r="Z107"/>
      <c r="AA107" s="301">
        <v>4.5999999999999996</v>
      </c>
      <c r="AB107" s="224">
        <v>5.3038499999999997</v>
      </c>
      <c r="AC107"/>
      <c r="AD107" s="301">
        <v>-6.15</v>
      </c>
      <c r="AE107" s="223">
        <v>-5.4461500000000003</v>
      </c>
      <c r="AF107"/>
      <c r="AG107" s="301">
        <v>0</v>
      </c>
      <c r="AH107" s="223">
        <v>0.70384999999999986</v>
      </c>
      <c r="AI107" s="100"/>
      <c r="AJ107" s="301">
        <v>2.6500000000000004</v>
      </c>
      <c r="AK107" s="223">
        <v>3.3538500000000004</v>
      </c>
      <c r="AL107"/>
      <c r="AM107" s="301">
        <v>-1.75</v>
      </c>
      <c r="AN107" s="223">
        <f t="shared" si="224"/>
        <v>-1.0461500000000001</v>
      </c>
      <c r="AO107"/>
      <c r="AZ107" s="36">
        <v>42349</v>
      </c>
      <c r="BA107" s="301">
        <v>-0.95</v>
      </c>
      <c r="BB107" s="98"/>
      <c r="BC107" s="301">
        <v>-6.65</v>
      </c>
      <c r="BE107" s="301">
        <v>7.5</v>
      </c>
      <c r="BG107" s="301">
        <v>2.75</v>
      </c>
      <c r="BI107" s="301">
        <v>-4.05</v>
      </c>
      <c r="BK107" s="301">
        <v>9.9999999999999992E-2</v>
      </c>
      <c r="BM107" s="301">
        <v>2.2000000000000002</v>
      </c>
      <c r="BO107" s="301">
        <v>-0.30000000000000004</v>
      </c>
      <c r="BS107" s="36">
        <v>42349</v>
      </c>
      <c r="BT107">
        <v>53</v>
      </c>
      <c r="BU107">
        <f t="shared" si="148"/>
        <v>0.53</v>
      </c>
      <c r="BV107">
        <f t="shared" si="149"/>
        <v>-22.102853263750003</v>
      </c>
      <c r="BW107">
        <v>49</v>
      </c>
      <c r="BX107">
        <f t="shared" si="150"/>
        <v>0.49</v>
      </c>
      <c r="BY107" s="126"/>
      <c r="BZ107" s="126"/>
      <c r="CD107" s="36">
        <v>42349</v>
      </c>
      <c r="CE107" s="105">
        <v>-0.87850000000000006</v>
      </c>
      <c r="CF107" s="108">
        <v>-0.82079999999999975</v>
      </c>
      <c r="CG107" s="101"/>
      <c r="CH107" s="104">
        <v>-22.102853263750003</v>
      </c>
      <c r="CI107" s="202">
        <v>0.1</v>
      </c>
      <c r="CJ107" s="224">
        <v>-0.1292000000000002</v>
      </c>
      <c r="CK107" s="508">
        <f t="shared" si="297"/>
        <v>-1</v>
      </c>
      <c r="CL107" s="507">
        <f t="shared" si="298"/>
        <v>0</v>
      </c>
      <c r="CM107" s="204">
        <f t="shared" si="370"/>
        <v>-21.493720429142503</v>
      </c>
      <c r="CN107" s="204">
        <f t="shared" si="371"/>
        <v>-0.10000000000000142</v>
      </c>
      <c r="CO107" s="537">
        <f t="shared" si="299"/>
        <v>0</v>
      </c>
      <c r="CP107" s="537">
        <f t="shared" si="340"/>
        <v>0</v>
      </c>
      <c r="CQ107" s="537">
        <f t="shared" si="300"/>
        <v>0</v>
      </c>
      <c r="CR107" s="537">
        <f t="shared" si="301"/>
        <v>0</v>
      </c>
      <c r="CS107" s="518">
        <f t="shared" si="208"/>
        <v>-21.493720429142503</v>
      </c>
      <c r="CT107" s="519">
        <f t="shared" si="341"/>
        <v>-8.000000000000114E-2</v>
      </c>
      <c r="CU107" s="519">
        <f t="shared" si="342"/>
        <v>-8.000000000000114E-2</v>
      </c>
      <c r="CV107" s="538">
        <f t="shared" si="302"/>
        <v>-8.000000000000114E-2</v>
      </c>
      <c r="CW107" s="165"/>
      <c r="CX107" s="165"/>
      <c r="CY107" s="104">
        <f t="shared" si="303"/>
        <v>-21.407720429142504</v>
      </c>
      <c r="CZ107" s="98"/>
      <c r="DB107" s="36">
        <v>42349</v>
      </c>
      <c r="DC107" s="105">
        <v>-0.87850000000000006</v>
      </c>
      <c r="DD107" s="108">
        <v>-0.82079999999999975</v>
      </c>
      <c r="DE107" s="101"/>
      <c r="DF107" s="104">
        <v>-22.102853263750003</v>
      </c>
      <c r="DG107" s="202">
        <v>0.1</v>
      </c>
      <c r="DH107" s="224">
        <v>-5.8292000000000002</v>
      </c>
      <c r="DI107" s="508">
        <f t="shared" si="304"/>
        <v>-1.8</v>
      </c>
      <c r="DJ107" s="507">
        <f t="shared" si="305"/>
        <v>0</v>
      </c>
      <c r="DK107" s="204">
        <f t="shared" si="372"/>
        <v>-23.3</v>
      </c>
      <c r="DL107" s="204">
        <f t="shared" si="343"/>
        <v>-8.9999999999999858E-2</v>
      </c>
      <c r="DM107" s="537">
        <f t="shared" si="306"/>
        <v>0</v>
      </c>
      <c r="DN107" s="537">
        <f t="shared" si="344"/>
        <v>0</v>
      </c>
      <c r="DO107" s="537">
        <f t="shared" si="307"/>
        <v>0</v>
      </c>
      <c r="DP107" s="537">
        <f t="shared" si="308"/>
        <v>0</v>
      </c>
      <c r="DQ107" s="518">
        <f t="shared" si="209"/>
        <v>-24.051162814992502</v>
      </c>
      <c r="DR107" s="519">
        <f t="shared" si="345"/>
        <v>-7.1999999999999884E-2</v>
      </c>
      <c r="DS107" s="519">
        <f t="shared" si="346"/>
        <v>-7.1999999999999884E-2</v>
      </c>
      <c r="DT107" s="538">
        <f t="shared" si="217"/>
        <v>-7.1999999999999884E-2</v>
      </c>
      <c r="DU107" s="165"/>
      <c r="DV107" s="165"/>
      <c r="DW107" s="104">
        <f t="shared" si="184"/>
        <v>-22.933483664900997</v>
      </c>
      <c r="DY107" s="183"/>
      <c r="DZ107" s="36">
        <v>42349</v>
      </c>
      <c r="EA107" s="105">
        <v>-0.87850000000000006</v>
      </c>
      <c r="EB107" s="108">
        <v>-0.82079999999999975</v>
      </c>
      <c r="EC107" s="101"/>
      <c r="ED107" s="104">
        <v>-22.102853263750003</v>
      </c>
      <c r="EE107" s="202">
        <v>0.1</v>
      </c>
      <c r="EF107" s="224">
        <v>8.3208000000000002</v>
      </c>
      <c r="EG107" s="508">
        <f t="shared" si="309"/>
        <v>0</v>
      </c>
      <c r="EH107" s="507">
        <f t="shared" si="310"/>
        <v>1.5</v>
      </c>
      <c r="EI107" s="204">
        <f t="shared" si="373"/>
        <v>-22.200901753415007</v>
      </c>
      <c r="EJ107" s="204">
        <f t="shared" si="347"/>
        <v>0.14999999999999858</v>
      </c>
      <c r="EK107" s="537">
        <f t="shared" si="311"/>
        <v>0</v>
      </c>
      <c r="EL107" s="537">
        <f t="shared" si="348"/>
        <v>0</v>
      </c>
      <c r="EM107" s="537">
        <f t="shared" si="312"/>
        <v>0</v>
      </c>
      <c r="EN107" s="537">
        <f t="shared" si="313"/>
        <v>0</v>
      </c>
      <c r="EO107" s="518">
        <f t="shared" si="210"/>
        <v>-22.382810244840005</v>
      </c>
      <c r="EP107" s="519">
        <f t="shared" si="349"/>
        <v>0.14999999999999858</v>
      </c>
      <c r="EQ107" s="519">
        <f t="shared" si="350"/>
        <v>0.14999999999999858</v>
      </c>
      <c r="ER107" s="538">
        <f t="shared" si="218"/>
        <v>0.14999999999999858</v>
      </c>
      <c r="ES107" s="165"/>
      <c r="ET107" s="165"/>
      <c r="EU107" s="104">
        <f t="shared" si="185"/>
        <v>-21.788021978220005</v>
      </c>
      <c r="EW107" s="183"/>
      <c r="EX107" s="36">
        <v>42349</v>
      </c>
      <c r="EY107" s="105">
        <v>-0.87850000000000006</v>
      </c>
      <c r="EZ107" s="108">
        <v>-0.82079999999999975</v>
      </c>
      <c r="FA107" s="101"/>
      <c r="FB107" s="104">
        <v>-22.102853263750003</v>
      </c>
      <c r="FC107" s="202">
        <v>0.1</v>
      </c>
      <c r="FD107" s="224">
        <v>3.5707999999999998</v>
      </c>
      <c r="FE107" s="508">
        <f t="shared" si="314"/>
        <v>0</v>
      </c>
      <c r="FF107" s="507">
        <f t="shared" si="315"/>
        <v>1</v>
      </c>
      <c r="FG107" s="204">
        <f t="shared" si="374"/>
        <v>-22.604300427505006</v>
      </c>
      <c r="FH107" s="204">
        <f t="shared" si="351"/>
        <v>0.10000000000000142</v>
      </c>
      <c r="FI107" s="537">
        <f t="shared" si="316"/>
        <v>0</v>
      </c>
      <c r="FJ107" s="537">
        <f t="shared" si="352"/>
        <v>0</v>
      </c>
      <c r="FK107" s="537">
        <f t="shared" si="317"/>
        <v>0</v>
      </c>
      <c r="FL107" s="537">
        <f t="shared" si="318"/>
        <v>0</v>
      </c>
      <c r="FM107" s="518">
        <f t="shared" si="211"/>
        <v>-22.604300427505006</v>
      </c>
      <c r="FN107" s="519">
        <f t="shared" si="353"/>
        <v>0.10000000000000142</v>
      </c>
      <c r="FO107" s="519">
        <f t="shared" si="354"/>
        <v>0.10000000000000142</v>
      </c>
      <c r="FP107" s="538">
        <f t="shared" si="219"/>
        <v>0.10000000000000142</v>
      </c>
      <c r="FQ107" s="165"/>
      <c r="FR107" s="165"/>
      <c r="FS107" s="104">
        <f t="shared" si="186"/>
        <v>-22.046788899681008</v>
      </c>
      <c r="FT107"/>
      <c r="FU107" s="183"/>
      <c r="FV107" s="36">
        <v>42349</v>
      </c>
      <c r="FW107" s="105">
        <v>-0.87850000000000006</v>
      </c>
      <c r="FX107" s="108">
        <v>-0.82079999999999975</v>
      </c>
      <c r="FY107" s="101"/>
      <c r="FZ107" s="104">
        <v>-22.102853263750003</v>
      </c>
      <c r="GA107" s="202">
        <v>0.1</v>
      </c>
      <c r="GB107" s="223">
        <v>-3.2292000000000001</v>
      </c>
      <c r="GC107" s="508">
        <f t="shared" si="319"/>
        <v>-1.5</v>
      </c>
      <c r="GD107" s="507">
        <f t="shared" si="320"/>
        <v>0</v>
      </c>
      <c r="GE107" s="204">
        <f t="shared" si="375"/>
        <v>-21.027289412287502</v>
      </c>
      <c r="GF107" s="204">
        <f t="shared" si="355"/>
        <v>-0.14999999999999858</v>
      </c>
      <c r="GG107" s="537">
        <f t="shared" si="321"/>
        <v>0</v>
      </c>
      <c r="GH107" s="537">
        <f t="shared" si="322"/>
        <v>0</v>
      </c>
      <c r="GI107" s="537">
        <f t="shared" si="323"/>
        <v>0</v>
      </c>
      <c r="GJ107" s="537">
        <f t="shared" si="324"/>
        <v>0</v>
      </c>
      <c r="GK107" s="518">
        <f t="shared" si="212"/>
        <v>-21.027289412287502</v>
      </c>
      <c r="GL107" s="519">
        <f t="shared" si="356"/>
        <v>-0.14999999999999858</v>
      </c>
      <c r="GM107" s="519">
        <f t="shared" si="357"/>
        <v>-0.14999999999999858</v>
      </c>
      <c r="GN107" s="538">
        <f t="shared" si="220"/>
        <v>-0.14999999999999858</v>
      </c>
      <c r="GO107" s="165"/>
      <c r="GP107" s="165"/>
      <c r="GQ107" s="104">
        <f t="shared" si="187"/>
        <v>-21.727289412287512</v>
      </c>
      <c r="GR107"/>
      <c r="GS107" s="183"/>
      <c r="GT107" s="36">
        <v>42349</v>
      </c>
      <c r="GU107" s="105">
        <v>-0.87850000000000006</v>
      </c>
      <c r="GV107" s="108">
        <v>-0.82079999999999975</v>
      </c>
      <c r="GW107" s="101"/>
      <c r="GX107" s="104">
        <v>-22.102853263750003</v>
      </c>
      <c r="GY107" s="202">
        <v>0.1</v>
      </c>
      <c r="GZ107" s="223">
        <v>0.92079999999999973</v>
      </c>
      <c r="HA107" s="508">
        <f t="shared" si="325"/>
        <v>0</v>
      </c>
      <c r="HB107" s="507">
        <f t="shared" si="326"/>
        <v>-1</v>
      </c>
      <c r="HC107" s="204">
        <f t="shared" si="376"/>
        <v>-23.150000000000002</v>
      </c>
      <c r="HD107" s="204">
        <f t="shared" si="358"/>
        <v>-5.0000000000000711E-2</v>
      </c>
      <c r="HE107" s="537">
        <f t="shared" si="327"/>
        <v>0</v>
      </c>
      <c r="HF107" s="537">
        <f t="shared" si="359"/>
        <v>0</v>
      </c>
      <c r="HG107" s="537">
        <f t="shared" si="328"/>
        <v>0</v>
      </c>
      <c r="HH107" s="537">
        <f t="shared" si="329"/>
        <v>0</v>
      </c>
      <c r="HI107" s="518">
        <f t="shared" si="213"/>
        <v>-23.169757279915011</v>
      </c>
      <c r="HJ107" s="519">
        <f t="shared" si="360"/>
        <v>-5.0000000000000711E-2</v>
      </c>
      <c r="HK107" s="519">
        <f t="shared" si="361"/>
        <v>-5.0000000000000711E-2</v>
      </c>
      <c r="HL107" s="538">
        <f t="shared" si="221"/>
        <v>-5.0000000000000711E-2</v>
      </c>
      <c r="HM107" s="165"/>
      <c r="HN107" s="165"/>
      <c r="HO107" s="104">
        <f t="shared" si="188"/>
        <v>-23.095357279915014</v>
      </c>
      <c r="HP107" s="165"/>
      <c r="HQ107" s="183"/>
      <c r="HR107" s="36">
        <v>42349</v>
      </c>
      <c r="HS107" s="105">
        <v>-0.87850000000000006</v>
      </c>
      <c r="HT107" s="108">
        <v>-0.82079999999999975</v>
      </c>
      <c r="HU107" s="101"/>
      <c r="HV107" s="104">
        <v>-22.102853263750003</v>
      </c>
      <c r="HW107" s="202">
        <v>0.1</v>
      </c>
      <c r="HX107" s="223">
        <v>3.0207999999999999</v>
      </c>
      <c r="HY107" s="508">
        <f t="shared" si="330"/>
        <v>0</v>
      </c>
      <c r="HZ107" s="507">
        <f t="shared" si="331"/>
        <v>1</v>
      </c>
      <c r="IA107" s="204">
        <f t="shared" si="377"/>
        <v>-22.80477543947751</v>
      </c>
      <c r="IB107" s="204">
        <f t="shared" si="362"/>
        <v>0.10000000000000142</v>
      </c>
      <c r="IC107" s="537">
        <f t="shared" si="332"/>
        <v>0</v>
      </c>
      <c r="ID107" s="537">
        <f t="shared" si="363"/>
        <v>0</v>
      </c>
      <c r="IE107" s="537">
        <f t="shared" si="333"/>
        <v>0</v>
      </c>
      <c r="IF107" s="537">
        <f t="shared" si="334"/>
        <v>0</v>
      </c>
      <c r="IG107" s="518">
        <f t="shared" si="214"/>
        <v>-22.80477543947751</v>
      </c>
      <c r="IH107" s="519">
        <f t="shared" si="364"/>
        <v>0.10000000000000142</v>
      </c>
      <c r="II107" s="519">
        <f t="shared" si="365"/>
        <v>0.10000000000000142</v>
      </c>
      <c r="IJ107" s="538">
        <f t="shared" si="222"/>
        <v>0.10000000000000142</v>
      </c>
      <c r="IK107" s="165"/>
      <c r="IL107" s="165"/>
      <c r="IM107" s="104">
        <f t="shared" si="189"/>
        <v>-22.483975439477511</v>
      </c>
      <c r="IN107"/>
      <c r="IO107" s="183"/>
      <c r="IP107" s="36">
        <v>42349</v>
      </c>
      <c r="IQ107" s="105">
        <v>-0.87850000000000006</v>
      </c>
      <c r="IR107" s="108">
        <v>-0.82079999999999975</v>
      </c>
      <c r="IS107" s="101"/>
      <c r="IT107" s="104">
        <v>-22.102853263750003</v>
      </c>
      <c r="IU107" s="202">
        <v>0.1</v>
      </c>
      <c r="IV107" s="365">
        <v>0.52079999999999971</v>
      </c>
      <c r="IW107" s="508">
        <f t="shared" si="335"/>
        <v>0</v>
      </c>
      <c r="IX107" s="507">
        <f t="shared" si="336"/>
        <v>-1</v>
      </c>
      <c r="IY107" s="204">
        <f t="shared" si="378"/>
        <v>-23.155000000000001</v>
      </c>
      <c r="IZ107" s="204">
        <f t="shared" si="366"/>
        <v>-5.0000000000000711E-2</v>
      </c>
      <c r="JA107" s="537">
        <f t="shared" si="337"/>
        <v>0</v>
      </c>
      <c r="JB107" s="537">
        <f t="shared" si="367"/>
        <v>0</v>
      </c>
      <c r="JC107" s="537">
        <f t="shared" si="338"/>
        <v>0</v>
      </c>
      <c r="JD107" s="537">
        <f t="shared" si="339"/>
        <v>0</v>
      </c>
      <c r="JE107" s="518">
        <f t="shared" si="215"/>
        <v>-23.229622412950008</v>
      </c>
      <c r="JF107" s="519">
        <f t="shared" si="368"/>
        <v>-5.0000000000000711E-2</v>
      </c>
      <c r="JG107" s="519">
        <f t="shared" si="369"/>
        <v>-5.0000000000000711E-2</v>
      </c>
      <c r="JH107" s="538">
        <f t="shared" si="223"/>
        <v>-5.0000000000000711E-2</v>
      </c>
      <c r="JI107" s="165"/>
      <c r="JJ107" s="165"/>
      <c r="JK107" s="104">
        <f t="shared" si="190"/>
        <v>-22.762423855859005</v>
      </c>
      <c r="JL107" s="131"/>
      <c r="JM107" s="131"/>
      <c r="JN107" s="528"/>
      <c r="JO107" s="163">
        <v>-22.102853263750003</v>
      </c>
      <c r="JP107" s="163">
        <v>-0.1292000000000002</v>
      </c>
      <c r="JQ107" s="398">
        <f t="shared" si="243"/>
        <v>-21.407720429142504</v>
      </c>
      <c r="JT107" s="163">
        <v>-5.8292000000000002</v>
      </c>
      <c r="JU107" s="398">
        <f t="shared" si="244"/>
        <v>-22.933483664900997</v>
      </c>
      <c r="JX107" s="163">
        <v>8.3208000000000002</v>
      </c>
      <c r="JY107" s="425">
        <f t="shared" si="245"/>
        <v>-21.788021978220005</v>
      </c>
      <c r="KB107" s="163">
        <v>3.5707999999999998</v>
      </c>
      <c r="KC107" s="398">
        <f t="shared" si="246"/>
        <v>-22.046788899681008</v>
      </c>
      <c r="KF107" s="163">
        <v>-3.2292000000000001</v>
      </c>
      <c r="KG107" s="398">
        <f t="shared" si="247"/>
        <v>-21.727289412287512</v>
      </c>
      <c r="KJ107" s="163">
        <v>0.92079999999999973</v>
      </c>
      <c r="KK107" s="398">
        <f t="shared" si="248"/>
        <v>-23.095357279915014</v>
      </c>
      <c r="KL107" s="425"/>
      <c r="KN107" s="365">
        <v>3.0207999999999999</v>
      </c>
      <c r="KO107" s="398">
        <f t="shared" si="249"/>
        <v>-22.483975439477511</v>
      </c>
      <c r="KR107" s="365">
        <v>0.52079999999999971</v>
      </c>
      <c r="KS107" s="398">
        <f t="shared" si="250"/>
        <v>-22.762423855859005</v>
      </c>
      <c r="KU107" s="36">
        <v>42349</v>
      </c>
    </row>
    <row r="108" spans="1:325" x14ac:dyDescent="0.35">
      <c r="A108" s="95">
        <v>41254</v>
      </c>
      <c r="B108" s="36">
        <v>41254</v>
      </c>
      <c r="C108" s="301">
        <v>-0.95</v>
      </c>
      <c r="D108" s="301">
        <v>-6.65</v>
      </c>
      <c r="E108" s="301">
        <v>7.5</v>
      </c>
      <c r="F108" s="301">
        <v>2.75</v>
      </c>
      <c r="G108" s="301">
        <v>-4.05</v>
      </c>
      <c r="H108" s="301">
        <v>9.9999999999999992E-2</v>
      </c>
      <c r="I108" s="301">
        <v>2.2000000000000002</v>
      </c>
      <c r="J108" s="301">
        <v>-0.30000000000000004</v>
      </c>
      <c r="K108" s="106"/>
      <c r="L108" s="36">
        <v>42349</v>
      </c>
      <c r="M108" s="105">
        <v>-0.87850000000000006</v>
      </c>
      <c r="N108" s="98">
        <f t="shared" si="233"/>
        <v>-0.82079999999999975</v>
      </c>
      <c r="O108" s="108">
        <f t="shared" si="242"/>
        <v>-0.76206666666666667</v>
      </c>
      <c r="P108" s="262"/>
      <c r="Q108" s="181">
        <v>42349</v>
      </c>
      <c r="R108" s="301">
        <v>-0.95</v>
      </c>
      <c r="S108" s="224">
        <v>-0.1292000000000002</v>
      </c>
      <c r="T108" s="98"/>
      <c r="U108" s="301">
        <v>-6.65</v>
      </c>
      <c r="V108" s="224">
        <v>-5.8292000000000002</v>
      </c>
      <c r="W108"/>
      <c r="X108" s="301">
        <v>7.5</v>
      </c>
      <c r="Y108" s="224">
        <v>8.3208000000000002</v>
      </c>
      <c r="Z108"/>
      <c r="AA108" s="301">
        <v>2.75</v>
      </c>
      <c r="AB108" s="224">
        <v>3.5707999999999998</v>
      </c>
      <c r="AC108"/>
      <c r="AD108" s="301">
        <v>-4.05</v>
      </c>
      <c r="AE108" s="223">
        <v>-3.2292000000000001</v>
      </c>
      <c r="AF108"/>
      <c r="AG108" s="301">
        <v>9.9999999999999992E-2</v>
      </c>
      <c r="AH108" s="223">
        <v>0.92079999999999973</v>
      </c>
      <c r="AI108" s="100"/>
      <c r="AJ108" s="301">
        <v>2.2000000000000002</v>
      </c>
      <c r="AK108" s="223">
        <v>3.0207999999999999</v>
      </c>
      <c r="AL108"/>
      <c r="AM108" s="301">
        <v>-0.30000000000000004</v>
      </c>
      <c r="AN108" s="223">
        <f t="shared" si="224"/>
        <v>0.52079999999999971</v>
      </c>
      <c r="AO108"/>
      <c r="AZ108" s="36">
        <v>42350</v>
      </c>
      <c r="BA108" s="301">
        <v>-0.1</v>
      </c>
      <c r="BB108">
        <v>-20.707314814814811</v>
      </c>
      <c r="BC108" s="301">
        <v>-2.75</v>
      </c>
      <c r="BE108" s="301">
        <v>6.15</v>
      </c>
      <c r="BG108" s="301">
        <v>2.5</v>
      </c>
      <c r="BI108" s="301">
        <v>-5.05</v>
      </c>
      <c r="BK108" s="301">
        <v>-0.15000000000000002</v>
      </c>
      <c r="BM108" s="301">
        <v>2.5</v>
      </c>
      <c r="BO108" s="301">
        <v>1.35</v>
      </c>
      <c r="BS108" s="36">
        <v>42350</v>
      </c>
      <c r="BT108">
        <v>54</v>
      </c>
      <c r="BU108">
        <f t="shared" si="148"/>
        <v>0.54</v>
      </c>
      <c r="BV108">
        <f t="shared" si="149"/>
        <v>-22.169263028000003</v>
      </c>
      <c r="BW108">
        <v>50</v>
      </c>
      <c r="BX108">
        <f t="shared" si="150"/>
        <v>0.5</v>
      </c>
      <c r="BY108">
        <v>-20.934444444444441</v>
      </c>
      <c r="CD108" s="36">
        <v>42350</v>
      </c>
      <c r="CE108" s="108">
        <v>-0.99080000000000124</v>
      </c>
      <c r="CF108" s="108">
        <v>-0.93465000000000065</v>
      </c>
      <c r="CG108" s="101"/>
      <c r="CH108" s="104">
        <v>-22.169263028000003</v>
      </c>
      <c r="CI108" s="202">
        <v>0.1</v>
      </c>
      <c r="CJ108" s="224">
        <v>0.83465000000000067</v>
      </c>
      <c r="CK108" s="508">
        <f t="shared" si="297"/>
        <v>0</v>
      </c>
      <c r="CL108" s="507">
        <f t="shared" si="298"/>
        <v>-1</v>
      </c>
      <c r="CM108" s="204">
        <f t="shared" si="370"/>
        <v>-21.593720429142504</v>
      </c>
      <c r="CN108" s="204">
        <f t="shared" si="371"/>
        <v>-0.10000000000000142</v>
      </c>
      <c r="CO108" s="537">
        <f t="shared" si="299"/>
        <v>0</v>
      </c>
      <c r="CP108" s="537">
        <f t="shared" si="340"/>
        <v>0</v>
      </c>
      <c r="CQ108" s="537">
        <f t="shared" si="300"/>
        <v>0</v>
      </c>
      <c r="CR108" s="537">
        <f t="shared" si="301"/>
        <v>0</v>
      </c>
      <c r="CS108" s="518">
        <f t="shared" si="208"/>
        <v>-21.593720429142504</v>
      </c>
      <c r="CT108" s="519">
        <f t="shared" si="341"/>
        <v>-0.10000000000000142</v>
      </c>
      <c r="CU108" s="519">
        <f t="shared" si="342"/>
        <v>-0.10000000000000142</v>
      </c>
      <c r="CV108" s="538">
        <f t="shared" si="302"/>
        <v>-0.10000000000000142</v>
      </c>
      <c r="CW108" s="165"/>
      <c r="CX108" s="165"/>
      <c r="CY108" s="104">
        <f t="shared" si="303"/>
        <v>-21.507720429142505</v>
      </c>
      <c r="CZ108">
        <v>-20.707314814814811</v>
      </c>
      <c r="DB108" s="36">
        <v>42350</v>
      </c>
      <c r="DC108" s="108">
        <v>-0.99080000000000124</v>
      </c>
      <c r="DD108" s="108">
        <v>-0.93465000000000065</v>
      </c>
      <c r="DE108" s="101"/>
      <c r="DF108" s="104">
        <v>-22.169263028000003</v>
      </c>
      <c r="DG108" s="202">
        <v>0.1</v>
      </c>
      <c r="DH108" s="224">
        <v>-1.8153499999999994</v>
      </c>
      <c r="DI108" s="508">
        <f t="shared" si="304"/>
        <v>-1.1000000000000001</v>
      </c>
      <c r="DJ108" s="507">
        <f t="shared" si="305"/>
        <v>0</v>
      </c>
      <c r="DK108" s="204">
        <f t="shared" si="372"/>
        <v>-23.355</v>
      </c>
      <c r="DL108" s="204">
        <f t="shared" si="343"/>
        <v>-5.4999999999999716E-2</v>
      </c>
      <c r="DM108" s="537">
        <f t="shared" si="306"/>
        <v>0</v>
      </c>
      <c r="DN108" s="537">
        <f t="shared" si="344"/>
        <v>0</v>
      </c>
      <c r="DO108" s="537">
        <f t="shared" si="307"/>
        <v>0</v>
      </c>
      <c r="DP108" s="537">
        <f t="shared" si="308"/>
        <v>0</v>
      </c>
      <c r="DQ108" s="518">
        <f t="shared" si="209"/>
        <v>-24.106162814992501</v>
      </c>
      <c r="DR108" s="519">
        <f t="shared" si="345"/>
        <v>-4.3999999999999775E-2</v>
      </c>
      <c r="DS108" s="519">
        <f t="shared" si="346"/>
        <v>-2.1999999999999888E-2</v>
      </c>
      <c r="DT108" s="538">
        <f t="shared" si="217"/>
        <v>-2.1999999999999888E-2</v>
      </c>
      <c r="DU108" s="165"/>
      <c r="DV108" s="165"/>
      <c r="DW108" s="104">
        <f t="shared" si="184"/>
        <v>-22.955483664900996</v>
      </c>
      <c r="DY108" s="183"/>
      <c r="DZ108" s="36">
        <v>42350</v>
      </c>
      <c r="EA108" s="108">
        <v>-0.99080000000000124</v>
      </c>
      <c r="EB108" s="108">
        <v>-0.93465000000000065</v>
      </c>
      <c r="EC108" s="101"/>
      <c r="ED108" s="104">
        <v>-22.169263028000003</v>
      </c>
      <c r="EE108" s="202">
        <v>0.1</v>
      </c>
      <c r="EF108" s="224">
        <v>7.0846500000000008</v>
      </c>
      <c r="EG108" s="508">
        <f t="shared" si="309"/>
        <v>0</v>
      </c>
      <c r="EH108" s="507">
        <f t="shared" si="310"/>
        <v>1.5</v>
      </c>
      <c r="EI108" s="204">
        <f t="shared" si="373"/>
        <v>-22.050901753415008</v>
      </c>
      <c r="EJ108" s="204">
        <f t="shared" si="347"/>
        <v>0.14999999999999858</v>
      </c>
      <c r="EK108" s="537">
        <f t="shared" si="311"/>
        <v>0</v>
      </c>
      <c r="EL108" s="537">
        <f t="shared" si="348"/>
        <v>0</v>
      </c>
      <c r="EM108" s="537">
        <f t="shared" si="312"/>
        <v>0</v>
      </c>
      <c r="EN108" s="537">
        <f t="shared" si="313"/>
        <v>0</v>
      </c>
      <c r="EO108" s="518">
        <f t="shared" si="210"/>
        <v>-22.232810244840007</v>
      </c>
      <c r="EP108" s="519">
        <f t="shared" si="349"/>
        <v>0.14999999999999858</v>
      </c>
      <c r="EQ108" s="519">
        <f t="shared" si="350"/>
        <v>0.14999999999999858</v>
      </c>
      <c r="ER108" s="538">
        <f t="shared" si="218"/>
        <v>0.14999999999999858</v>
      </c>
      <c r="ES108" s="165"/>
      <c r="ET108" s="165"/>
      <c r="EU108" s="104">
        <f t="shared" si="185"/>
        <v>-21.638021978220007</v>
      </c>
      <c r="EW108" s="183"/>
      <c r="EX108" s="36">
        <v>42350</v>
      </c>
      <c r="EY108" s="108">
        <v>-0.99080000000000124</v>
      </c>
      <c r="EZ108" s="108">
        <v>-0.93465000000000065</v>
      </c>
      <c r="FA108" s="101"/>
      <c r="FB108" s="104">
        <v>-22.169263028000003</v>
      </c>
      <c r="FC108" s="202">
        <v>0.1</v>
      </c>
      <c r="FD108" s="224">
        <v>3.4346500000000004</v>
      </c>
      <c r="FE108" s="508">
        <f t="shared" si="314"/>
        <v>0</v>
      </c>
      <c r="FF108" s="507">
        <f t="shared" si="315"/>
        <v>1</v>
      </c>
      <c r="FG108" s="204">
        <f t="shared" si="374"/>
        <v>-22.504300427505004</v>
      </c>
      <c r="FH108" s="204">
        <f t="shared" si="351"/>
        <v>0.10000000000000142</v>
      </c>
      <c r="FI108" s="537">
        <f t="shared" si="316"/>
        <v>0</v>
      </c>
      <c r="FJ108" s="537">
        <f t="shared" si="352"/>
        <v>0</v>
      </c>
      <c r="FK108" s="537">
        <f t="shared" si="317"/>
        <v>0</v>
      </c>
      <c r="FL108" s="537">
        <f t="shared" si="318"/>
        <v>0</v>
      </c>
      <c r="FM108" s="518">
        <f t="shared" si="211"/>
        <v>-22.504300427505004</v>
      </c>
      <c r="FN108" s="519">
        <f t="shared" si="353"/>
        <v>0.10000000000000142</v>
      </c>
      <c r="FO108" s="519">
        <f t="shared" si="354"/>
        <v>0.10000000000000142</v>
      </c>
      <c r="FP108" s="538">
        <f t="shared" si="219"/>
        <v>0.10000000000000142</v>
      </c>
      <c r="FQ108" s="165"/>
      <c r="FR108" s="165"/>
      <c r="FS108" s="104">
        <f t="shared" si="186"/>
        <v>-21.946788899681007</v>
      </c>
      <c r="FT108"/>
      <c r="FU108" s="183"/>
      <c r="FV108" s="36">
        <v>42350</v>
      </c>
      <c r="FW108" s="108">
        <v>-0.99080000000000124</v>
      </c>
      <c r="FX108" s="108">
        <v>-0.93465000000000065</v>
      </c>
      <c r="FY108" s="101"/>
      <c r="FZ108" s="104">
        <v>-22.169263028000003</v>
      </c>
      <c r="GA108" s="202">
        <v>0.1</v>
      </c>
      <c r="GB108" s="223">
        <v>-4.1153499999999994</v>
      </c>
      <c r="GC108" s="508">
        <f t="shared" si="319"/>
        <v>-1.8</v>
      </c>
      <c r="GD108" s="507">
        <f t="shared" si="320"/>
        <v>0</v>
      </c>
      <c r="GE108" s="204">
        <f t="shared" si="375"/>
        <v>-21.207289412287501</v>
      </c>
      <c r="GF108" s="204">
        <f t="shared" si="355"/>
        <v>-0.17999999999999972</v>
      </c>
      <c r="GG108" s="537">
        <f t="shared" si="321"/>
        <v>0</v>
      </c>
      <c r="GH108" s="537">
        <f t="shared" si="322"/>
        <v>0</v>
      </c>
      <c r="GI108" s="537">
        <f t="shared" si="323"/>
        <v>0</v>
      </c>
      <c r="GJ108" s="537">
        <f t="shared" si="324"/>
        <v>0</v>
      </c>
      <c r="GK108" s="518">
        <f t="shared" si="212"/>
        <v>-21.207289412287501</v>
      </c>
      <c r="GL108" s="519">
        <f t="shared" si="356"/>
        <v>-0.14399999999999977</v>
      </c>
      <c r="GM108" s="519">
        <f t="shared" si="357"/>
        <v>-0.14399999999999977</v>
      </c>
      <c r="GN108" s="538">
        <f t="shared" si="220"/>
        <v>-0.14399999999999977</v>
      </c>
      <c r="GO108" s="165"/>
      <c r="GP108" s="165"/>
      <c r="GQ108" s="104">
        <f t="shared" si="187"/>
        <v>-21.87128941228751</v>
      </c>
      <c r="GR108"/>
      <c r="GS108" s="183"/>
      <c r="GT108" s="36">
        <v>42350</v>
      </c>
      <c r="GU108" s="108">
        <v>-0.99080000000000124</v>
      </c>
      <c r="GV108" s="108">
        <v>-0.93465000000000065</v>
      </c>
      <c r="GW108" s="101"/>
      <c r="GX108" s="104">
        <v>-22.169263028000003</v>
      </c>
      <c r="GY108" s="202">
        <v>0.1</v>
      </c>
      <c r="GZ108" s="223">
        <v>0.78465000000000062</v>
      </c>
      <c r="HA108" s="508">
        <f t="shared" si="325"/>
        <v>0</v>
      </c>
      <c r="HB108" s="507">
        <f t="shared" si="326"/>
        <v>-1</v>
      </c>
      <c r="HC108" s="204">
        <f t="shared" si="376"/>
        <v>-23.200000000000003</v>
      </c>
      <c r="HD108" s="204">
        <f t="shared" si="358"/>
        <v>-5.0000000000000711E-2</v>
      </c>
      <c r="HE108" s="537">
        <f t="shared" si="327"/>
        <v>0</v>
      </c>
      <c r="HF108" s="537">
        <f t="shared" si="359"/>
        <v>0</v>
      </c>
      <c r="HG108" s="537">
        <f t="shared" si="328"/>
        <v>0</v>
      </c>
      <c r="HH108" s="537">
        <f t="shared" si="329"/>
        <v>0</v>
      </c>
      <c r="HI108" s="518">
        <f t="shared" si="213"/>
        <v>-23.219757279915012</v>
      </c>
      <c r="HJ108" s="519">
        <f t="shared" si="360"/>
        <v>-5.0000000000000711E-2</v>
      </c>
      <c r="HK108" s="519">
        <f t="shared" si="361"/>
        <v>-5.0000000000000711E-2</v>
      </c>
      <c r="HL108" s="538">
        <f t="shared" si="221"/>
        <v>-5.0000000000000711E-2</v>
      </c>
      <c r="HM108" s="165"/>
      <c r="HN108" s="165"/>
      <c r="HO108" s="104">
        <f t="shared" si="188"/>
        <v>-23.145357279915014</v>
      </c>
      <c r="HP108" s="165"/>
      <c r="HQ108" s="183"/>
      <c r="HR108" s="36">
        <v>42350</v>
      </c>
      <c r="HS108" s="108">
        <v>-0.99080000000000124</v>
      </c>
      <c r="HT108" s="108">
        <v>-0.93465000000000065</v>
      </c>
      <c r="HU108" s="101"/>
      <c r="HV108" s="104">
        <v>-22.169263028000003</v>
      </c>
      <c r="HW108" s="202">
        <v>0.1</v>
      </c>
      <c r="HX108" s="223">
        <v>3.4346500000000004</v>
      </c>
      <c r="HY108" s="508">
        <f t="shared" si="330"/>
        <v>0</v>
      </c>
      <c r="HZ108" s="507">
        <f t="shared" si="331"/>
        <v>1</v>
      </c>
      <c r="IA108" s="204">
        <f t="shared" si="377"/>
        <v>-22.704775439477508</v>
      </c>
      <c r="IB108" s="204">
        <f t="shared" si="362"/>
        <v>0.10000000000000142</v>
      </c>
      <c r="IC108" s="537">
        <f t="shared" si="332"/>
        <v>0</v>
      </c>
      <c r="ID108" s="537">
        <f t="shared" si="363"/>
        <v>0</v>
      </c>
      <c r="IE108" s="537">
        <f t="shared" si="333"/>
        <v>0</v>
      </c>
      <c r="IF108" s="537">
        <f t="shared" si="334"/>
        <v>0</v>
      </c>
      <c r="IG108" s="518">
        <f t="shared" si="214"/>
        <v>-22.704775439477508</v>
      </c>
      <c r="IH108" s="519">
        <f t="shared" si="364"/>
        <v>0.10000000000000142</v>
      </c>
      <c r="II108" s="519">
        <f t="shared" si="365"/>
        <v>0.10000000000000142</v>
      </c>
      <c r="IJ108" s="538">
        <f t="shared" si="222"/>
        <v>0.10000000000000142</v>
      </c>
      <c r="IK108" s="165"/>
      <c r="IL108" s="165"/>
      <c r="IM108" s="104">
        <f t="shared" si="189"/>
        <v>-22.38397543947751</v>
      </c>
      <c r="IN108"/>
      <c r="IO108" s="183"/>
      <c r="IP108" s="36">
        <v>42350</v>
      </c>
      <c r="IQ108" s="108">
        <v>-0.99080000000000124</v>
      </c>
      <c r="IR108" s="108">
        <v>-0.93465000000000065</v>
      </c>
      <c r="IS108" s="101"/>
      <c r="IT108" s="104">
        <v>-22.169263028000003</v>
      </c>
      <c r="IU108" s="202">
        <v>0.1</v>
      </c>
      <c r="IV108" s="365">
        <v>2.284650000000001</v>
      </c>
      <c r="IW108" s="508">
        <f t="shared" si="335"/>
        <v>0</v>
      </c>
      <c r="IX108" s="507">
        <f t="shared" si="336"/>
        <v>0.5</v>
      </c>
      <c r="IY108" s="204">
        <f t="shared" si="378"/>
        <v>-23.105</v>
      </c>
      <c r="IZ108" s="204">
        <f t="shared" si="366"/>
        <v>5.0000000000000711E-2</v>
      </c>
      <c r="JA108" s="537">
        <f t="shared" si="337"/>
        <v>0</v>
      </c>
      <c r="JB108" s="537">
        <f t="shared" si="367"/>
        <v>0</v>
      </c>
      <c r="JC108" s="537">
        <f t="shared" si="338"/>
        <v>0</v>
      </c>
      <c r="JD108" s="537">
        <f t="shared" si="339"/>
        <v>0</v>
      </c>
      <c r="JE108" s="518">
        <f t="shared" si="215"/>
        <v>-23.179622412950007</v>
      </c>
      <c r="JF108" s="519">
        <f>IF(AND(JE107&lt;-21,IV108&lt;0),((JE108-JE107)*0.8),(JE108-JE107))</f>
        <v>5.0000000000000711E-2</v>
      </c>
      <c r="JG108" s="519">
        <f t="shared" si="369"/>
        <v>5.0000000000000711E-2</v>
      </c>
      <c r="JH108" s="538">
        <f t="shared" si="223"/>
        <v>5.0000000000000711E-2</v>
      </c>
      <c r="JI108" s="165"/>
      <c r="JJ108" s="165"/>
      <c r="JK108" s="104">
        <f t="shared" si="190"/>
        <v>-22.712423855859004</v>
      </c>
      <c r="JL108" s="131"/>
      <c r="JM108" s="131"/>
      <c r="JN108" s="528"/>
      <c r="JO108" s="163">
        <v>-22.169263028000003</v>
      </c>
      <c r="JP108" s="163">
        <v>0.83465000000000067</v>
      </c>
      <c r="JQ108" s="398">
        <f t="shared" si="243"/>
        <v>-21.507720429142505</v>
      </c>
      <c r="JR108" s="398">
        <v>-20.707314814814811</v>
      </c>
      <c r="JT108" s="163">
        <v>-1.8153499999999994</v>
      </c>
      <c r="JU108" s="398">
        <f t="shared" si="244"/>
        <v>-22.955483664900996</v>
      </c>
      <c r="JX108" s="163">
        <v>7.0846500000000008</v>
      </c>
      <c r="JY108" s="425">
        <f t="shared" si="245"/>
        <v>-21.638021978220007</v>
      </c>
      <c r="KB108" s="163">
        <v>3.4346500000000004</v>
      </c>
      <c r="KC108" s="398">
        <f t="shared" si="246"/>
        <v>-21.946788899681007</v>
      </c>
      <c r="KF108" s="163">
        <v>-4.1153499999999994</v>
      </c>
      <c r="KG108" s="398">
        <f t="shared" si="247"/>
        <v>-21.87128941228751</v>
      </c>
      <c r="KJ108" s="163">
        <v>0.78465000000000062</v>
      </c>
      <c r="KK108" s="398">
        <f t="shared" si="248"/>
        <v>-23.145357279915014</v>
      </c>
      <c r="KL108" s="425"/>
      <c r="KN108" s="365">
        <v>3.4346500000000004</v>
      </c>
      <c r="KO108" s="398">
        <f t="shared" si="249"/>
        <v>-22.38397543947751</v>
      </c>
      <c r="KR108" s="365">
        <v>2.284650000000001</v>
      </c>
      <c r="KS108" s="398">
        <f t="shared" si="250"/>
        <v>-22.712423855859004</v>
      </c>
      <c r="KU108" s="36">
        <v>42350</v>
      </c>
    </row>
    <row r="109" spans="1:325" x14ac:dyDescent="0.35">
      <c r="A109" s="95">
        <v>41255</v>
      </c>
      <c r="B109" s="36">
        <v>41255</v>
      </c>
      <c r="C109" s="301">
        <v>-0.1</v>
      </c>
      <c r="D109" s="301">
        <v>-2.75</v>
      </c>
      <c r="E109" s="301">
        <v>6.15</v>
      </c>
      <c r="F109" s="301">
        <v>2.5</v>
      </c>
      <c r="G109" s="301">
        <v>-5.05</v>
      </c>
      <c r="H109" s="301">
        <v>-0.15000000000000002</v>
      </c>
      <c r="I109" s="301">
        <v>2.5</v>
      </c>
      <c r="J109" s="301">
        <v>1.35</v>
      </c>
      <c r="K109" s="106"/>
      <c r="L109" s="36">
        <v>42350</v>
      </c>
      <c r="M109" s="119">
        <v>-0.99080000000000124</v>
      </c>
      <c r="N109" s="98">
        <f t="shared" si="233"/>
        <v>-0.93465000000000065</v>
      </c>
      <c r="O109" s="108">
        <f t="shared" si="242"/>
        <v>-0.87746666666666684</v>
      </c>
      <c r="P109" s="262"/>
      <c r="Q109" s="181">
        <v>42350</v>
      </c>
      <c r="R109" s="301">
        <v>-0.1</v>
      </c>
      <c r="S109" s="224">
        <v>0.83465000000000067</v>
      </c>
      <c r="T109">
        <v>-20.707314814814811</v>
      </c>
      <c r="U109" s="301">
        <v>-2.75</v>
      </c>
      <c r="V109" s="224">
        <v>-1.8153499999999994</v>
      </c>
      <c r="W109"/>
      <c r="X109" s="301">
        <v>6.15</v>
      </c>
      <c r="Y109" s="224">
        <v>7.0846500000000008</v>
      </c>
      <c r="Z109"/>
      <c r="AA109" s="301">
        <v>2.5</v>
      </c>
      <c r="AB109" s="224">
        <v>3.4346500000000004</v>
      </c>
      <c r="AC109"/>
      <c r="AD109" s="301">
        <v>-5.05</v>
      </c>
      <c r="AE109" s="223">
        <v>-4.1153499999999994</v>
      </c>
      <c r="AF109"/>
      <c r="AG109" s="301">
        <v>-0.15000000000000002</v>
      </c>
      <c r="AH109" s="223">
        <v>0.78465000000000062</v>
      </c>
      <c r="AI109" s="100"/>
      <c r="AJ109" s="301">
        <v>2.5</v>
      </c>
      <c r="AK109" s="223">
        <v>3.4346500000000004</v>
      </c>
      <c r="AL109"/>
      <c r="AM109" s="301">
        <v>1.35</v>
      </c>
      <c r="AN109" s="223">
        <f t="shared" si="224"/>
        <v>2.284650000000001</v>
      </c>
      <c r="AO109"/>
      <c r="AZ109" s="36">
        <v>42351</v>
      </c>
      <c r="BA109" s="301">
        <v>-1.0499999999999998</v>
      </c>
      <c r="BC109" s="301">
        <v>0.05</v>
      </c>
      <c r="BE109" s="301">
        <v>3.45</v>
      </c>
      <c r="BG109" s="301">
        <v>3.25</v>
      </c>
      <c r="BI109" s="301">
        <v>-8.8000000000000007</v>
      </c>
      <c r="BK109" s="301">
        <v>0</v>
      </c>
      <c r="BM109" s="301">
        <v>4.9499999999999993</v>
      </c>
      <c r="BO109" s="301">
        <v>1.85</v>
      </c>
      <c r="BS109" s="36">
        <v>42351</v>
      </c>
      <c r="BT109">
        <v>55</v>
      </c>
      <c r="BU109">
        <f t="shared" si="148"/>
        <v>0.55000000000000004</v>
      </c>
      <c r="BV109">
        <f t="shared" si="149"/>
        <v>-22.23232659375001</v>
      </c>
      <c r="BW109">
        <v>50</v>
      </c>
      <c r="BX109">
        <f t="shared" si="150"/>
        <v>0.5</v>
      </c>
      <c r="BY109">
        <v>-20.93161111111111</v>
      </c>
      <c r="CD109" s="36">
        <v>42351</v>
      </c>
      <c r="CE109" s="108">
        <v>-1.0999999999999999</v>
      </c>
      <c r="CF109" s="108">
        <v>-1.0454000000000006</v>
      </c>
      <c r="CG109" s="121"/>
      <c r="CH109" s="104">
        <v>-22.23232659375001</v>
      </c>
      <c r="CI109" s="202">
        <v>0.1</v>
      </c>
      <c r="CJ109" s="224">
        <v>-4.5999999999992713E-3</v>
      </c>
      <c r="CK109" s="508">
        <f t="shared" si="297"/>
        <v>-1</v>
      </c>
      <c r="CL109" s="507">
        <f t="shared" si="298"/>
        <v>0</v>
      </c>
      <c r="CM109" s="204">
        <f t="shared" si="370"/>
        <v>-21.693720429142505</v>
      </c>
      <c r="CN109" s="204">
        <f t="shared" si="371"/>
        <v>-0.10000000000000142</v>
      </c>
      <c r="CO109" s="537">
        <f t="shared" si="299"/>
        <v>0</v>
      </c>
      <c r="CP109" s="537">
        <f t="shared" si="340"/>
        <v>0</v>
      </c>
      <c r="CQ109" s="537">
        <f t="shared" si="300"/>
        <v>0</v>
      </c>
      <c r="CR109" s="537">
        <f t="shared" si="301"/>
        <v>0</v>
      </c>
      <c r="CS109" s="518">
        <f t="shared" si="208"/>
        <v>-21.693720429142505</v>
      </c>
      <c r="CT109" s="519">
        <f t="shared" si="341"/>
        <v>-8.000000000000114E-2</v>
      </c>
      <c r="CU109" s="519">
        <f t="shared" si="342"/>
        <v>-8.000000000000114E-2</v>
      </c>
      <c r="CV109" s="538">
        <f t="shared" si="302"/>
        <v>-8.000000000000114E-2</v>
      </c>
      <c r="CW109" s="165"/>
      <c r="CX109" s="165"/>
      <c r="CY109" s="104">
        <f t="shared" si="303"/>
        <v>-21.587720429142507</v>
      </c>
      <c r="CZ109"/>
      <c r="DB109" s="36">
        <v>42351</v>
      </c>
      <c r="DC109" s="108">
        <v>-1.0999999999999999</v>
      </c>
      <c r="DD109" s="108">
        <v>-1.0454000000000006</v>
      </c>
      <c r="DE109" s="121"/>
      <c r="DF109" s="104">
        <v>-22.23232659375001</v>
      </c>
      <c r="DG109" s="202">
        <v>0.1</v>
      </c>
      <c r="DH109" s="224">
        <v>1.0954000000000006</v>
      </c>
      <c r="DI109" s="508">
        <f t="shared" si="304"/>
        <v>0</v>
      </c>
      <c r="DJ109" s="507">
        <f t="shared" si="305"/>
        <v>-0.2</v>
      </c>
      <c r="DK109" s="204">
        <f t="shared" si="372"/>
        <v>-23.365000000000002</v>
      </c>
      <c r="DL109" s="204">
        <f t="shared" si="343"/>
        <v>-1.0000000000001563E-2</v>
      </c>
      <c r="DM109" s="537">
        <f t="shared" si="306"/>
        <v>0</v>
      </c>
      <c r="DN109" s="537">
        <f t="shared" si="344"/>
        <v>0</v>
      </c>
      <c r="DO109" s="537">
        <f t="shared" si="307"/>
        <v>0</v>
      </c>
      <c r="DP109" s="537">
        <f t="shared" si="308"/>
        <v>0</v>
      </c>
      <c r="DQ109" s="518">
        <f t="shared" si="209"/>
        <v>-24.116162814992503</v>
      </c>
      <c r="DR109" s="519">
        <f t="shared" si="345"/>
        <v>-1.0000000000001563E-2</v>
      </c>
      <c r="DS109" s="519">
        <f t="shared" si="346"/>
        <v>-1.0000000000001563E-2</v>
      </c>
      <c r="DT109" s="538">
        <f t="shared" si="217"/>
        <v>-1.0000000000001563E-2</v>
      </c>
      <c r="DU109" s="165"/>
      <c r="DV109" s="165"/>
      <c r="DW109" s="104">
        <f t="shared" si="184"/>
        <v>-22.965483664900997</v>
      </c>
      <c r="DY109" s="183"/>
      <c r="DZ109" s="36">
        <v>42351</v>
      </c>
      <c r="EA109" s="108">
        <v>-1.0999999999999999</v>
      </c>
      <c r="EB109" s="108">
        <v>-1.0454000000000006</v>
      </c>
      <c r="EC109" s="121"/>
      <c r="ED109" s="104">
        <v>-22.23232659375001</v>
      </c>
      <c r="EE109" s="202">
        <v>0.1</v>
      </c>
      <c r="EF109" s="224">
        <v>4.495400000000001</v>
      </c>
      <c r="EG109" s="508">
        <f t="shared" si="309"/>
        <v>0</v>
      </c>
      <c r="EH109" s="507">
        <f t="shared" si="310"/>
        <v>1.1499999999999999</v>
      </c>
      <c r="EI109" s="204">
        <f t="shared" si="373"/>
        <v>-21.93590175341501</v>
      </c>
      <c r="EJ109" s="204">
        <f t="shared" si="347"/>
        <v>0.11499999999999844</v>
      </c>
      <c r="EK109" s="537">
        <f t="shared" si="311"/>
        <v>0</v>
      </c>
      <c r="EL109" s="537">
        <f t="shared" si="348"/>
        <v>0</v>
      </c>
      <c r="EM109" s="537">
        <f t="shared" si="312"/>
        <v>0</v>
      </c>
      <c r="EN109" s="537">
        <f t="shared" si="313"/>
        <v>0</v>
      </c>
      <c r="EO109" s="518">
        <f t="shared" si="210"/>
        <v>-22.117810244840008</v>
      </c>
      <c r="EP109" s="519">
        <f t="shared" si="349"/>
        <v>0.11499999999999844</v>
      </c>
      <c r="EQ109" s="519">
        <f t="shared" si="350"/>
        <v>0.11499999999999844</v>
      </c>
      <c r="ER109" s="538">
        <f t="shared" si="218"/>
        <v>0.11499999999999844</v>
      </c>
      <c r="ES109" s="165"/>
      <c r="ET109" s="165"/>
      <c r="EU109" s="104">
        <f t="shared" si="185"/>
        <v>-21.523021978220008</v>
      </c>
      <c r="EW109" s="183"/>
      <c r="EX109" s="36">
        <v>42351</v>
      </c>
      <c r="EY109" s="108">
        <v>-1.0999999999999999</v>
      </c>
      <c r="EZ109" s="108">
        <v>-1.0454000000000006</v>
      </c>
      <c r="FA109" s="121"/>
      <c r="FB109" s="104">
        <v>-22.23232659375001</v>
      </c>
      <c r="FC109" s="202">
        <v>0.1</v>
      </c>
      <c r="FD109" s="224">
        <v>4.2954000000000008</v>
      </c>
      <c r="FE109" s="508">
        <f t="shared" si="314"/>
        <v>0</v>
      </c>
      <c r="FF109" s="507">
        <f t="shared" si="315"/>
        <v>1.1499999999999999</v>
      </c>
      <c r="FG109" s="204">
        <f t="shared" si="374"/>
        <v>-22.389300427505006</v>
      </c>
      <c r="FH109" s="204">
        <f t="shared" si="351"/>
        <v>0.11499999999999844</v>
      </c>
      <c r="FI109" s="537">
        <f t="shared" si="316"/>
        <v>0</v>
      </c>
      <c r="FJ109" s="537">
        <f t="shared" si="352"/>
        <v>0</v>
      </c>
      <c r="FK109" s="537">
        <f t="shared" si="317"/>
        <v>0</v>
      </c>
      <c r="FL109" s="537">
        <f t="shared" si="318"/>
        <v>0</v>
      </c>
      <c r="FM109" s="518">
        <f t="shared" si="211"/>
        <v>-22.389300427505006</v>
      </c>
      <c r="FN109" s="519">
        <f t="shared" si="353"/>
        <v>0.11499999999999844</v>
      </c>
      <c r="FO109" s="519">
        <f t="shared" si="354"/>
        <v>0.11499999999999844</v>
      </c>
      <c r="FP109" s="538">
        <f t="shared" si="219"/>
        <v>0.11499999999999844</v>
      </c>
      <c r="FQ109" s="165"/>
      <c r="FR109" s="165"/>
      <c r="FS109" s="104">
        <f t="shared" si="186"/>
        <v>-21.831788899681008</v>
      </c>
      <c r="FT109"/>
      <c r="FU109" s="183"/>
      <c r="FV109" s="36">
        <v>42351</v>
      </c>
      <c r="FW109" s="108">
        <v>-1.0999999999999999</v>
      </c>
      <c r="FX109" s="108">
        <v>-1.0454000000000006</v>
      </c>
      <c r="FY109" s="121"/>
      <c r="FZ109" s="104">
        <v>-22.23232659375001</v>
      </c>
      <c r="GA109" s="202">
        <v>0.1</v>
      </c>
      <c r="GB109" s="223">
        <v>-7.7545999999999999</v>
      </c>
      <c r="GC109" s="508">
        <f t="shared" si="319"/>
        <v>-2.4</v>
      </c>
      <c r="GD109" s="507">
        <f t="shared" si="320"/>
        <v>0</v>
      </c>
      <c r="GE109" s="204">
        <f t="shared" si="375"/>
        <v>-21.4472894122875</v>
      </c>
      <c r="GF109" s="204">
        <f t="shared" si="355"/>
        <v>-0.23999999999999844</v>
      </c>
      <c r="GG109" s="537">
        <f t="shared" si="321"/>
        <v>0</v>
      </c>
      <c r="GH109" s="537">
        <f t="shared" si="322"/>
        <v>0</v>
      </c>
      <c r="GI109" s="537">
        <f t="shared" si="323"/>
        <v>0</v>
      </c>
      <c r="GJ109" s="537">
        <f t="shared" si="324"/>
        <v>0</v>
      </c>
      <c r="GK109" s="518">
        <f t="shared" si="212"/>
        <v>-21.4472894122875</v>
      </c>
      <c r="GL109" s="519">
        <f t="shared" si="356"/>
        <v>-0.19199999999999875</v>
      </c>
      <c r="GM109" s="519">
        <f t="shared" si="357"/>
        <v>-0.19199999999999875</v>
      </c>
      <c r="GN109" s="538">
        <f t="shared" si="220"/>
        <v>-0.19199999999999875</v>
      </c>
      <c r="GO109" s="165"/>
      <c r="GP109" s="165"/>
      <c r="GQ109" s="104">
        <f t="shared" si="187"/>
        <v>-22.06328941228751</v>
      </c>
      <c r="GR109"/>
      <c r="GS109" s="183"/>
      <c r="GT109" s="36">
        <v>42351</v>
      </c>
      <c r="GU109" s="108">
        <v>-1.0999999999999999</v>
      </c>
      <c r="GV109" s="108">
        <v>-1.0454000000000006</v>
      </c>
      <c r="GW109" s="121"/>
      <c r="GX109" s="104">
        <v>-22.23232659375001</v>
      </c>
      <c r="GY109" s="202">
        <v>0.1</v>
      </c>
      <c r="GZ109" s="223">
        <v>1.0454000000000006</v>
      </c>
      <c r="HA109" s="508">
        <f t="shared" si="325"/>
        <v>0</v>
      </c>
      <c r="HB109" s="507">
        <f t="shared" si="326"/>
        <v>-0.2</v>
      </c>
      <c r="HC109" s="204">
        <f t="shared" si="376"/>
        <v>-23.210000000000004</v>
      </c>
      <c r="HD109" s="204">
        <f t="shared" si="358"/>
        <v>-1.0000000000001563E-2</v>
      </c>
      <c r="HE109" s="537">
        <f t="shared" si="327"/>
        <v>0</v>
      </c>
      <c r="HF109" s="537">
        <f t="shared" si="359"/>
        <v>0</v>
      </c>
      <c r="HG109" s="537">
        <f t="shared" si="328"/>
        <v>0</v>
      </c>
      <c r="HH109" s="537">
        <f t="shared" si="329"/>
        <v>0</v>
      </c>
      <c r="HI109" s="518">
        <f t="shared" si="213"/>
        <v>-23.229757279915013</v>
      </c>
      <c r="HJ109" s="519">
        <f t="shared" si="360"/>
        <v>-1.0000000000001563E-2</v>
      </c>
      <c r="HK109" s="519">
        <f t="shared" si="361"/>
        <v>-1.0000000000001563E-2</v>
      </c>
      <c r="HL109" s="538">
        <f t="shared" si="221"/>
        <v>-1.0000000000001563E-2</v>
      </c>
      <c r="HM109" s="165"/>
      <c r="HN109" s="165"/>
      <c r="HO109" s="104">
        <f t="shared" si="188"/>
        <v>-23.155357279915016</v>
      </c>
      <c r="HP109" s="165"/>
      <c r="HQ109" s="183"/>
      <c r="HR109" s="36">
        <v>42351</v>
      </c>
      <c r="HS109" s="108">
        <v>-1.0999999999999999</v>
      </c>
      <c r="HT109" s="108">
        <v>-1.0454000000000006</v>
      </c>
      <c r="HU109" s="121"/>
      <c r="HV109" s="104">
        <v>-22.23232659375001</v>
      </c>
      <c r="HW109" s="202">
        <v>0.1</v>
      </c>
      <c r="HX109" s="223">
        <v>5.9954000000000001</v>
      </c>
      <c r="HY109" s="508">
        <f t="shared" si="330"/>
        <v>0</v>
      </c>
      <c r="HZ109" s="507">
        <f t="shared" si="331"/>
        <v>1.2</v>
      </c>
      <c r="IA109" s="204">
        <f t="shared" si="377"/>
        <v>-22.584775439477507</v>
      </c>
      <c r="IB109" s="204">
        <f t="shared" si="362"/>
        <v>0.12000000000000099</v>
      </c>
      <c r="IC109" s="537">
        <f t="shared" si="332"/>
        <v>0</v>
      </c>
      <c r="ID109" s="537">
        <f t="shared" si="363"/>
        <v>0</v>
      </c>
      <c r="IE109" s="537">
        <f t="shared" si="333"/>
        <v>0</v>
      </c>
      <c r="IF109" s="537">
        <f t="shared" si="334"/>
        <v>0</v>
      </c>
      <c r="IG109" s="518">
        <f t="shared" si="214"/>
        <v>-22.584775439477507</v>
      </c>
      <c r="IH109" s="519">
        <f t="shared" si="364"/>
        <v>0.12000000000000099</v>
      </c>
      <c r="II109" s="519">
        <f t="shared" si="365"/>
        <v>0.12000000000000099</v>
      </c>
      <c r="IJ109" s="538">
        <f t="shared" si="222"/>
        <v>0.12000000000000099</v>
      </c>
      <c r="IK109" s="165"/>
      <c r="IL109" s="165"/>
      <c r="IM109" s="104">
        <f t="shared" si="189"/>
        <v>-22.263975439477509</v>
      </c>
      <c r="IN109"/>
      <c r="IO109" s="183"/>
      <c r="IP109" s="36">
        <v>42351</v>
      </c>
      <c r="IQ109" s="108">
        <v>-1.0999999999999999</v>
      </c>
      <c r="IR109" s="108">
        <v>-1.0454000000000006</v>
      </c>
      <c r="IS109" s="121"/>
      <c r="IT109" s="104">
        <v>-22.23232659375001</v>
      </c>
      <c r="IU109" s="202">
        <v>0.1</v>
      </c>
      <c r="IV109" s="365">
        <v>2.8954000000000004</v>
      </c>
      <c r="IW109" s="508">
        <f t="shared" si="335"/>
        <v>0</v>
      </c>
      <c r="IX109" s="507">
        <f t="shared" si="336"/>
        <v>0.5</v>
      </c>
      <c r="IY109" s="204">
        <f t="shared" si="378"/>
        <v>-23.055</v>
      </c>
      <c r="IZ109" s="204">
        <f t="shared" si="366"/>
        <v>5.0000000000000711E-2</v>
      </c>
      <c r="JA109" s="537">
        <f t="shared" si="337"/>
        <v>0</v>
      </c>
      <c r="JB109" s="537">
        <f t="shared" si="367"/>
        <v>0</v>
      </c>
      <c r="JC109" s="537">
        <f t="shared" si="338"/>
        <v>0</v>
      </c>
      <c r="JD109" s="537">
        <f t="shared" si="339"/>
        <v>0</v>
      </c>
      <c r="JE109" s="518">
        <f t="shared" si="215"/>
        <v>-23.129622412950006</v>
      </c>
      <c r="JF109" s="519">
        <f t="shared" si="368"/>
        <v>5.0000000000000711E-2</v>
      </c>
      <c r="JG109" s="519">
        <f t="shared" si="369"/>
        <v>5.0000000000000711E-2</v>
      </c>
      <c r="JH109" s="538">
        <f t="shared" si="223"/>
        <v>5.0000000000000711E-2</v>
      </c>
      <c r="JI109" s="165"/>
      <c r="JJ109" s="165"/>
      <c r="JK109" s="104">
        <f t="shared" si="190"/>
        <v>-22.662423855859004</v>
      </c>
      <c r="JL109" s="131"/>
      <c r="JM109" s="131"/>
      <c r="JN109" s="528"/>
      <c r="JO109" s="163">
        <v>-22.23232659375001</v>
      </c>
      <c r="JP109" s="163">
        <v>-4.5999999999992713E-3</v>
      </c>
      <c r="JQ109" s="398">
        <f t="shared" si="243"/>
        <v>-21.587720429142507</v>
      </c>
      <c r="JT109" s="163">
        <v>1.0954000000000006</v>
      </c>
      <c r="JU109" s="398">
        <f t="shared" si="244"/>
        <v>-22.965483664900997</v>
      </c>
      <c r="JX109" s="163">
        <v>4.495400000000001</v>
      </c>
      <c r="JY109" s="425">
        <f t="shared" si="245"/>
        <v>-21.523021978220008</v>
      </c>
      <c r="KB109" s="163">
        <v>4.2954000000000008</v>
      </c>
      <c r="KC109" s="398">
        <f t="shared" si="246"/>
        <v>-21.831788899681008</v>
      </c>
      <c r="KF109" s="163">
        <v>-7.7545999999999999</v>
      </c>
      <c r="KG109" s="398">
        <f t="shared" si="247"/>
        <v>-22.06328941228751</v>
      </c>
      <c r="KJ109" s="163">
        <v>1.0454000000000006</v>
      </c>
      <c r="KK109" s="398">
        <f t="shared" si="248"/>
        <v>-23.155357279915016</v>
      </c>
      <c r="KL109" s="425"/>
      <c r="KN109" s="365">
        <v>5.9954000000000001</v>
      </c>
      <c r="KO109" s="398">
        <f t="shared" si="249"/>
        <v>-22.263975439477509</v>
      </c>
      <c r="KR109" s="365">
        <v>2.8954000000000004</v>
      </c>
      <c r="KS109" s="398">
        <f t="shared" si="250"/>
        <v>-22.662423855859004</v>
      </c>
      <c r="KU109" s="36">
        <v>42351</v>
      </c>
    </row>
    <row r="110" spans="1:325" x14ac:dyDescent="0.35">
      <c r="A110" s="95">
        <v>41256</v>
      </c>
      <c r="B110" s="36">
        <v>41256</v>
      </c>
      <c r="C110" s="301">
        <v>-1.0499999999999998</v>
      </c>
      <c r="D110" s="301">
        <v>0.05</v>
      </c>
      <c r="E110" s="301">
        <v>3.45</v>
      </c>
      <c r="F110" s="301">
        <v>3.25</v>
      </c>
      <c r="G110" s="301">
        <v>-8.8000000000000007</v>
      </c>
      <c r="H110" s="301">
        <v>0</v>
      </c>
      <c r="I110" s="301">
        <v>4.9499999999999993</v>
      </c>
      <c r="J110" s="301">
        <v>1.85</v>
      </c>
      <c r="K110" s="106"/>
      <c r="L110" s="36">
        <v>42351</v>
      </c>
      <c r="M110" s="105">
        <v>-1.0999999999999999</v>
      </c>
      <c r="N110" s="98">
        <f t="shared" si="233"/>
        <v>-1.0454000000000006</v>
      </c>
      <c r="O110" s="108">
        <f t="shared" si="242"/>
        <v>-0.98976666666666713</v>
      </c>
      <c r="P110" s="262"/>
      <c r="Q110" s="181">
        <v>42351</v>
      </c>
      <c r="R110" s="301">
        <v>-1.0499999999999998</v>
      </c>
      <c r="S110" s="224">
        <v>-4.5999999999992713E-3</v>
      </c>
      <c r="T110"/>
      <c r="U110" s="301">
        <v>0.05</v>
      </c>
      <c r="V110" s="224">
        <v>1.0954000000000006</v>
      </c>
      <c r="W110"/>
      <c r="X110" s="301">
        <v>3.45</v>
      </c>
      <c r="Y110" s="224">
        <v>4.495400000000001</v>
      </c>
      <c r="Z110"/>
      <c r="AA110" s="301">
        <v>3.25</v>
      </c>
      <c r="AB110" s="224">
        <v>4.2954000000000008</v>
      </c>
      <c r="AC110"/>
      <c r="AD110" s="301">
        <v>-8.8000000000000007</v>
      </c>
      <c r="AE110" s="223">
        <v>-7.7545999999999999</v>
      </c>
      <c r="AF110"/>
      <c r="AG110" s="301">
        <v>0</v>
      </c>
      <c r="AH110" s="223">
        <v>1.0454000000000006</v>
      </c>
      <c r="AI110" s="100"/>
      <c r="AJ110" s="301">
        <v>4.9499999999999993</v>
      </c>
      <c r="AK110" s="223">
        <v>5.9954000000000001</v>
      </c>
      <c r="AL110"/>
      <c r="AM110" s="301">
        <v>1.85</v>
      </c>
      <c r="AN110" s="223">
        <f t="shared" si="224"/>
        <v>2.8954000000000004</v>
      </c>
      <c r="AO110"/>
      <c r="AZ110" s="36">
        <v>42352</v>
      </c>
      <c r="BA110" s="301">
        <v>-2.2000000000000002</v>
      </c>
      <c r="BC110" s="301">
        <v>0.6</v>
      </c>
      <c r="BE110" s="301">
        <v>1.9</v>
      </c>
      <c r="BG110" s="301">
        <v>3.7</v>
      </c>
      <c r="BI110" s="301">
        <v>-10.55</v>
      </c>
      <c r="BK110" s="301">
        <v>0.85</v>
      </c>
      <c r="BM110" s="301">
        <v>6.6999999999999993</v>
      </c>
      <c r="BN110" s="104"/>
      <c r="BO110" s="301">
        <v>1.35</v>
      </c>
      <c r="BP110" s="104"/>
      <c r="BQ110" s="104"/>
      <c r="BS110" s="36">
        <v>42352</v>
      </c>
      <c r="BT110">
        <v>56</v>
      </c>
      <c r="BU110">
        <f t="shared" si="148"/>
        <v>0.56000000000000005</v>
      </c>
      <c r="BV110">
        <f t="shared" si="149"/>
        <v>-22.292157375999999</v>
      </c>
      <c r="BW110">
        <v>51</v>
      </c>
      <c r="BX110">
        <f t="shared" si="150"/>
        <v>0.51</v>
      </c>
      <c r="BY110" s="100"/>
      <c r="BZ110" s="100"/>
      <c r="CD110" s="36">
        <v>42352</v>
      </c>
      <c r="CE110" s="108">
        <v>-1.2061000000000004</v>
      </c>
      <c r="CF110" s="108">
        <v>-1.1530500000000001</v>
      </c>
      <c r="CG110" s="121"/>
      <c r="CH110" s="104">
        <v>-22.292157375999999</v>
      </c>
      <c r="CI110" s="202">
        <v>0.1</v>
      </c>
      <c r="CJ110" s="224">
        <v>-1.04695</v>
      </c>
      <c r="CK110" s="508">
        <f t="shared" si="297"/>
        <v>-1.1000000000000001</v>
      </c>
      <c r="CL110" s="507">
        <f t="shared" si="298"/>
        <v>0</v>
      </c>
      <c r="CM110" s="204">
        <f t="shared" si="370"/>
        <v>-21.803720429142505</v>
      </c>
      <c r="CN110" s="204">
        <f t="shared" si="371"/>
        <v>-0.10999999999999943</v>
      </c>
      <c r="CO110" s="537">
        <f t="shared" si="299"/>
        <v>0</v>
      </c>
      <c r="CP110" s="537">
        <f t="shared" si="340"/>
        <v>0</v>
      </c>
      <c r="CQ110" s="537">
        <f t="shared" si="300"/>
        <v>0</v>
      </c>
      <c r="CR110" s="537">
        <f t="shared" si="301"/>
        <v>0</v>
      </c>
      <c r="CS110" s="518">
        <f t="shared" si="208"/>
        <v>-21.803720429142505</v>
      </c>
      <c r="CT110" s="519">
        <f t="shared" si="341"/>
        <v>-8.7999999999999551E-2</v>
      </c>
      <c r="CU110" s="519">
        <f t="shared" si="342"/>
        <v>-8.7999999999999551E-2</v>
      </c>
      <c r="CV110" s="538">
        <f t="shared" si="302"/>
        <v>-8.7999999999999551E-2</v>
      </c>
      <c r="CW110" s="165"/>
      <c r="CX110" s="165"/>
      <c r="CY110" s="104">
        <f t="shared" si="303"/>
        <v>-21.675720429142508</v>
      </c>
      <c r="CZ110"/>
      <c r="DB110" s="36">
        <v>42352</v>
      </c>
      <c r="DC110" s="108">
        <v>-1.2061000000000004</v>
      </c>
      <c r="DD110" s="108">
        <v>-1.1530500000000001</v>
      </c>
      <c r="DE110" s="121"/>
      <c r="DF110" s="104">
        <v>-22.292157375999999</v>
      </c>
      <c r="DG110" s="202">
        <v>0.1</v>
      </c>
      <c r="DH110" s="224">
        <v>1.75305</v>
      </c>
      <c r="DI110" s="508">
        <f t="shared" si="304"/>
        <v>0</v>
      </c>
      <c r="DJ110" s="507">
        <f t="shared" si="305"/>
        <v>-0.2</v>
      </c>
      <c r="DK110" s="204">
        <f t="shared" si="372"/>
        <v>-23.375000000000004</v>
      </c>
      <c r="DL110" s="204">
        <f t="shared" si="343"/>
        <v>-1.0000000000001563E-2</v>
      </c>
      <c r="DM110" s="537">
        <f t="shared" si="306"/>
        <v>0</v>
      </c>
      <c r="DN110" s="537">
        <f t="shared" si="344"/>
        <v>0</v>
      </c>
      <c r="DO110" s="537">
        <f t="shared" si="307"/>
        <v>0</v>
      </c>
      <c r="DP110" s="537">
        <f t="shared" si="308"/>
        <v>0</v>
      </c>
      <c r="DQ110" s="518">
        <f t="shared" si="209"/>
        <v>-24.126162814992504</v>
      </c>
      <c r="DR110" s="519">
        <f t="shared" si="345"/>
        <v>-1.0000000000001563E-2</v>
      </c>
      <c r="DS110" s="519">
        <f t="shared" si="346"/>
        <v>-1.0000000000001563E-2</v>
      </c>
      <c r="DT110" s="538">
        <f t="shared" si="217"/>
        <v>-1.0000000000001563E-2</v>
      </c>
      <c r="DU110" s="165"/>
      <c r="DV110" s="165"/>
      <c r="DW110" s="104">
        <f t="shared" si="184"/>
        <v>-22.975483664900999</v>
      </c>
      <c r="DY110" s="183"/>
      <c r="DZ110" s="36">
        <v>42352</v>
      </c>
      <c r="EA110" s="108">
        <v>-1.2061000000000004</v>
      </c>
      <c r="EB110" s="108">
        <v>-1.1530500000000001</v>
      </c>
      <c r="EC110" s="121"/>
      <c r="ED110" s="104">
        <v>-22.292157375999999</v>
      </c>
      <c r="EE110" s="202">
        <v>0.1</v>
      </c>
      <c r="EF110" s="224">
        <v>3.0530499999999998</v>
      </c>
      <c r="EG110" s="508">
        <f t="shared" si="309"/>
        <v>0</v>
      </c>
      <c r="EH110" s="507">
        <f t="shared" si="310"/>
        <v>1</v>
      </c>
      <c r="EI110" s="204">
        <f t="shared" si="373"/>
        <v>-21.835901753415008</v>
      </c>
      <c r="EJ110" s="204">
        <f t="shared" si="347"/>
        <v>0.10000000000000142</v>
      </c>
      <c r="EK110" s="537">
        <f t="shared" si="311"/>
        <v>0</v>
      </c>
      <c r="EL110" s="537">
        <f t="shared" si="348"/>
        <v>0</v>
      </c>
      <c r="EM110" s="537">
        <f t="shared" si="312"/>
        <v>0</v>
      </c>
      <c r="EN110" s="537">
        <f t="shared" si="313"/>
        <v>0</v>
      </c>
      <c r="EO110" s="518">
        <f t="shared" si="210"/>
        <v>-22.017810244840007</v>
      </c>
      <c r="EP110" s="519">
        <f t="shared" si="349"/>
        <v>0.10000000000000142</v>
      </c>
      <c r="EQ110" s="519">
        <f t="shared" si="350"/>
        <v>0.10000000000000142</v>
      </c>
      <c r="ER110" s="538">
        <f t="shared" si="218"/>
        <v>0.10000000000000142</v>
      </c>
      <c r="ES110" s="165"/>
      <c r="ET110" s="165"/>
      <c r="EU110" s="104">
        <f t="shared" si="185"/>
        <v>-21.423021978220007</v>
      </c>
      <c r="EW110" s="183"/>
      <c r="EX110" s="36">
        <v>42352</v>
      </c>
      <c r="EY110" s="108">
        <v>-1.2061000000000004</v>
      </c>
      <c r="EZ110" s="108">
        <v>-1.1530500000000001</v>
      </c>
      <c r="FA110" s="121"/>
      <c r="FB110" s="104">
        <v>-22.292157375999999</v>
      </c>
      <c r="FC110" s="202">
        <v>0.1</v>
      </c>
      <c r="FD110" s="224">
        <v>4.8530500000000005</v>
      </c>
      <c r="FE110" s="508">
        <f t="shared" si="314"/>
        <v>0</v>
      </c>
      <c r="FF110" s="507">
        <f t="shared" si="315"/>
        <v>1.1499999999999999</v>
      </c>
      <c r="FG110" s="204">
        <f t="shared" si="374"/>
        <v>-22.274300427505008</v>
      </c>
      <c r="FH110" s="204">
        <f t="shared" si="351"/>
        <v>0.11499999999999844</v>
      </c>
      <c r="FI110" s="537">
        <f t="shared" si="316"/>
        <v>0</v>
      </c>
      <c r="FJ110" s="537">
        <f t="shared" si="352"/>
        <v>0</v>
      </c>
      <c r="FK110" s="537">
        <f t="shared" si="317"/>
        <v>0</v>
      </c>
      <c r="FL110" s="537">
        <f t="shared" si="318"/>
        <v>0</v>
      </c>
      <c r="FM110" s="518">
        <f t="shared" si="211"/>
        <v>-22.274300427505008</v>
      </c>
      <c r="FN110" s="519">
        <f t="shared" si="353"/>
        <v>0.11499999999999844</v>
      </c>
      <c r="FO110" s="519">
        <f t="shared" si="354"/>
        <v>0.11499999999999844</v>
      </c>
      <c r="FP110" s="538">
        <f t="shared" si="219"/>
        <v>0.11499999999999844</v>
      </c>
      <c r="FQ110" s="165"/>
      <c r="FR110" s="165"/>
      <c r="FS110" s="104">
        <f t="shared" si="186"/>
        <v>-21.71678889968101</v>
      </c>
      <c r="FT110"/>
      <c r="FU110" s="183"/>
      <c r="FV110" s="36">
        <v>42352</v>
      </c>
      <c r="FW110" s="108">
        <v>-1.2061000000000004</v>
      </c>
      <c r="FX110" s="108">
        <v>-1.1530500000000001</v>
      </c>
      <c r="FY110" s="121"/>
      <c r="FZ110" s="104">
        <v>-22.292157375999999</v>
      </c>
      <c r="GA110" s="202">
        <v>0.1</v>
      </c>
      <c r="GB110" s="223">
        <v>-9.3969500000000004</v>
      </c>
      <c r="GC110" s="508">
        <f t="shared" si="319"/>
        <v>-3</v>
      </c>
      <c r="GD110" s="507">
        <f t="shared" si="320"/>
        <v>0</v>
      </c>
      <c r="GE110" s="204">
        <f t="shared" si="375"/>
        <v>-21.7472894122875</v>
      </c>
      <c r="GF110" s="204">
        <f t="shared" si="355"/>
        <v>-0.30000000000000071</v>
      </c>
      <c r="GG110" s="537">
        <f t="shared" si="321"/>
        <v>0</v>
      </c>
      <c r="GH110" s="537">
        <f t="shared" si="322"/>
        <v>0</v>
      </c>
      <c r="GI110" s="537">
        <f t="shared" si="323"/>
        <v>0</v>
      </c>
      <c r="GJ110" s="537">
        <f t="shared" si="324"/>
        <v>0</v>
      </c>
      <c r="GK110" s="518">
        <f t="shared" si="212"/>
        <v>-21.7472894122875</v>
      </c>
      <c r="GL110" s="519">
        <f t="shared" si="356"/>
        <v>-0.24000000000000057</v>
      </c>
      <c r="GM110" s="519">
        <f t="shared" si="357"/>
        <v>-0.24000000000000057</v>
      </c>
      <c r="GN110" s="538">
        <f t="shared" si="220"/>
        <v>-0.24000000000000057</v>
      </c>
      <c r="GO110" s="165"/>
      <c r="GP110" s="165"/>
      <c r="GQ110" s="104">
        <f t="shared" si="187"/>
        <v>-22.303289412287512</v>
      </c>
      <c r="GR110"/>
      <c r="GS110" s="183"/>
      <c r="GT110" s="36">
        <v>42352</v>
      </c>
      <c r="GU110" s="108">
        <v>-1.2061000000000004</v>
      </c>
      <c r="GV110" s="108">
        <v>-1.1530500000000001</v>
      </c>
      <c r="GW110" s="121"/>
      <c r="GX110" s="104">
        <v>-22.292157375999999</v>
      </c>
      <c r="GY110" s="202">
        <v>0.1</v>
      </c>
      <c r="GZ110" s="223">
        <v>2.00305</v>
      </c>
      <c r="HA110" s="508">
        <f t="shared" si="325"/>
        <v>0</v>
      </c>
      <c r="HB110" s="507">
        <f t="shared" si="326"/>
        <v>0.5</v>
      </c>
      <c r="HC110" s="204">
        <f t="shared" si="376"/>
        <v>-23.160000000000004</v>
      </c>
      <c r="HD110" s="204">
        <f t="shared" si="358"/>
        <v>5.0000000000000711E-2</v>
      </c>
      <c r="HE110" s="537">
        <f t="shared" si="327"/>
        <v>0</v>
      </c>
      <c r="HF110" s="537">
        <f t="shared" si="359"/>
        <v>0</v>
      </c>
      <c r="HG110" s="537">
        <f t="shared" si="328"/>
        <v>0</v>
      </c>
      <c r="HH110" s="537">
        <f t="shared" si="329"/>
        <v>0</v>
      </c>
      <c r="HI110" s="518">
        <f t="shared" si="213"/>
        <v>-23.179757279915012</v>
      </c>
      <c r="HJ110" s="519">
        <f t="shared" si="360"/>
        <v>5.0000000000000711E-2</v>
      </c>
      <c r="HK110" s="519">
        <f t="shared" si="361"/>
        <v>5.0000000000000711E-2</v>
      </c>
      <c r="HL110" s="538">
        <f t="shared" si="221"/>
        <v>5.0000000000000711E-2</v>
      </c>
      <c r="HM110" s="165"/>
      <c r="HN110" s="165"/>
      <c r="HO110" s="104">
        <f t="shared" si="188"/>
        <v>-23.105357279915015</v>
      </c>
      <c r="HP110" s="165"/>
      <c r="HQ110" s="183"/>
      <c r="HR110" s="36">
        <v>42352</v>
      </c>
      <c r="HS110" s="108">
        <v>-1.2061000000000004</v>
      </c>
      <c r="HT110" s="108">
        <v>-1.1530500000000001</v>
      </c>
      <c r="HU110" s="121"/>
      <c r="HV110" s="104">
        <v>-22.292157375999999</v>
      </c>
      <c r="HW110" s="202">
        <v>0.1</v>
      </c>
      <c r="HX110" s="223">
        <v>7.8530499999999996</v>
      </c>
      <c r="HY110" s="508">
        <f t="shared" si="330"/>
        <v>0</v>
      </c>
      <c r="HZ110" s="507">
        <f t="shared" si="331"/>
        <v>1.5</v>
      </c>
      <c r="IA110" s="204">
        <f t="shared" si="377"/>
        <v>-22.434775439477509</v>
      </c>
      <c r="IB110" s="204">
        <f t="shared" si="362"/>
        <v>0.14999999999999858</v>
      </c>
      <c r="IC110" s="537">
        <f t="shared" si="332"/>
        <v>0</v>
      </c>
      <c r="ID110" s="537">
        <f t="shared" si="363"/>
        <v>0</v>
      </c>
      <c r="IE110" s="537">
        <f t="shared" si="333"/>
        <v>0</v>
      </c>
      <c r="IF110" s="537">
        <f t="shared" si="334"/>
        <v>0</v>
      </c>
      <c r="IG110" s="518">
        <f t="shared" si="214"/>
        <v>-22.434775439477509</v>
      </c>
      <c r="IH110" s="519">
        <f t="shared" si="364"/>
        <v>0.14999999999999858</v>
      </c>
      <c r="II110" s="519">
        <f t="shared" si="365"/>
        <v>0.14999999999999858</v>
      </c>
      <c r="IJ110" s="538">
        <f t="shared" si="222"/>
        <v>0.14999999999999858</v>
      </c>
      <c r="IK110" s="165"/>
      <c r="IL110" s="165"/>
      <c r="IM110" s="104">
        <f t="shared" si="189"/>
        <v>-22.11397543947751</v>
      </c>
      <c r="IN110" s="104"/>
      <c r="IO110" s="183"/>
      <c r="IP110" s="36">
        <v>42352</v>
      </c>
      <c r="IQ110" s="108">
        <v>-1.2061000000000004</v>
      </c>
      <c r="IR110" s="108">
        <v>-1.1530500000000001</v>
      </c>
      <c r="IS110" s="121"/>
      <c r="IT110" s="104">
        <v>-22.292157375999999</v>
      </c>
      <c r="IU110" s="202">
        <v>0.1</v>
      </c>
      <c r="IV110" s="365">
        <v>2.50305</v>
      </c>
      <c r="IW110" s="508">
        <f t="shared" si="335"/>
        <v>0</v>
      </c>
      <c r="IX110" s="507">
        <f t="shared" si="336"/>
        <v>0.5</v>
      </c>
      <c r="IY110" s="204">
        <f t="shared" si="378"/>
        <v>-23.004999999999999</v>
      </c>
      <c r="IZ110" s="204">
        <f t="shared" si="366"/>
        <v>5.0000000000000711E-2</v>
      </c>
      <c r="JA110" s="537">
        <f t="shared" si="337"/>
        <v>0</v>
      </c>
      <c r="JB110" s="537">
        <f t="shared" si="367"/>
        <v>0</v>
      </c>
      <c r="JC110" s="537">
        <f t="shared" si="338"/>
        <v>0</v>
      </c>
      <c r="JD110" s="537">
        <f t="shared" si="339"/>
        <v>0</v>
      </c>
      <c r="JE110" s="518">
        <f t="shared" si="215"/>
        <v>-23.079622412950005</v>
      </c>
      <c r="JF110" s="519">
        <f t="shared" si="368"/>
        <v>5.0000000000000711E-2</v>
      </c>
      <c r="JG110" s="519">
        <f t="shared" si="369"/>
        <v>5.0000000000000711E-2</v>
      </c>
      <c r="JH110" s="538">
        <f t="shared" si="223"/>
        <v>5.0000000000000711E-2</v>
      </c>
      <c r="JI110" s="165"/>
      <c r="JJ110" s="165"/>
      <c r="JK110" s="104">
        <f t="shared" si="190"/>
        <v>-22.612423855859003</v>
      </c>
      <c r="JL110" s="186"/>
      <c r="JM110" s="186"/>
      <c r="JN110" s="527"/>
      <c r="JO110" s="163">
        <v>-22.292157375999999</v>
      </c>
      <c r="JP110" s="163">
        <v>-1.04695</v>
      </c>
      <c r="JQ110" s="398">
        <f t="shared" si="243"/>
        <v>-21.675720429142508</v>
      </c>
      <c r="JT110" s="163">
        <v>1.75305</v>
      </c>
      <c r="JU110" s="398">
        <f t="shared" si="244"/>
        <v>-22.975483664900999</v>
      </c>
      <c r="JX110" s="163">
        <v>3.0530499999999998</v>
      </c>
      <c r="JY110" s="425">
        <f t="shared" si="245"/>
        <v>-21.423021978220007</v>
      </c>
      <c r="KB110" s="163">
        <v>4.8530500000000005</v>
      </c>
      <c r="KC110" s="398">
        <f t="shared" si="246"/>
        <v>-21.71678889968101</v>
      </c>
      <c r="KF110" s="163">
        <v>-9.3969500000000004</v>
      </c>
      <c r="KG110" s="398">
        <f t="shared" si="247"/>
        <v>-22.303289412287512</v>
      </c>
      <c r="KJ110" s="163">
        <v>2.00305</v>
      </c>
      <c r="KK110" s="398">
        <f t="shared" si="248"/>
        <v>-23.105357279915015</v>
      </c>
      <c r="KL110" s="425"/>
      <c r="KN110" s="365">
        <v>7.8530499999999996</v>
      </c>
      <c r="KO110" s="398">
        <f t="shared" si="249"/>
        <v>-22.11397543947751</v>
      </c>
      <c r="KP110" s="164"/>
      <c r="KR110" s="365">
        <v>2.50305</v>
      </c>
      <c r="KS110" s="398">
        <f t="shared" si="250"/>
        <v>-22.612423855859003</v>
      </c>
      <c r="KT110" s="164"/>
      <c r="KU110" s="36">
        <v>42352</v>
      </c>
    </row>
    <row r="111" spans="1:325" x14ac:dyDescent="0.35">
      <c r="A111" s="95">
        <v>41257</v>
      </c>
      <c r="B111" s="36">
        <v>41257</v>
      </c>
      <c r="C111" s="301">
        <v>-2.2000000000000002</v>
      </c>
      <c r="D111" s="301">
        <v>0.6</v>
      </c>
      <c r="E111" s="301">
        <v>1.9</v>
      </c>
      <c r="F111" s="301">
        <v>3.7</v>
      </c>
      <c r="G111" s="301">
        <v>-10.55</v>
      </c>
      <c r="H111" s="301">
        <v>0.85</v>
      </c>
      <c r="I111" s="301">
        <v>6.6999999999999993</v>
      </c>
      <c r="J111" s="301">
        <v>1.35</v>
      </c>
      <c r="K111" s="106"/>
      <c r="L111" s="36">
        <v>42352</v>
      </c>
      <c r="M111" s="105">
        <v>-1.2061000000000004</v>
      </c>
      <c r="N111" s="98">
        <f t="shared" si="233"/>
        <v>-1.1530500000000001</v>
      </c>
      <c r="O111" s="108">
        <f t="shared" si="242"/>
        <v>-1.0989666666666673</v>
      </c>
      <c r="P111" s="262"/>
      <c r="Q111" s="181">
        <v>42352</v>
      </c>
      <c r="R111" s="301">
        <v>-2.2000000000000002</v>
      </c>
      <c r="S111" s="224">
        <v>-1.04695</v>
      </c>
      <c r="T111"/>
      <c r="U111" s="301">
        <v>0.6</v>
      </c>
      <c r="V111" s="224">
        <v>1.75305</v>
      </c>
      <c r="W111"/>
      <c r="X111" s="301">
        <v>1.9</v>
      </c>
      <c r="Y111" s="224">
        <v>3.0530499999999998</v>
      </c>
      <c r="Z111"/>
      <c r="AA111" s="301">
        <v>3.7</v>
      </c>
      <c r="AB111" s="224">
        <v>4.8530500000000005</v>
      </c>
      <c r="AC111"/>
      <c r="AD111" s="301">
        <v>-10.55</v>
      </c>
      <c r="AE111" s="223">
        <v>-9.3969500000000004</v>
      </c>
      <c r="AF111"/>
      <c r="AG111" s="301">
        <v>0.85</v>
      </c>
      <c r="AH111" s="223">
        <v>2.00305</v>
      </c>
      <c r="AI111" s="100"/>
      <c r="AJ111" s="301">
        <v>6.6999999999999993</v>
      </c>
      <c r="AK111" s="223">
        <v>7.8530499999999996</v>
      </c>
      <c r="AL111" s="104"/>
      <c r="AM111" s="301">
        <v>1.35</v>
      </c>
      <c r="AN111" s="223">
        <f t="shared" si="224"/>
        <v>2.50305</v>
      </c>
      <c r="AO111" s="104"/>
      <c r="AZ111" s="36">
        <v>42353</v>
      </c>
      <c r="BA111" s="301">
        <v>-1.35</v>
      </c>
      <c r="BC111" s="301">
        <v>2.4500000000000002</v>
      </c>
      <c r="BE111" s="301">
        <v>1.0999999999999999</v>
      </c>
      <c r="BG111" s="301">
        <v>0.90000000000000013</v>
      </c>
      <c r="BI111" s="301">
        <v>-10</v>
      </c>
      <c r="BK111" s="301">
        <v>1.35</v>
      </c>
      <c r="BM111" s="301">
        <v>6</v>
      </c>
      <c r="BN111" s="104"/>
      <c r="BO111" s="301">
        <v>0.55000000000000004</v>
      </c>
      <c r="BP111" s="104"/>
      <c r="BQ111" s="104"/>
      <c r="BS111" s="36">
        <v>42353</v>
      </c>
      <c r="BT111">
        <v>57</v>
      </c>
      <c r="BU111">
        <f t="shared" si="148"/>
        <v>0.56999999999999995</v>
      </c>
      <c r="BV111">
        <f t="shared" si="149"/>
        <v>-22.348865447750004</v>
      </c>
      <c r="BW111">
        <v>52</v>
      </c>
      <c r="BX111">
        <f t="shared" si="150"/>
        <v>0.52</v>
      </c>
      <c r="CD111" s="36">
        <v>42353</v>
      </c>
      <c r="CE111" s="108">
        <v>-1.2843250000000013</v>
      </c>
      <c r="CF111" s="108">
        <v>-1.2452125000000009</v>
      </c>
      <c r="CG111" s="121"/>
      <c r="CH111" s="104">
        <v>-22.348865447750004</v>
      </c>
      <c r="CI111" s="202">
        <v>0.1</v>
      </c>
      <c r="CJ111" s="224">
        <v>-0.10478749999999915</v>
      </c>
      <c r="CK111" s="508">
        <f t="shared" si="297"/>
        <v>-1</v>
      </c>
      <c r="CL111" s="507">
        <f t="shared" si="298"/>
        <v>0</v>
      </c>
      <c r="CM111" s="204">
        <f t="shared" si="370"/>
        <v>-21.903720429142506</v>
      </c>
      <c r="CN111" s="204">
        <f t="shared" si="371"/>
        <v>-0.10000000000000142</v>
      </c>
      <c r="CO111" s="537">
        <f t="shared" si="299"/>
        <v>0</v>
      </c>
      <c r="CP111" s="537">
        <f t="shared" si="340"/>
        <v>0</v>
      </c>
      <c r="CQ111" s="537">
        <f t="shared" si="300"/>
        <v>0</v>
      </c>
      <c r="CR111" s="537">
        <f t="shared" si="301"/>
        <v>0</v>
      </c>
      <c r="CS111" s="518">
        <f t="shared" si="208"/>
        <v>-21.903720429142506</v>
      </c>
      <c r="CT111" s="519">
        <f t="shared" si="341"/>
        <v>-8.000000000000114E-2</v>
      </c>
      <c r="CU111" s="519">
        <f t="shared" si="342"/>
        <v>-8.000000000000114E-2</v>
      </c>
      <c r="CV111" s="538">
        <f t="shared" si="302"/>
        <v>-8.000000000000114E-2</v>
      </c>
      <c r="CW111" s="165"/>
      <c r="CX111" s="165"/>
      <c r="CY111" s="104">
        <f t="shared" si="303"/>
        <v>-21.75572042914251</v>
      </c>
      <c r="CZ111"/>
      <c r="DB111" s="36">
        <v>42353</v>
      </c>
      <c r="DC111" s="108">
        <v>-1.2843250000000013</v>
      </c>
      <c r="DD111" s="108">
        <v>-1.2452125000000009</v>
      </c>
      <c r="DE111" s="121"/>
      <c r="DF111" s="104">
        <v>-22.348865447750004</v>
      </c>
      <c r="DG111" s="202">
        <v>0.1</v>
      </c>
      <c r="DH111" s="224">
        <v>3.6952125000000011</v>
      </c>
      <c r="DI111" s="508">
        <f t="shared" si="304"/>
        <v>0</v>
      </c>
      <c r="DJ111" s="507">
        <f t="shared" si="305"/>
        <v>1</v>
      </c>
      <c r="DK111" s="204">
        <f t="shared" si="372"/>
        <v>-23.275000000000002</v>
      </c>
      <c r="DL111" s="204">
        <f t="shared" si="343"/>
        <v>0.10000000000000142</v>
      </c>
      <c r="DM111" s="537">
        <f t="shared" si="306"/>
        <v>0</v>
      </c>
      <c r="DN111" s="537">
        <f t="shared" si="344"/>
        <v>0</v>
      </c>
      <c r="DO111" s="537">
        <f t="shared" si="307"/>
        <v>0</v>
      </c>
      <c r="DP111" s="537">
        <f t="shared" si="308"/>
        <v>0</v>
      </c>
      <c r="DQ111" s="518">
        <f t="shared" si="209"/>
        <v>-24.026162814992503</v>
      </c>
      <c r="DR111" s="519">
        <f t="shared" si="345"/>
        <v>0.10000000000000142</v>
      </c>
      <c r="DS111" s="519">
        <f t="shared" si="346"/>
        <v>0.10000000000000142</v>
      </c>
      <c r="DT111" s="538">
        <f t="shared" si="217"/>
        <v>0.10000000000000142</v>
      </c>
      <c r="DU111" s="165"/>
      <c r="DV111" s="165"/>
      <c r="DW111" s="104">
        <f t="shared" si="184"/>
        <v>-22.875483664900997</v>
      </c>
      <c r="DY111" s="183"/>
      <c r="DZ111" s="36">
        <v>42353</v>
      </c>
      <c r="EA111" s="108">
        <v>-1.2843250000000013</v>
      </c>
      <c r="EB111" s="108">
        <v>-1.2452125000000009</v>
      </c>
      <c r="EC111" s="121"/>
      <c r="ED111" s="104">
        <v>-22.348865447750004</v>
      </c>
      <c r="EE111" s="202">
        <v>0.1</v>
      </c>
      <c r="EF111" s="224">
        <v>2.3452125000000006</v>
      </c>
      <c r="EG111" s="508">
        <f t="shared" si="309"/>
        <v>0</v>
      </c>
      <c r="EH111" s="507">
        <f t="shared" si="310"/>
        <v>0.5</v>
      </c>
      <c r="EI111" s="204">
        <f t="shared" si="373"/>
        <v>-21.785901753415008</v>
      </c>
      <c r="EJ111" s="204">
        <f t="shared" si="347"/>
        <v>5.0000000000000711E-2</v>
      </c>
      <c r="EK111" s="537">
        <f t="shared" si="311"/>
        <v>0</v>
      </c>
      <c r="EL111" s="537">
        <f t="shared" si="348"/>
        <v>0</v>
      </c>
      <c r="EM111" s="537">
        <f t="shared" si="312"/>
        <v>0</v>
      </c>
      <c r="EN111" s="537">
        <f t="shared" si="313"/>
        <v>0</v>
      </c>
      <c r="EO111" s="518">
        <f t="shared" si="210"/>
        <v>-21.967810244840006</v>
      </c>
      <c r="EP111" s="519">
        <f t="shared" si="349"/>
        <v>5.0000000000000711E-2</v>
      </c>
      <c r="EQ111" s="519">
        <f t="shared" si="350"/>
        <v>5.0000000000000711E-2</v>
      </c>
      <c r="ER111" s="538">
        <f t="shared" si="218"/>
        <v>5.0000000000000711E-2</v>
      </c>
      <c r="ES111" s="165"/>
      <c r="ET111" s="165"/>
      <c r="EU111" s="104">
        <f t="shared" si="185"/>
        <v>-21.373021978220006</v>
      </c>
      <c r="EW111" s="183"/>
      <c r="EX111" s="36">
        <v>42353</v>
      </c>
      <c r="EY111" s="108">
        <v>-1.2843250000000013</v>
      </c>
      <c r="EZ111" s="108">
        <v>-1.2452125000000009</v>
      </c>
      <c r="FA111" s="121"/>
      <c r="FB111" s="104">
        <v>-22.348865447750004</v>
      </c>
      <c r="FC111" s="202">
        <v>0.1</v>
      </c>
      <c r="FD111" s="224">
        <v>2.1452125000000013</v>
      </c>
      <c r="FE111" s="508">
        <f t="shared" si="314"/>
        <v>0</v>
      </c>
      <c r="FF111" s="507">
        <f t="shared" si="315"/>
        <v>0.5</v>
      </c>
      <c r="FG111" s="204">
        <f t="shared" si="374"/>
        <v>-22.224300427505007</v>
      </c>
      <c r="FH111" s="204">
        <f t="shared" si="351"/>
        <v>5.0000000000000711E-2</v>
      </c>
      <c r="FI111" s="537">
        <f t="shared" si="316"/>
        <v>0</v>
      </c>
      <c r="FJ111" s="537">
        <f t="shared" si="352"/>
        <v>0</v>
      </c>
      <c r="FK111" s="537">
        <f t="shared" si="317"/>
        <v>0</v>
      </c>
      <c r="FL111" s="537">
        <f t="shared" si="318"/>
        <v>0</v>
      </c>
      <c r="FM111" s="518">
        <f t="shared" si="211"/>
        <v>-22.224300427505007</v>
      </c>
      <c r="FN111" s="519">
        <f t="shared" si="353"/>
        <v>5.0000000000000711E-2</v>
      </c>
      <c r="FO111" s="519">
        <f t="shared" si="354"/>
        <v>5.0000000000000711E-2</v>
      </c>
      <c r="FP111" s="538">
        <f t="shared" si="219"/>
        <v>5.0000000000000711E-2</v>
      </c>
      <c r="FQ111" s="165"/>
      <c r="FR111" s="165"/>
      <c r="FS111" s="104">
        <f t="shared" si="186"/>
        <v>-21.666788899681009</v>
      </c>
      <c r="FT111"/>
      <c r="FU111" s="183"/>
      <c r="FV111" s="36">
        <v>42353</v>
      </c>
      <c r="FW111" s="108">
        <v>-1.2843250000000013</v>
      </c>
      <c r="FX111" s="108">
        <v>-1.2452125000000009</v>
      </c>
      <c r="FY111" s="121"/>
      <c r="FZ111" s="104">
        <v>-22.348865447750004</v>
      </c>
      <c r="GA111" s="202">
        <v>0.1</v>
      </c>
      <c r="GB111" s="223">
        <v>-8.7547874999999991</v>
      </c>
      <c r="GC111" s="508">
        <f t="shared" si="319"/>
        <v>-3</v>
      </c>
      <c r="GD111" s="507">
        <f t="shared" si="320"/>
        <v>0</v>
      </c>
      <c r="GE111" s="204">
        <f t="shared" si="375"/>
        <v>-22.047289412287501</v>
      </c>
      <c r="GF111" s="204">
        <f t="shared" si="355"/>
        <v>-0.30000000000000071</v>
      </c>
      <c r="GG111" s="537">
        <f t="shared" si="321"/>
        <v>0</v>
      </c>
      <c r="GH111" s="537">
        <f t="shared" si="322"/>
        <v>0</v>
      </c>
      <c r="GI111" s="537">
        <f t="shared" si="323"/>
        <v>0</v>
      </c>
      <c r="GJ111" s="537">
        <f t="shared" si="324"/>
        <v>0</v>
      </c>
      <c r="GK111" s="518">
        <f t="shared" si="212"/>
        <v>-22.047289412287501</v>
      </c>
      <c r="GL111" s="519">
        <f>IF(AND(GK110&lt;-21,GB111&lt;0),((GK111-GK110)*0.8),(GK111-GK110))</f>
        <v>-0.24000000000000057</v>
      </c>
      <c r="GM111" s="519">
        <f t="shared" si="357"/>
        <v>-0.24000000000000057</v>
      </c>
      <c r="GN111" s="538">
        <f t="shared" si="220"/>
        <v>-0.24000000000000057</v>
      </c>
      <c r="GO111" s="165"/>
      <c r="GP111" s="165"/>
      <c r="GQ111" s="104">
        <f t="shared" si="187"/>
        <v>-22.543289412287514</v>
      </c>
      <c r="GR111"/>
      <c r="GS111" s="183"/>
      <c r="GT111" s="36">
        <v>42353</v>
      </c>
      <c r="GU111" s="108">
        <v>-1.2843250000000013</v>
      </c>
      <c r="GV111" s="108">
        <v>-1.2452125000000009</v>
      </c>
      <c r="GW111" s="121"/>
      <c r="GX111" s="104">
        <v>-22.348865447750004</v>
      </c>
      <c r="GY111" s="202">
        <v>0.1</v>
      </c>
      <c r="GZ111" s="223">
        <v>2.595212500000001</v>
      </c>
      <c r="HA111" s="508">
        <f t="shared" si="325"/>
        <v>0</v>
      </c>
      <c r="HB111" s="507">
        <f t="shared" si="326"/>
        <v>0.5</v>
      </c>
      <c r="HC111" s="204">
        <f t="shared" si="376"/>
        <v>-23.110000000000003</v>
      </c>
      <c r="HD111" s="204">
        <f t="shared" si="358"/>
        <v>5.0000000000000711E-2</v>
      </c>
      <c r="HE111" s="537">
        <f t="shared" si="327"/>
        <v>0</v>
      </c>
      <c r="HF111" s="537">
        <f t="shared" si="359"/>
        <v>0</v>
      </c>
      <c r="HG111" s="537">
        <f t="shared" si="328"/>
        <v>0</v>
      </c>
      <c r="HH111" s="537">
        <f t="shared" si="329"/>
        <v>0</v>
      </c>
      <c r="HI111" s="518">
        <f t="shared" si="213"/>
        <v>-23.129757279915012</v>
      </c>
      <c r="HJ111" s="519">
        <f t="shared" si="360"/>
        <v>5.0000000000000711E-2</v>
      </c>
      <c r="HK111" s="519">
        <f t="shared" si="361"/>
        <v>5.0000000000000711E-2</v>
      </c>
      <c r="HL111" s="538">
        <f t="shared" si="221"/>
        <v>5.0000000000000711E-2</v>
      </c>
      <c r="HM111" s="165"/>
      <c r="HN111" s="165"/>
      <c r="HO111" s="104">
        <f t="shared" si="188"/>
        <v>-23.055357279915015</v>
      </c>
      <c r="HP111" s="165"/>
      <c r="HQ111" s="183"/>
      <c r="HR111" s="36">
        <v>42353</v>
      </c>
      <c r="HS111" s="108">
        <v>-1.2843250000000013</v>
      </c>
      <c r="HT111" s="108">
        <v>-1.2452125000000009</v>
      </c>
      <c r="HU111" s="121"/>
      <c r="HV111" s="104">
        <v>-22.348865447750004</v>
      </c>
      <c r="HW111" s="202">
        <v>0.1</v>
      </c>
      <c r="HX111" s="223">
        <v>7.2452125000000009</v>
      </c>
      <c r="HY111" s="508">
        <f t="shared" si="330"/>
        <v>0</v>
      </c>
      <c r="HZ111" s="507">
        <f t="shared" si="331"/>
        <v>1.5</v>
      </c>
      <c r="IA111" s="204">
        <f t="shared" si="377"/>
        <v>-22.28477543947751</v>
      </c>
      <c r="IB111" s="204">
        <f t="shared" si="362"/>
        <v>0.14999999999999858</v>
      </c>
      <c r="IC111" s="537">
        <f t="shared" si="332"/>
        <v>0</v>
      </c>
      <c r="ID111" s="537">
        <f t="shared" si="363"/>
        <v>0</v>
      </c>
      <c r="IE111" s="537">
        <f t="shared" si="333"/>
        <v>0</v>
      </c>
      <c r="IF111" s="537">
        <f t="shared" si="334"/>
        <v>0</v>
      </c>
      <c r="IG111" s="518">
        <f t="shared" si="214"/>
        <v>-22.28477543947751</v>
      </c>
      <c r="IH111" s="519">
        <f t="shared" si="364"/>
        <v>0.14999999999999858</v>
      </c>
      <c r="II111" s="519">
        <f t="shared" si="365"/>
        <v>0.14999999999999858</v>
      </c>
      <c r="IJ111" s="538">
        <f t="shared" si="222"/>
        <v>0.14999999999999858</v>
      </c>
      <c r="IK111" s="165"/>
      <c r="IL111" s="165"/>
      <c r="IM111" s="104">
        <f t="shared" si="189"/>
        <v>-21.963975439477512</v>
      </c>
      <c r="IN111" s="104"/>
      <c r="IO111" s="183"/>
      <c r="IP111" s="36">
        <v>42353</v>
      </c>
      <c r="IQ111" s="108">
        <v>-1.2843250000000013</v>
      </c>
      <c r="IR111" s="108">
        <v>-1.2452125000000009</v>
      </c>
      <c r="IS111" s="121"/>
      <c r="IT111" s="104">
        <v>-22.348865447750004</v>
      </c>
      <c r="IU111" s="202">
        <v>0.1</v>
      </c>
      <c r="IV111" s="365">
        <v>1.795212500000001</v>
      </c>
      <c r="IW111" s="508">
        <f t="shared" si="335"/>
        <v>0</v>
      </c>
      <c r="IX111" s="507">
        <f t="shared" si="336"/>
        <v>-0.2</v>
      </c>
      <c r="IY111" s="204">
        <f t="shared" si="378"/>
        <v>-23.015000000000001</v>
      </c>
      <c r="IZ111" s="204">
        <f t="shared" si="366"/>
        <v>-1.0000000000001563E-2</v>
      </c>
      <c r="JA111" s="537">
        <f t="shared" ref="JA111:JA133" si="379">IF(AND(IY111&lt;(IT111-2),IV111&lt;-5),IZ111+(IU111*-0.1),IF(AND(IY111&lt;(IT111-2),IV111&lt;-3),IZ111+(IU111*-0.3),IF(AND(IY111&lt;(IT111-2),IV111&lt;0),IZ111+(IU111*-0.5),0)))</f>
        <v>0</v>
      </c>
      <c r="JB111" s="537">
        <f t="shared" si="367"/>
        <v>0</v>
      </c>
      <c r="JC111" s="537">
        <f t="shared" si="338"/>
        <v>0</v>
      </c>
      <c r="JD111" s="537">
        <f t="shared" si="339"/>
        <v>0</v>
      </c>
      <c r="JE111" s="518">
        <f t="shared" si="215"/>
        <v>-23.089622412950007</v>
      </c>
      <c r="JF111" s="519">
        <f t="shared" si="368"/>
        <v>-1.0000000000001563E-2</v>
      </c>
      <c r="JG111" s="519">
        <f t="shared" si="369"/>
        <v>-1.0000000000001563E-2</v>
      </c>
      <c r="JH111" s="538">
        <f t="shared" si="223"/>
        <v>-1.0000000000001563E-2</v>
      </c>
      <c r="JI111" s="165"/>
      <c r="JJ111" s="165"/>
      <c r="JK111" s="104">
        <f t="shared" si="190"/>
        <v>-22.622423855859005</v>
      </c>
      <c r="JL111" s="186"/>
      <c r="JM111" s="186"/>
      <c r="JN111" s="527"/>
      <c r="JO111" s="163">
        <v>-22.348865447750004</v>
      </c>
      <c r="JP111" s="163">
        <v>-0.10478749999999915</v>
      </c>
      <c r="JQ111" s="398">
        <f t="shared" si="243"/>
        <v>-21.75572042914251</v>
      </c>
      <c r="JT111" s="163">
        <v>3.6952125000000011</v>
      </c>
      <c r="JU111" s="398">
        <f t="shared" si="244"/>
        <v>-22.875483664900997</v>
      </c>
      <c r="JX111" s="163">
        <v>2.3452125000000006</v>
      </c>
      <c r="JY111" s="425">
        <f t="shared" si="245"/>
        <v>-21.373021978220006</v>
      </c>
      <c r="KB111" s="163">
        <v>2.1452125000000013</v>
      </c>
      <c r="KC111" s="398">
        <f t="shared" si="246"/>
        <v>-21.666788899681009</v>
      </c>
      <c r="KF111" s="163">
        <v>-8.7547874999999991</v>
      </c>
      <c r="KG111" s="398">
        <f t="shared" si="247"/>
        <v>-22.543289412287514</v>
      </c>
      <c r="KJ111" s="163">
        <v>2.595212500000001</v>
      </c>
      <c r="KK111" s="398">
        <f t="shared" si="248"/>
        <v>-23.055357279915015</v>
      </c>
      <c r="KL111" s="425"/>
      <c r="KN111" s="365">
        <v>7.2452125000000009</v>
      </c>
      <c r="KO111" s="398">
        <f t="shared" si="249"/>
        <v>-21.963975439477512</v>
      </c>
      <c r="KP111" s="164"/>
      <c r="KR111" s="365">
        <v>1.795212500000001</v>
      </c>
      <c r="KS111" s="398">
        <f t="shared" si="250"/>
        <v>-22.622423855859005</v>
      </c>
      <c r="KT111" s="164"/>
      <c r="KU111" s="36">
        <v>42353</v>
      </c>
    </row>
    <row r="112" spans="1:325" x14ac:dyDescent="0.35">
      <c r="A112" s="95">
        <v>41258</v>
      </c>
      <c r="B112" s="36">
        <v>41258</v>
      </c>
      <c r="C112" s="301">
        <v>-1.35</v>
      </c>
      <c r="D112" s="301">
        <v>2.4500000000000002</v>
      </c>
      <c r="E112" s="301">
        <v>1.0999999999999999</v>
      </c>
      <c r="F112" s="301">
        <v>0.90000000000000013</v>
      </c>
      <c r="G112" s="301">
        <v>-10</v>
      </c>
      <c r="H112" s="301">
        <v>1.35</v>
      </c>
      <c r="I112" s="301">
        <v>6</v>
      </c>
      <c r="J112" s="301">
        <v>0.55000000000000004</v>
      </c>
      <c r="K112" s="106"/>
      <c r="L112" s="36">
        <v>42353</v>
      </c>
      <c r="M112" s="105">
        <v>-1.2843250000000013</v>
      </c>
      <c r="N112" s="98">
        <f t="shared" si="233"/>
        <v>-1.2452125000000009</v>
      </c>
      <c r="O112" s="108">
        <f t="shared" si="242"/>
        <v>-1.1968083333333339</v>
      </c>
      <c r="P112" s="262"/>
      <c r="Q112" s="181">
        <v>42353</v>
      </c>
      <c r="R112" s="301">
        <v>-1.35</v>
      </c>
      <c r="S112" s="224">
        <v>-0.10478749999999915</v>
      </c>
      <c r="T112"/>
      <c r="U112" s="301">
        <v>2.4500000000000002</v>
      </c>
      <c r="V112" s="224">
        <v>3.6952125000000011</v>
      </c>
      <c r="W112"/>
      <c r="X112" s="301">
        <v>1.0999999999999999</v>
      </c>
      <c r="Y112" s="224">
        <v>2.3452125000000006</v>
      </c>
      <c r="Z112"/>
      <c r="AA112" s="301">
        <v>0.90000000000000013</v>
      </c>
      <c r="AB112" s="224">
        <v>2.1452125000000013</v>
      </c>
      <c r="AC112"/>
      <c r="AD112" s="301">
        <v>-10</v>
      </c>
      <c r="AE112" s="223">
        <v>-8.7547874999999991</v>
      </c>
      <c r="AF112"/>
      <c r="AG112" s="301">
        <v>1.35</v>
      </c>
      <c r="AH112" s="223">
        <v>2.595212500000001</v>
      </c>
      <c r="AI112" s="100"/>
      <c r="AJ112" s="301">
        <v>6</v>
      </c>
      <c r="AK112" s="223">
        <v>7.2452125000000009</v>
      </c>
      <c r="AL112" s="104"/>
      <c r="AM112" s="301">
        <v>0.55000000000000004</v>
      </c>
      <c r="AN112" s="223">
        <f t="shared" si="224"/>
        <v>1.795212500000001</v>
      </c>
      <c r="AO112" s="104"/>
      <c r="AZ112" s="36">
        <v>42354</v>
      </c>
      <c r="BA112" s="301">
        <v>-9.9999999999999978E-2</v>
      </c>
      <c r="BC112" s="301">
        <v>3.1</v>
      </c>
      <c r="BE112" s="301">
        <v>0</v>
      </c>
      <c r="BG112" s="301">
        <v>-1.2</v>
      </c>
      <c r="BI112" s="301">
        <v>-10.600000000000001</v>
      </c>
      <c r="BK112" s="301">
        <v>-0.65</v>
      </c>
      <c r="BM112" s="301">
        <v>5.0500000000000007</v>
      </c>
      <c r="BN112" s="104"/>
      <c r="BO112" s="301">
        <v>-0.7</v>
      </c>
      <c r="BP112" s="104"/>
      <c r="BQ112" s="104"/>
      <c r="BS112" s="36">
        <v>42354</v>
      </c>
      <c r="BT112">
        <v>58</v>
      </c>
      <c r="BU112">
        <f t="shared" si="148"/>
        <v>0.57999999999999996</v>
      </c>
      <c r="BV112">
        <f t="shared" si="149"/>
        <v>-22.40255754</v>
      </c>
      <c r="BW112">
        <v>53</v>
      </c>
      <c r="BX112">
        <f t="shared" si="150"/>
        <v>0.53</v>
      </c>
      <c r="BY112" s="98"/>
      <c r="CD112" s="36">
        <v>42354</v>
      </c>
      <c r="CE112" s="108">
        <v>-1.1090500000000003</v>
      </c>
      <c r="CF112" s="108">
        <v>-1.1966875000000008</v>
      </c>
      <c r="CG112" s="121"/>
      <c r="CH112" s="104">
        <v>-22.40255754</v>
      </c>
      <c r="CI112" s="202">
        <v>0.1</v>
      </c>
      <c r="CJ112" s="224">
        <v>1.0966875000000007</v>
      </c>
      <c r="CK112" s="508">
        <f t="shared" si="297"/>
        <v>0</v>
      </c>
      <c r="CL112" s="507">
        <f t="shared" si="298"/>
        <v>-0.2</v>
      </c>
      <c r="CM112" s="204">
        <f t="shared" si="370"/>
        <v>-21.923720429142506</v>
      </c>
      <c r="CN112" s="204">
        <f t="shared" si="371"/>
        <v>-1.9999999999999574E-2</v>
      </c>
      <c r="CO112" s="537">
        <f t="shared" si="299"/>
        <v>0</v>
      </c>
      <c r="CP112" s="537">
        <f t="shared" si="340"/>
        <v>0</v>
      </c>
      <c r="CQ112" s="537">
        <f t="shared" si="300"/>
        <v>0</v>
      </c>
      <c r="CR112" s="537">
        <f t="shared" si="301"/>
        <v>0</v>
      </c>
      <c r="CS112" s="518">
        <f t="shared" si="208"/>
        <v>-21.923720429142506</v>
      </c>
      <c r="CT112" s="519">
        <f t="shared" si="341"/>
        <v>-1.9999999999999574E-2</v>
      </c>
      <c r="CU112" s="519">
        <f t="shared" si="342"/>
        <v>-1.9999999999999574E-2</v>
      </c>
      <c r="CV112" s="538">
        <f t="shared" si="302"/>
        <v>-1.9999999999999574E-2</v>
      </c>
      <c r="CW112" s="165"/>
      <c r="CX112" s="165"/>
      <c r="CY112" s="104">
        <f t="shared" si="303"/>
        <v>-21.77572042914251</v>
      </c>
      <c r="CZ112"/>
      <c r="DB112" s="36">
        <v>42354</v>
      </c>
      <c r="DC112" s="108">
        <v>-1.1090500000000003</v>
      </c>
      <c r="DD112" s="108">
        <v>-1.1966875000000008</v>
      </c>
      <c r="DE112" s="121"/>
      <c r="DF112" s="104">
        <v>-22.40255754</v>
      </c>
      <c r="DG112" s="202">
        <v>0.1</v>
      </c>
      <c r="DH112" s="224">
        <v>4.2966875000000009</v>
      </c>
      <c r="DI112" s="508">
        <f t="shared" si="304"/>
        <v>0</v>
      </c>
      <c r="DJ112" s="507">
        <f t="shared" si="305"/>
        <v>1.1499999999999999</v>
      </c>
      <c r="DK112" s="204">
        <f t="shared" si="372"/>
        <v>-23.160000000000004</v>
      </c>
      <c r="DL112" s="204">
        <f t="shared" si="343"/>
        <v>0.11499999999999844</v>
      </c>
      <c r="DM112" s="537">
        <f t="shared" si="306"/>
        <v>0</v>
      </c>
      <c r="DN112" s="537">
        <f t="shared" si="344"/>
        <v>0</v>
      </c>
      <c r="DO112" s="537">
        <f t="shared" si="307"/>
        <v>0</v>
      </c>
      <c r="DP112" s="537">
        <f t="shared" si="308"/>
        <v>0</v>
      </c>
      <c r="DQ112" s="518">
        <f t="shared" si="209"/>
        <v>-23.911162814992505</v>
      </c>
      <c r="DR112" s="519">
        <f t="shared" si="345"/>
        <v>0.11499999999999844</v>
      </c>
      <c r="DS112" s="519">
        <f t="shared" si="346"/>
        <v>0.11499999999999844</v>
      </c>
      <c r="DT112" s="538">
        <f t="shared" si="217"/>
        <v>0.11499999999999844</v>
      </c>
      <c r="DU112" s="165"/>
      <c r="DV112" s="165"/>
      <c r="DW112" s="104">
        <f t="shared" si="184"/>
        <v>-22.760483664900999</v>
      </c>
      <c r="DY112" s="183"/>
      <c r="DZ112" s="36">
        <v>42354</v>
      </c>
      <c r="EA112" s="108">
        <v>-1.1090500000000003</v>
      </c>
      <c r="EB112" s="108">
        <v>-1.1966875000000008</v>
      </c>
      <c r="EC112" s="121"/>
      <c r="ED112" s="104">
        <v>-22.40255754</v>
      </c>
      <c r="EE112" s="202">
        <v>0.1</v>
      </c>
      <c r="EF112" s="224">
        <v>1.1966875000000008</v>
      </c>
      <c r="EG112" s="508">
        <f t="shared" si="309"/>
        <v>0</v>
      </c>
      <c r="EH112" s="507">
        <f t="shared" si="310"/>
        <v>-0.2</v>
      </c>
      <c r="EI112" s="204">
        <f>IF(AND((EG112+EH112)&lt;0,EI111&lt;=-23),(((EG112+EH112)*EE112*0.5)+EI111),(((EG112+EH112)*EE112)+EI111))</f>
        <v>-21.805901753415007</v>
      </c>
      <c r="EJ112" s="204">
        <f t="shared" si="347"/>
        <v>-1.9999999999999574E-2</v>
      </c>
      <c r="EK112" s="537">
        <f t="shared" si="311"/>
        <v>0</v>
      </c>
      <c r="EL112" s="537">
        <f t="shared" si="348"/>
        <v>0</v>
      </c>
      <c r="EM112" s="537">
        <f t="shared" si="312"/>
        <v>0</v>
      </c>
      <c r="EN112" s="537">
        <f t="shared" si="313"/>
        <v>0</v>
      </c>
      <c r="EO112" s="518">
        <f t="shared" si="210"/>
        <v>-21.987810244840006</v>
      </c>
      <c r="EP112" s="519">
        <f t="shared" si="349"/>
        <v>-1.9999999999999574E-2</v>
      </c>
      <c r="EQ112" s="519">
        <f t="shared" si="350"/>
        <v>-1.9999999999999574E-2</v>
      </c>
      <c r="ER112" s="538">
        <f>IF(AND(EU111&gt;(ED112+1),(EE112&gt;-0.15)),(EQ112-0.1),(EQ112))</f>
        <v>-0.11999999999999958</v>
      </c>
      <c r="ES112" s="165"/>
      <c r="ET112" s="165"/>
      <c r="EU112" s="104">
        <f t="shared" si="185"/>
        <v>-21.493021978220007</v>
      </c>
      <c r="EW112" s="183"/>
      <c r="EX112" s="36">
        <v>42354</v>
      </c>
      <c r="EY112" s="108">
        <v>-1.1090500000000003</v>
      </c>
      <c r="EZ112" s="108">
        <v>-1.1966875000000008</v>
      </c>
      <c r="FA112" s="121"/>
      <c r="FB112" s="104">
        <v>-22.40255754</v>
      </c>
      <c r="FC112" s="202">
        <v>0.1</v>
      </c>
      <c r="FD112" s="224">
        <v>-3.3124999999991633E-3</v>
      </c>
      <c r="FE112" s="508">
        <f t="shared" si="314"/>
        <v>-1</v>
      </c>
      <c r="FF112" s="507">
        <f t="shared" si="315"/>
        <v>0</v>
      </c>
      <c r="FG112" s="204">
        <f t="shared" si="374"/>
        <v>-22.324300427505008</v>
      </c>
      <c r="FH112" s="204">
        <f t="shared" si="351"/>
        <v>-0.10000000000000142</v>
      </c>
      <c r="FI112" s="537">
        <f t="shared" si="316"/>
        <v>0</v>
      </c>
      <c r="FJ112" s="537">
        <f t="shared" si="352"/>
        <v>0</v>
      </c>
      <c r="FK112" s="537">
        <f t="shared" si="317"/>
        <v>0</v>
      </c>
      <c r="FL112" s="537">
        <f t="shared" si="318"/>
        <v>0</v>
      </c>
      <c r="FM112" s="518">
        <f t="shared" si="211"/>
        <v>-22.324300427505008</v>
      </c>
      <c r="FN112" s="519">
        <f t="shared" si="353"/>
        <v>-8.000000000000114E-2</v>
      </c>
      <c r="FO112" s="519">
        <f t="shared" si="354"/>
        <v>-8.000000000000114E-2</v>
      </c>
      <c r="FP112" s="538">
        <f t="shared" si="219"/>
        <v>-8.000000000000114E-2</v>
      </c>
      <c r="FQ112" s="165"/>
      <c r="FR112" s="165"/>
      <c r="FS112" s="104">
        <f t="shared" si="186"/>
        <v>-21.746788899681011</v>
      </c>
      <c r="FT112"/>
      <c r="FU112" s="183"/>
      <c r="FV112" s="36">
        <v>42354</v>
      </c>
      <c r="FW112" s="108">
        <v>-1.1090500000000003</v>
      </c>
      <c r="FX112" s="108">
        <v>-1.1966875000000008</v>
      </c>
      <c r="FY112" s="121"/>
      <c r="FZ112" s="104">
        <v>-22.40255754</v>
      </c>
      <c r="GA112" s="202">
        <v>0.1</v>
      </c>
      <c r="GB112" s="223">
        <v>-9.4033125000000002</v>
      </c>
      <c r="GC112" s="508">
        <f t="shared" si="319"/>
        <v>-3</v>
      </c>
      <c r="GD112" s="507">
        <f t="shared" si="320"/>
        <v>0</v>
      </c>
      <c r="GE112" s="204">
        <f t="shared" si="375"/>
        <v>-22.347289412287502</v>
      </c>
      <c r="GF112" s="204">
        <f t="shared" si="355"/>
        <v>-0.30000000000000071</v>
      </c>
      <c r="GG112" s="537">
        <f t="shared" si="321"/>
        <v>0</v>
      </c>
      <c r="GH112" s="537">
        <f t="shared" si="322"/>
        <v>0</v>
      </c>
      <c r="GI112" s="537">
        <f t="shared" si="323"/>
        <v>0</v>
      </c>
      <c r="GJ112" s="537">
        <f t="shared" si="324"/>
        <v>0</v>
      </c>
      <c r="GK112" s="518">
        <f t="shared" si="212"/>
        <v>-22.347289412287502</v>
      </c>
      <c r="GL112" s="519">
        <f t="shared" si="356"/>
        <v>-0.24000000000000057</v>
      </c>
      <c r="GM112" s="519">
        <f t="shared" si="357"/>
        <v>-0.24000000000000057</v>
      </c>
      <c r="GN112" s="538">
        <f t="shared" si="220"/>
        <v>-0.24000000000000057</v>
      </c>
      <c r="GO112" s="165"/>
      <c r="GP112" s="165"/>
      <c r="GQ112" s="104">
        <f t="shared" si="187"/>
        <v>-22.783289412287516</v>
      </c>
      <c r="GR112"/>
      <c r="GS112" s="183"/>
      <c r="GT112" s="36">
        <v>42354</v>
      </c>
      <c r="GU112" s="108">
        <v>-1.1090500000000003</v>
      </c>
      <c r="GV112" s="108">
        <v>-1.1966875000000008</v>
      </c>
      <c r="GW112" s="121"/>
      <c r="GX112" s="104">
        <v>-22.40255754</v>
      </c>
      <c r="GY112" s="202">
        <v>0.1</v>
      </c>
      <c r="GZ112" s="223">
        <v>0.54668750000000077</v>
      </c>
      <c r="HA112" s="508">
        <f t="shared" si="325"/>
        <v>0</v>
      </c>
      <c r="HB112" s="507">
        <f t="shared" si="326"/>
        <v>-1</v>
      </c>
      <c r="HC112" s="204">
        <f t="shared" si="376"/>
        <v>-23.160000000000004</v>
      </c>
      <c r="HD112" s="204">
        <f t="shared" si="358"/>
        <v>-5.0000000000000711E-2</v>
      </c>
      <c r="HE112" s="537">
        <f t="shared" si="327"/>
        <v>0</v>
      </c>
      <c r="HF112" s="537">
        <f t="shared" si="359"/>
        <v>0</v>
      </c>
      <c r="HG112" s="537">
        <f t="shared" si="328"/>
        <v>0</v>
      </c>
      <c r="HH112" s="537">
        <f t="shared" si="329"/>
        <v>0</v>
      </c>
      <c r="HI112" s="518">
        <f t="shared" si="213"/>
        <v>-23.179757279915012</v>
      </c>
      <c r="HJ112" s="519">
        <f t="shared" si="360"/>
        <v>-5.0000000000000711E-2</v>
      </c>
      <c r="HK112" s="519">
        <f t="shared" si="361"/>
        <v>-5.0000000000000711E-2</v>
      </c>
      <c r="HL112" s="538">
        <f t="shared" si="221"/>
        <v>-5.0000000000000711E-2</v>
      </c>
      <c r="HM112" s="165"/>
      <c r="HN112" s="165"/>
      <c r="HO112" s="104">
        <f t="shared" si="188"/>
        <v>-23.105357279915015</v>
      </c>
      <c r="HP112" s="165"/>
      <c r="HQ112" s="183"/>
      <c r="HR112" s="36">
        <v>42354</v>
      </c>
      <c r="HS112" s="108">
        <v>-1.1090500000000003</v>
      </c>
      <c r="HT112" s="108">
        <v>-1.1966875000000008</v>
      </c>
      <c r="HU112" s="121"/>
      <c r="HV112" s="104">
        <v>-22.40255754</v>
      </c>
      <c r="HW112" s="202">
        <v>0.1</v>
      </c>
      <c r="HX112" s="223">
        <v>6.2466875000000019</v>
      </c>
      <c r="HY112" s="508">
        <f t="shared" si="330"/>
        <v>0</v>
      </c>
      <c r="HZ112" s="507">
        <f t="shared" si="331"/>
        <v>1.2</v>
      </c>
      <c r="IA112" s="204">
        <f t="shared" si="377"/>
        <v>-22.164775439477509</v>
      </c>
      <c r="IB112" s="204">
        <f t="shared" si="362"/>
        <v>0.12000000000000099</v>
      </c>
      <c r="IC112" s="537">
        <f t="shared" si="332"/>
        <v>0</v>
      </c>
      <c r="ID112" s="537">
        <f t="shared" si="363"/>
        <v>0</v>
      </c>
      <c r="IE112" s="537">
        <f t="shared" si="333"/>
        <v>0</v>
      </c>
      <c r="IF112" s="537">
        <f t="shared" si="334"/>
        <v>0</v>
      </c>
      <c r="IG112" s="518">
        <f t="shared" si="214"/>
        <v>-22.164775439477509</v>
      </c>
      <c r="IH112" s="519">
        <f t="shared" si="364"/>
        <v>0.12000000000000099</v>
      </c>
      <c r="II112" s="519">
        <f t="shared" si="365"/>
        <v>0.12000000000000099</v>
      </c>
      <c r="IJ112" s="538">
        <f t="shared" si="222"/>
        <v>0.12000000000000099</v>
      </c>
      <c r="IK112" s="165"/>
      <c r="IL112" s="165"/>
      <c r="IM112" s="104">
        <f t="shared" si="189"/>
        <v>-21.843975439477511</v>
      </c>
      <c r="IN112" s="104"/>
      <c r="IO112" s="183"/>
      <c r="IP112" s="36">
        <v>42354</v>
      </c>
      <c r="IQ112" s="108">
        <v>-1.1090500000000003</v>
      </c>
      <c r="IR112" s="108">
        <v>-1.1966875000000008</v>
      </c>
      <c r="IS112" s="121"/>
      <c r="IT112" s="104">
        <v>-22.40255754</v>
      </c>
      <c r="IU112" s="202">
        <v>0.1</v>
      </c>
      <c r="IV112" s="365">
        <v>0.49668750000000084</v>
      </c>
      <c r="IW112" s="508">
        <f t="shared" si="335"/>
        <v>0</v>
      </c>
      <c r="IX112" s="507">
        <f t="shared" si="336"/>
        <v>-1</v>
      </c>
      <c r="IY112" s="204">
        <f t="shared" si="378"/>
        <v>-23.065000000000001</v>
      </c>
      <c r="IZ112" s="204">
        <f t="shared" si="366"/>
        <v>-5.0000000000000711E-2</v>
      </c>
      <c r="JA112" s="537">
        <f t="shared" si="379"/>
        <v>0</v>
      </c>
      <c r="JB112" s="537">
        <f t="shared" si="367"/>
        <v>0</v>
      </c>
      <c r="JC112" s="537">
        <f t="shared" si="338"/>
        <v>0</v>
      </c>
      <c r="JD112" s="537">
        <f t="shared" si="339"/>
        <v>0</v>
      </c>
      <c r="JE112" s="518">
        <f t="shared" si="215"/>
        <v>-23.139622412950008</v>
      </c>
      <c r="JF112" s="519">
        <f t="shared" si="368"/>
        <v>-5.0000000000000711E-2</v>
      </c>
      <c r="JG112" s="519">
        <f t="shared" si="369"/>
        <v>-5.0000000000000711E-2</v>
      </c>
      <c r="JH112" s="538">
        <f t="shared" si="223"/>
        <v>-5.0000000000000711E-2</v>
      </c>
      <c r="JI112" s="165"/>
      <c r="JJ112" s="165"/>
      <c r="JK112" s="104">
        <f t="shared" si="190"/>
        <v>-22.672423855859005</v>
      </c>
      <c r="JL112" s="186"/>
      <c r="JM112" s="186"/>
      <c r="JN112" s="527"/>
      <c r="JO112" s="163">
        <v>-22.40255754</v>
      </c>
      <c r="JP112" s="163">
        <v>1.0966875000000007</v>
      </c>
      <c r="JQ112" s="398">
        <f t="shared" si="243"/>
        <v>-21.77572042914251</v>
      </c>
      <c r="JT112" s="163">
        <v>4.2966875000000009</v>
      </c>
      <c r="JU112" s="398">
        <f t="shared" si="244"/>
        <v>-22.760483664900999</v>
      </c>
      <c r="JX112" s="163">
        <v>1.1966875000000008</v>
      </c>
      <c r="JY112" s="425">
        <f t="shared" si="245"/>
        <v>-21.493021978220007</v>
      </c>
      <c r="KB112" s="163">
        <v>-3.3124999999991633E-3</v>
      </c>
      <c r="KC112" s="398">
        <f t="shared" si="246"/>
        <v>-21.746788899681011</v>
      </c>
      <c r="KF112" s="163">
        <v>-9.4033125000000002</v>
      </c>
      <c r="KG112" s="398">
        <f t="shared" si="247"/>
        <v>-22.783289412287516</v>
      </c>
      <c r="KJ112" s="163">
        <v>0.54668750000000077</v>
      </c>
      <c r="KK112" s="398">
        <f t="shared" si="248"/>
        <v>-23.105357279915015</v>
      </c>
      <c r="KL112" s="425"/>
      <c r="KN112" s="365">
        <v>6.2466875000000019</v>
      </c>
      <c r="KO112" s="398">
        <f t="shared" si="249"/>
        <v>-21.843975439477511</v>
      </c>
      <c r="KP112" s="164"/>
      <c r="KR112" s="365">
        <v>0.49668750000000084</v>
      </c>
      <c r="KS112" s="398">
        <f t="shared" si="250"/>
        <v>-22.672423855859005</v>
      </c>
      <c r="KT112" s="164"/>
      <c r="KU112" s="36">
        <v>42354</v>
      </c>
    </row>
    <row r="113" spans="1:325" x14ac:dyDescent="0.35">
      <c r="A113" s="95">
        <v>41259</v>
      </c>
      <c r="B113" s="36">
        <v>41259</v>
      </c>
      <c r="C113" s="301">
        <v>-9.9999999999999978E-2</v>
      </c>
      <c r="D113" s="301">
        <v>3.1</v>
      </c>
      <c r="E113" s="301">
        <v>0</v>
      </c>
      <c r="F113" s="301">
        <v>-1.2</v>
      </c>
      <c r="G113" s="301">
        <v>-10.600000000000001</v>
      </c>
      <c r="H113" s="301">
        <v>-0.65</v>
      </c>
      <c r="I113" s="301">
        <v>5.0500000000000007</v>
      </c>
      <c r="J113" s="301">
        <v>-0.7</v>
      </c>
      <c r="K113" s="106"/>
      <c r="L113" s="36">
        <v>42354</v>
      </c>
      <c r="M113" s="105">
        <v>-1.1090500000000003</v>
      </c>
      <c r="N113" s="98">
        <f t="shared" si="233"/>
        <v>-1.1966875000000008</v>
      </c>
      <c r="O113" s="108">
        <f t="shared" si="242"/>
        <v>-1.1998250000000008</v>
      </c>
      <c r="P113" s="262"/>
      <c r="Q113" s="181">
        <v>42354</v>
      </c>
      <c r="R113" s="301">
        <v>-9.9999999999999978E-2</v>
      </c>
      <c r="S113" s="224">
        <v>1.0966875000000007</v>
      </c>
      <c r="T113"/>
      <c r="U113" s="301">
        <v>3.1</v>
      </c>
      <c r="V113" s="224">
        <v>4.2966875000000009</v>
      </c>
      <c r="W113"/>
      <c r="X113" s="301">
        <v>0</v>
      </c>
      <c r="Y113" s="224">
        <v>1.1966875000000008</v>
      </c>
      <c r="Z113"/>
      <c r="AA113" s="301">
        <v>-1.2</v>
      </c>
      <c r="AB113" s="224">
        <v>-3.3124999999991633E-3</v>
      </c>
      <c r="AC113"/>
      <c r="AD113" s="301">
        <v>-10.600000000000001</v>
      </c>
      <c r="AE113" s="223">
        <v>-9.4033125000000002</v>
      </c>
      <c r="AF113"/>
      <c r="AG113" s="301">
        <v>-0.65</v>
      </c>
      <c r="AH113" s="223">
        <v>0.54668750000000077</v>
      </c>
      <c r="AI113" s="100"/>
      <c r="AJ113" s="301">
        <v>5.0500000000000007</v>
      </c>
      <c r="AK113" s="223">
        <v>6.2466875000000019</v>
      </c>
      <c r="AL113" s="104"/>
      <c r="AM113" s="301">
        <v>-0.7</v>
      </c>
      <c r="AN113" s="223">
        <f t="shared" si="224"/>
        <v>0.49668750000000084</v>
      </c>
      <c r="AO113" s="104"/>
      <c r="AZ113" s="36">
        <v>42355</v>
      </c>
      <c r="BA113" s="301">
        <v>0.8</v>
      </c>
      <c r="BC113" s="301">
        <v>2.75</v>
      </c>
      <c r="BE113" s="301">
        <v>0.4</v>
      </c>
      <c r="BG113" s="301">
        <v>-2.4500000000000002</v>
      </c>
      <c r="BI113" s="301">
        <v>-12.05</v>
      </c>
      <c r="BK113" s="301">
        <v>-0.9</v>
      </c>
      <c r="BM113" s="301">
        <v>5.65</v>
      </c>
      <c r="BN113" s="104"/>
      <c r="BO113" s="301">
        <v>-0.4</v>
      </c>
      <c r="BP113" s="104"/>
      <c r="BQ113" s="104"/>
      <c r="BS113" s="36">
        <v>42355</v>
      </c>
      <c r="BT113">
        <v>59</v>
      </c>
      <c r="BU113">
        <f t="shared" si="148"/>
        <v>0.59</v>
      </c>
      <c r="BV113">
        <f t="shared" si="149"/>
        <v>-22.453337041750004</v>
      </c>
      <c r="BW113">
        <v>54</v>
      </c>
      <c r="BX113">
        <f t="shared" si="150"/>
        <v>0.54</v>
      </c>
      <c r="BY113">
        <v>-20.707314814814811</v>
      </c>
      <c r="CD113" s="36">
        <v>42355</v>
      </c>
      <c r="CE113" s="108">
        <v>-1.1500500000000007</v>
      </c>
      <c r="CF113" s="108">
        <v>-1.1295500000000005</v>
      </c>
      <c r="CG113" s="121"/>
      <c r="CH113" s="104">
        <v>-22.453337041750004</v>
      </c>
      <c r="CI113" s="202">
        <v>0.1</v>
      </c>
      <c r="CJ113" s="224">
        <v>1.9295500000000005</v>
      </c>
      <c r="CK113" s="508">
        <f t="shared" si="297"/>
        <v>0</v>
      </c>
      <c r="CL113" s="507">
        <f t="shared" si="298"/>
        <v>-0.2</v>
      </c>
      <c r="CM113" s="204">
        <f t="shared" si="370"/>
        <v>-21.943720429142505</v>
      </c>
      <c r="CN113" s="204">
        <f t="shared" si="371"/>
        <v>-1.9999999999999574E-2</v>
      </c>
      <c r="CO113" s="537">
        <f t="shared" si="299"/>
        <v>0</v>
      </c>
      <c r="CP113" s="537">
        <f t="shared" si="340"/>
        <v>0</v>
      </c>
      <c r="CQ113" s="537">
        <f t="shared" si="300"/>
        <v>0</v>
      </c>
      <c r="CR113" s="537">
        <f t="shared" si="301"/>
        <v>0</v>
      </c>
      <c r="CS113" s="518">
        <f t="shared" si="208"/>
        <v>-21.943720429142505</v>
      </c>
      <c r="CT113" s="519">
        <f t="shared" si="341"/>
        <v>-1.9999999999999574E-2</v>
      </c>
      <c r="CU113" s="519">
        <f t="shared" si="342"/>
        <v>-1.9999999999999574E-2</v>
      </c>
      <c r="CV113" s="538">
        <f t="shared" si="302"/>
        <v>-1.9999999999999574E-2</v>
      </c>
      <c r="CW113" s="165"/>
      <c r="CX113" s="165"/>
      <c r="CY113" s="104">
        <f t="shared" si="303"/>
        <v>-21.795720429142509</v>
      </c>
      <c r="CZ113"/>
      <c r="DB113" s="36">
        <v>42355</v>
      </c>
      <c r="DC113" s="108">
        <v>-1.1500500000000007</v>
      </c>
      <c r="DD113" s="108">
        <v>-1.1295500000000005</v>
      </c>
      <c r="DE113" s="121"/>
      <c r="DF113" s="104">
        <v>-22.453337041750004</v>
      </c>
      <c r="DG113" s="202">
        <v>0.1</v>
      </c>
      <c r="DH113" s="224">
        <v>3.8795500000000005</v>
      </c>
      <c r="DI113" s="508">
        <f t="shared" si="304"/>
        <v>0</v>
      </c>
      <c r="DJ113" s="507">
        <f t="shared" si="305"/>
        <v>1</v>
      </c>
      <c r="DK113" s="204">
        <f t="shared" si="372"/>
        <v>-23.060000000000002</v>
      </c>
      <c r="DL113" s="204">
        <f t="shared" si="343"/>
        <v>0.10000000000000142</v>
      </c>
      <c r="DM113" s="537">
        <f t="shared" si="306"/>
        <v>0</v>
      </c>
      <c r="DN113" s="537">
        <f t="shared" si="344"/>
        <v>0</v>
      </c>
      <c r="DO113" s="537">
        <f t="shared" si="307"/>
        <v>0</v>
      </c>
      <c r="DP113" s="537">
        <f t="shared" si="308"/>
        <v>0</v>
      </c>
      <c r="DQ113" s="518">
        <f t="shared" si="209"/>
        <v>-23.811162814992503</v>
      </c>
      <c r="DR113" s="519">
        <f t="shared" si="345"/>
        <v>0.10000000000000142</v>
      </c>
      <c r="DS113" s="519">
        <f t="shared" si="346"/>
        <v>0.10000000000000142</v>
      </c>
      <c r="DT113" s="538">
        <f t="shared" si="217"/>
        <v>0.10000000000000142</v>
      </c>
      <c r="DU113" s="165"/>
      <c r="DV113" s="165"/>
      <c r="DW113" s="104">
        <f t="shared" si="184"/>
        <v>-22.660483664900998</v>
      </c>
      <c r="DY113" s="183"/>
      <c r="DZ113" s="36">
        <v>42355</v>
      </c>
      <c r="EA113" s="108">
        <v>-1.1500500000000007</v>
      </c>
      <c r="EB113" s="108">
        <v>-1.1295500000000005</v>
      </c>
      <c r="EC113" s="121"/>
      <c r="ED113" s="104">
        <v>-22.453337041750004</v>
      </c>
      <c r="EE113" s="202">
        <v>0.1</v>
      </c>
      <c r="EF113" s="224">
        <v>1.5295500000000004</v>
      </c>
      <c r="EG113" s="508">
        <f t="shared" si="309"/>
        <v>0</v>
      </c>
      <c r="EH113" s="507">
        <f t="shared" si="310"/>
        <v>-0.2</v>
      </c>
      <c r="EI113" s="204">
        <f t="shared" si="373"/>
        <v>-21.825901753415007</v>
      </c>
      <c r="EJ113" s="204">
        <f t="shared" si="347"/>
        <v>-1.9999999999999574E-2</v>
      </c>
      <c r="EK113" s="537">
        <f t="shared" si="311"/>
        <v>0</v>
      </c>
      <c r="EL113" s="537">
        <f t="shared" si="348"/>
        <v>0</v>
      </c>
      <c r="EM113" s="537">
        <f t="shared" si="312"/>
        <v>0</v>
      </c>
      <c r="EN113" s="537">
        <f t="shared" si="313"/>
        <v>0</v>
      </c>
      <c r="EO113" s="518">
        <f t="shared" si="210"/>
        <v>-22.007810244840005</v>
      </c>
      <c r="EP113" s="519">
        <f t="shared" si="349"/>
        <v>-1.9999999999999574E-2</v>
      </c>
      <c r="EQ113" s="519">
        <f t="shared" si="350"/>
        <v>-1.9999999999999574E-2</v>
      </c>
      <c r="ER113" s="538">
        <f t="shared" si="218"/>
        <v>-1.9999999999999574E-2</v>
      </c>
      <c r="ES113" s="165"/>
      <c r="ET113" s="165"/>
      <c r="EU113" s="104">
        <f t="shared" si="185"/>
        <v>-21.513021978220007</v>
      </c>
      <c r="EW113" s="183"/>
      <c r="EX113" s="36">
        <v>42355</v>
      </c>
      <c r="EY113" s="108">
        <v>-1.1500500000000007</v>
      </c>
      <c r="EZ113" s="108">
        <v>-1.1295500000000005</v>
      </c>
      <c r="FA113" s="121"/>
      <c r="FB113" s="104">
        <v>-22.453337041750004</v>
      </c>
      <c r="FC113" s="202">
        <v>0.1</v>
      </c>
      <c r="FD113" s="224">
        <v>-1.3204499999999997</v>
      </c>
      <c r="FE113" s="508">
        <f t="shared" si="314"/>
        <v>-1.1000000000000001</v>
      </c>
      <c r="FF113" s="507">
        <f t="shared" si="315"/>
        <v>0</v>
      </c>
      <c r="FG113" s="204">
        <f t="shared" si="374"/>
        <v>-22.434300427505008</v>
      </c>
      <c r="FH113" s="204">
        <f t="shared" si="351"/>
        <v>-0.10999999999999943</v>
      </c>
      <c r="FI113" s="537">
        <f t="shared" si="316"/>
        <v>0</v>
      </c>
      <c r="FJ113" s="537">
        <f t="shared" si="352"/>
        <v>0</v>
      </c>
      <c r="FK113" s="537">
        <f t="shared" si="317"/>
        <v>0</v>
      </c>
      <c r="FL113" s="537">
        <f t="shared" si="318"/>
        <v>0</v>
      </c>
      <c r="FM113" s="518">
        <f t="shared" si="211"/>
        <v>-22.434300427505008</v>
      </c>
      <c r="FN113" s="519">
        <f t="shared" si="353"/>
        <v>-8.7999999999999551E-2</v>
      </c>
      <c r="FO113" s="519">
        <f t="shared" si="354"/>
        <v>-8.7999999999999551E-2</v>
      </c>
      <c r="FP113" s="538">
        <f t="shared" si="219"/>
        <v>-8.7999999999999551E-2</v>
      </c>
      <c r="FQ113" s="165"/>
      <c r="FR113" s="165"/>
      <c r="FS113" s="104">
        <f t="shared" si="186"/>
        <v>-21.834788899681012</v>
      </c>
      <c r="FT113"/>
      <c r="FU113" s="183"/>
      <c r="FV113" s="36">
        <v>42355</v>
      </c>
      <c r="FW113" s="108">
        <v>-1.1500500000000007</v>
      </c>
      <c r="FX113" s="108">
        <v>-1.1295500000000005</v>
      </c>
      <c r="FY113" s="121"/>
      <c r="FZ113" s="104">
        <v>-22.453337041750004</v>
      </c>
      <c r="GA113" s="202">
        <v>0.1</v>
      </c>
      <c r="GB113" s="223">
        <v>-10.920450000000001</v>
      </c>
      <c r="GC113" s="508">
        <f t="shared" si="319"/>
        <v>-3</v>
      </c>
      <c r="GD113" s="507">
        <f t="shared" si="320"/>
        <v>0</v>
      </c>
      <c r="GE113" s="204">
        <f t="shared" si="375"/>
        <v>-22.647289412287503</v>
      </c>
      <c r="GF113" s="204">
        <f t="shared" si="355"/>
        <v>-0.30000000000000071</v>
      </c>
      <c r="GG113" s="537">
        <f t="shared" si="321"/>
        <v>0</v>
      </c>
      <c r="GH113" s="537">
        <f t="shared" si="322"/>
        <v>0</v>
      </c>
      <c r="GI113" s="537">
        <f t="shared" si="323"/>
        <v>0</v>
      </c>
      <c r="GJ113" s="537">
        <f t="shared" si="324"/>
        <v>0</v>
      </c>
      <c r="GK113" s="518">
        <f t="shared" si="212"/>
        <v>-22.647289412287503</v>
      </c>
      <c r="GL113" s="519">
        <f t="shared" si="356"/>
        <v>-0.24000000000000057</v>
      </c>
      <c r="GM113" s="519">
        <f t="shared" si="357"/>
        <v>-0.24000000000000057</v>
      </c>
      <c r="GN113" s="538">
        <f t="shared" si="220"/>
        <v>-0.24000000000000057</v>
      </c>
      <c r="GO113" s="165"/>
      <c r="GP113" s="165"/>
      <c r="GQ113" s="104">
        <f t="shared" si="187"/>
        <v>-23.023289412287518</v>
      </c>
      <c r="GR113"/>
      <c r="GS113" s="183"/>
      <c r="GT113" s="36">
        <v>42355</v>
      </c>
      <c r="GU113" s="108">
        <v>-1.1500500000000007</v>
      </c>
      <c r="GV113" s="108">
        <v>-1.1295500000000005</v>
      </c>
      <c r="GW113" s="121"/>
      <c r="GX113" s="104">
        <v>-22.453337041750004</v>
      </c>
      <c r="GY113" s="202">
        <v>0.1</v>
      </c>
      <c r="GZ113" s="223">
        <v>0.22955000000000048</v>
      </c>
      <c r="HA113" s="508">
        <f t="shared" si="325"/>
        <v>0</v>
      </c>
      <c r="HB113" s="507">
        <f t="shared" si="326"/>
        <v>-1</v>
      </c>
      <c r="HC113" s="204">
        <f t="shared" si="376"/>
        <v>-23.210000000000004</v>
      </c>
      <c r="HD113" s="204">
        <f t="shared" si="358"/>
        <v>-5.0000000000000711E-2</v>
      </c>
      <c r="HE113" s="537">
        <f t="shared" si="327"/>
        <v>0</v>
      </c>
      <c r="HF113" s="537">
        <f t="shared" si="359"/>
        <v>0</v>
      </c>
      <c r="HG113" s="537">
        <f t="shared" si="328"/>
        <v>0</v>
      </c>
      <c r="HH113" s="537">
        <f t="shared" si="329"/>
        <v>0</v>
      </c>
      <c r="HI113" s="518">
        <f t="shared" si="213"/>
        <v>-23.229757279915013</v>
      </c>
      <c r="HJ113" s="519">
        <f t="shared" si="360"/>
        <v>-5.0000000000000711E-2</v>
      </c>
      <c r="HK113" s="519">
        <f t="shared" si="361"/>
        <v>-5.0000000000000711E-2</v>
      </c>
      <c r="HL113" s="538">
        <f t="shared" si="221"/>
        <v>-5.0000000000000711E-2</v>
      </c>
      <c r="HM113" s="165"/>
      <c r="HN113" s="165"/>
      <c r="HO113" s="104">
        <f t="shared" si="188"/>
        <v>-23.155357279915016</v>
      </c>
      <c r="HP113" s="165"/>
      <c r="HQ113" s="183"/>
      <c r="HR113" s="36">
        <v>42355</v>
      </c>
      <c r="HS113" s="108">
        <v>-1.1500500000000007</v>
      </c>
      <c r="HT113" s="108">
        <v>-1.1295500000000005</v>
      </c>
      <c r="HU113" s="121"/>
      <c r="HV113" s="104">
        <v>-22.453337041750004</v>
      </c>
      <c r="HW113" s="202">
        <v>0.1</v>
      </c>
      <c r="HX113" s="223">
        <v>6.7795500000000004</v>
      </c>
      <c r="HY113" s="508">
        <f t="shared" si="330"/>
        <v>0</v>
      </c>
      <c r="HZ113" s="507">
        <f t="shared" si="331"/>
        <v>1.2</v>
      </c>
      <c r="IA113" s="204">
        <f t="shared" si="377"/>
        <v>-22.044775439477508</v>
      </c>
      <c r="IB113" s="204">
        <f t="shared" si="362"/>
        <v>0.12000000000000099</v>
      </c>
      <c r="IC113" s="537">
        <f t="shared" si="332"/>
        <v>0</v>
      </c>
      <c r="ID113" s="537">
        <f t="shared" si="363"/>
        <v>0</v>
      </c>
      <c r="IE113" s="537">
        <f t="shared" si="333"/>
        <v>0</v>
      </c>
      <c r="IF113" s="537">
        <f t="shared" si="334"/>
        <v>0</v>
      </c>
      <c r="IG113" s="518">
        <f t="shared" si="214"/>
        <v>-22.044775439477508</v>
      </c>
      <c r="IH113" s="519">
        <f t="shared" si="364"/>
        <v>0.12000000000000099</v>
      </c>
      <c r="II113" s="519">
        <f t="shared" si="365"/>
        <v>0.12000000000000099</v>
      </c>
      <c r="IJ113" s="538">
        <f t="shared" si="222"/>
        <v>0.12000000000000099</v>
      </c>
      <c r="IK113" s="165"/>
      <c r="IL113" s="165"/>
      <c r="IM113" s="104">
        <f t="shared" si="189"/>
        <v>-21.72397543947751</v>
      </c>
      <c r="IN113" s="104"/>
      <c r="IO113" s="183"/>
      <c r="IP113" s="36">
        <v>42355</v>
      </c>
      <c r="IQ113" s="108">
        <v>-1.1500500000000007</v>
      </c>
      <c r="IR113" s="108">
        <v>-1.1295500000000005</v>
      </c>
      <c r="IS113" s="121"/>
      <c r="IT113" s="104">
        <v>-22.453337041750004</v>
      </c>
      <c r="IU113" s="202">
        <v>0.1</v>
      </c>
      <c r="IV113" s="365">
        <v>0.72955000000000048</v>
      </c>
      <c r="IW113" s="508">
        <f t="shared" si="335"/>
        <v>0</v>
      </c>
      <c r="IX113" s="507">
        <f t="shared" si="336"/>
        <v>-1</v>
      </c>
      <c r="IY113" s="204">
        <f t="shared" si="378"/>
        <v>-23.115000000000002</v>
      </c>
      <c r="IZ113" s="204">
        <f t="shared" si="366"/>
        <v>-5.0000000000000711E-2</v>
      </c>
      <c r="JA113" s="537">
        <f t="shared" si="379"/>
        <v>0</v>
      </c>
      <c r="JB113" s="537">
        <f t="shared" si="367"/>
        <v>0</v>
      </c>
      <c r="JC113" s="537">
        <f t="shared" si="338"/>
        <v>0</v>
      </c>
      <c r="JD113" s="537">
        <f t="shared" si="339"/>
        <v>0</v>
      </c>
      <c r="JE113" s="518">
        <f t="shared" si="215"/>
        <v>-23.189622412950008</v>
      </c>
      <c r="JF113" s="519">
        <f t="shared" si="368"/>
        <v>-5.0000000000000711E-2</v>
      </c>
      <c r="JG113" s="519">
        <f t="shared" si="369"/>
        <v>-5.0000000000000711E-2</v>
      </c>
      <c r="JH113" s="538">
        <f t="shared" si="223"/>
        <v>-5.0000000000000711E-2</v>
      </c>
      <c r="JI113" s="165"/>
      <c r="JJ113" s="165"/>
      <c r="JK113" s="104">
        <f t="shared" si="190"/>
        <v>-22.722423855859006</v>
      </c>
      <c r="JL113" s="186"/>
      <c r="JM113" s="186"/>
      <c r="JN113" s="527"/>
      <c r="JO113" s="163">
        <v>-22.453337041750004</v>
      </c>
      <c r="JP113" s="163">
        <v>1.9295500000000005</v>
      </c>
      <c r="JQ113" s="398">
        <f t="shared" si="243"/>
        <v>-21.795720429142509</v>
      </c>
      <c r="JT113" s="163">
        <v>3.8795500000000005</v>
      </c>
      <c r="JU113" s="398">
        <f t="shared" si="244"/>
        <v>-22.660483664900998</v>
      </c>
      <c r="JX113" s="163">
        <v>1.5295500000000004</v>
      </c>
      <c r="JY113" s="425">
        <f t="shared" si="245"/>
        <v>-21.513021978220007</v>
      </c>
      <c r="KB113" s="163">
        <v>-1.3204499999999997</v>
      </c>
      <c r="KC113" s="398">
        <f t="shared" si="246"/>
        <v>-21.834788899681012</v>
      </c>
      <c r="KF113" s="163">
        <v>-10.920450000000001</v>
      </c>
      <c r="KG113" s="398">
        <f t="shared" si="247"/>
        <v>-23.023289412287518</v>
      </c>
      <c r="KJ113" s="163">
        <v>0.22955000000000048</v>
      </c>
      <c r="KK113" s="398">
        <f t="shared" si="248"/>
        <v>-23.155357279915016</v>
      </c>
      <c r="KL113" s="425"/>
      <c r="KN113" s="365">
        <v>6.7795500000000004</v>
      </c>
      <c r="KO113" s="398">
        <f t="shared" si="249"/>
        <v>-21.72397543947751</v>
      </c>
      <c r="KP113" s="164"/>
      <c r="KR113" s="365">
        <v>0.72955000000000048</v>
      </c>
      <c r="KS113" s="398">
        <f t="shared" si="250"/>
        <v>-22.722423855859006</v>
      </c>
      <c r="KT113" s="164"/>
      <c r="KU113" s="36">
        <v>42355</v>
      </c>
    </row>
    <row r="114" spans="1:325" x14ac:dyDescent="0.35">
      <c r="A114" s="95">
        <v>41260</v>
      </c>
      <c r="B114" s="36">
        <v>41260</v>
      </c>
      <c r="C114" s="301">
        <v>0.8</v>
      </c>
      <c r="D114" s="301">
        <v>2.75</v>
      </c>
      <c r="E114" s="301">
        <v>0.4</v>
      </c>
      <c r="F114" s="301">
        <v>-2.4500000000000002</v>
      </c>
      <c r="G114" s="301">
        <v>-12.05</v>
      </c>
      <c r="H114" s="301">
        <v>-0.9</v>
      </c>
      <c r="I114" s="301">
        <v>5.65</v>
      </c>
      <c r="J114" s="301">
        <v>-0.4</v>
      </c>
      <c r="K114" s="106"/>
      <c r="L114" s="36">
        <v>42355</v>
      </c>
      <c r="M114" s="105">
        <v>-1.1500500000000007</v>
      </c>
      <c r="N114" s="98">
        <f t="shared" si="233"/>
        <v>-1.1295500000000005</v>
      </c>
      <c r="O114" s="108">
        <f t="shared" si="242"/>
        <v>-1.1811416666666674</v>
      </c>
      <c r="P114" s="262"/>
      <c r="Q114" s="181">
        <v>42355</v>
      </c>
      <c r="R114" s="301">
        <v>0.8</v>
      </c>
      <c r="S114" s="224">
        <v>1.9295500000000005</v>
      </c>
      <c r="T114"/>
      <c r="U114" s="301">
        <v>2.75</v>
      </c>
      <c r="V114" s="224">
        <v>3.8795500000000005</v>
      </c>
      <c r="W114"/>
      <c r="X114" s="301">
        <v>0.4</v>
      </c>
      <c r="Y114" s="224">
        <v>1.5295500000000004</v>
      </c>
      <c r="Z114"/>
      <c r="AA114" s="301">
        <v>-2.4500000000000002</v>
      </c>
      <c r="AB114" s="224">
        <v>-1.3204499999999997</v>
      </c>
      <c r="AC114"/>
      <c r="AD114" s="301">
        <v>-12.05</v>
      </c>
      <c r="AE114" s="223">
        <v>-10.920450000000001</v>
      </c>
      <c r="AF114"/>
      <c r="AG114" s="301">
        <v>-0.9</v>
      </c>
      <c r="AH114" s="223">
        <v>0.22955000000000048</v>
      </c>
      <c r="AI114" s="100"/>
      <c r="AJ114" s="301">
        <v>5.65</v>
      </c>
      <c r="AK114" s="223">
        <v>6.7795500000000004</v>
      </c>
      <c r="AL114" s="104"/>
      <c r="AM114" s="301">
        <v>-0.4</v>
      </c>
      <c r="AN114" s="223">
        <f t="shared" si="224"/>
        <v>0.72955000000000048</v>
      </c>
      <c r="AO114" s="104"/>
      <c r="AZ114" s="36">
        <v>42356</v>
      </c>
      <c r="BA114" s="301">
        <v>-0.79999999999999993</v>
      </c>
      <c r="BC114" s="301">
        <v>1.75</v>
      </c>
      <c r="BE114" s="301">
        <v>2.2000000000000002</v>
      </c>
      <c r="BG114" s="301">
        <v>-1.8499999999999999</v>
      </c>
      <c r="BI114" s="301">
        <v>-9.8000000000000007</v>
      </c>
      <c r="BK114" s="301">
        <v>1.1499999999999999</v>
      </c>
      <c r="BM114" s="301">
        <v>7</v>
      </c>
      <c r="BN114">
        <v>-22.698476190476192</v>
      </c>
      <c r="BO114" s="301">
        <v>1.25</v>
      </c>
      <c r="BS114" s="36">
        <v>42356</v>
      </c>
      <c r="BT114">
        <v>60</v>
      </c>
      <c r="BU114">
        <f t="shared" si="148"/>
        <v>0.6</v>
      </c>
      <c r="BV114">
        <f t="shared" si="149"/>
        <v>-22.501304000000001</v>
      </c>
      <c r="BW114">
        <v>55</v>
      </c>
      <c r="BX114">
        <f t="shared" si="150"/>
        <v>0.55000000000000004</v>
      </c>
      <c r="CD114" s="36">
        <v>42356</v>
      </c>
      <c r="CE114" s="108">
        <v>-1.1874500000000003</v>
      </c>
      <c r="CF114" s="108">
        <v>-1.1687500000000006</v>
      </c>
      <c r="CG114" s="121"/>
      <c r="CH114" s="104">
        <v>-22.501304000000001</v>
      </c>
      <c r="CI114" s="202">
        <v>0.1</v>
      </c>
      <c r="CJ114" s="224">
        <v>0.36875000000000069</v>
      </c>
      <c r="CK114" s="508">
        <f t="shared" si="297"/>
        <v>0</v>
      </c>
      <c r="CL114" s="507">
        <f t="shared" si="298"/>
        <v>-1</v>
      </c>
      <c r="CM114" s="204">
        <f t="shared" si="370"/>
        <v>-22.043720429142507</v>
      </c>
      <c r="CN114" s="204">
        <f t="shared" si="371"/>
        <v>-0.10000000000000142</v>
      </c>
      <c r="CO114" s="537">
        <f t="shared" si="299"/>
        <v>0</v>
      </c>
      <c r="CP114" s="537">
        <f t="shared" si="340"/>
        <v>0</v>
      </c>
      <c r="CQ114" s="537">
        <f t="shared" si="300"/>
        <v>0</v>
      </c>
      <c r="CR114" s="537">
        <f t="shared" si="301"/>
        <v>0</v>
      </c>
      <c r="CS114" s="518">
        <f t="shared" si="208"/>
        <v>-22.043720429142507</v>
      </c>
      <c r="CT114" s="519">
        <f t="shared" si="341"/>
        <v>-0.10000000000000142</v>
      </c>
      <c r="CU114" s="519">
        <f t="shared" si="342"/>
        <v>-0.10000000000000142</v>
      </c>
      <c r="CV114" s="538">
        <f t="shared" si="302"/>
        <v>-0.10000000000000142</v>
      </c>
      <c r="CW114" s="165"/>
      <c r="CX114" s="165"/>
      <c r="CY114" s="104">
        <f t="shared" si="303"/>
        <v>-21.895720429142511</v>
      </c>
      <c r="CZ114"/>
      <c r="DB114" s="36">
        <v>42356</v>
      </c>
      <c r="DC114" s="108">
        <v>-1.1874500000000003</v>
      </c>
      <c r="DD114" s="108">
        <v>-1.1687500000000006</v>
      </c>
      <c r="DE114" s="121"/>
      <c r="DF114" s="104">
        <v>-22.501304000000001</v>
      </c>
      <c r="DG114" s="202">
        <v>0.1</v>
      </c>
      <c r="DH114" s="224">
        <v>2.9187500000000006</v>
      </c>
      <c r="DI114" s="508">
        <f t="shared" si="304"/>
        <v>0</v>
      </c>
      <c r="DJ114" s="507">
        <f t="shared" si="305"/>
        <v>0.5</v>
      </c>
      <c r="DK114" s="204">
        <f t="shared" si="372"/>
        <v>-23.01</v>
      </c>
      <c r="DL114" s="204">
        <f t="shared" si="343"/>
        <v>5.0000000000000711E-2</v>
      </c>
      <c r="DM114" s="537">
        <f t="shared" si="306"/>
        <v>0</v>
      </c>
      <c r="DN114" s="537">
        <f t="shared" si="344"/>
        <v>0</v>
      </c>
      <c r="DO114" s="537">
        <f t="shared" si="307"/>
        <v>0</v>
      </c>
      <c r="DP114" s="537">
        <f t="shared" si="308"/>
        <v>0</v>
      </c>
      <c r="DQ114" s="518">
        <f t="shared" si="209"/>
        <v>-23.761162814992502</v>
      </c>
      <c r="DR114" s="519">
        <f t="shared" si="345"/>
        <v>5.0000000000000711E-2</v>
      </c>
      <c r="DS114" s="519">
        <f t="shared" si="346"/>
        <v>5.0000000000000711E-2</v>
      </c>
      <c r="DT114" s="538">
        <f t="shared" si="217"/>
        <v>5.0000000000000711E-2</v>
      </c>
      <c r="DU114" s="165"/>
      <c r="DV114" s="165"/>
      <c r="DW114" s="104">
        <f t="shared" si="184"/>
        <v>-22.610483664900997</v>
      </c>
      <c r="DY114" s="183"/>
      <c r="DZ114" s="36">
        <v>42356</v>
      </c>
      <c r="EA114" s="108">
        <v>-1.1874500000000003</v>
      </c>
      <c r="EB114" s="108">
        <v>-1.1687500000000006</v>
      </c>
      <c r="EC114" s="121"/>
      <c r="ED114" s="104">
        <v>-22.501304000000001</v>
      </c>
      <c r="EE114" s="202">
        <v>0.1</v>
      </c>
      <c r="EF114" s="224">
        <v>3.3687500000000008</v>
      </c>
      <c r="EG114" s="508">
        <f t="shared" si="309"/>
        <v>0</v>
      </c>
      <c r="EH114" s="507">
        <f t="shared" si="310"/>
        <v>1</v>
      </c>
      <c r="EI114" s="204">
        <f t="shared" si="373"/>
        <v>-21.725901753415005</v>
      </c>
      <c r="EJ114" s="204">
        <f t="shared" si="347"/>
        <v>0.10000000000000142</v>
      </c>
      <c r="EK114" s="537">
        <f t="shared" si="311"/>
        <v>0</v>
      </c>
      <c r="EL114" s="537">
        <f t="shared" si="348"/>
        <v>0</v>
      </c>
      <c r="EM114" s="537">
        <f t="shared" si="312"/>
        <v>0</v>
      </c>
      <c r="EN114" s="537">
        <f t="shared" si="313"/>
        <v>0</v>
      </c>
      <c r="EO114" s="518">
        <f t="shared" si="210"/>
        <v>-21.907810244840004</v>
      </c>
      <c r="EP114" s="519">
        <f t="shared" si="349"/>
        <v>0.10000000000000142</v>
      </c>
      <c r="EQ114" s="519">
        <f t="shared" si="350"/>
        <v>0.10000000000000142</v>
      </c>
      <c r="ER114" s="538">
        <f t="shared" si="218"/>
        <v>0.10000000000000142</v>
      </c>
      <c r="ES114" s="165"/>
      <c r="ET114" s="165"/>
      <c r="EU114" s="104">
        <f t="shared" si="185"/>
        <v>-21.413021978220005</v>
      </c>
      <c r="EW114" s="183"/>
      <c r="EX114" s="36">
        <v>42356</v>
      </c>
      <c r="EY114" s="108">
        <v>-1.1874500000000003</v>
      </c>
      <c r="EZ114" s="108">
        <v>-1.1687500000000006</v>
      </c>
      <c r="FA114" s="121"/>
      <c r="FB114" s="104">
        <v>-22.501304000000001</v>
      </c>
      <c r="FC114" s="202">
        <v>0.1</v>
      </c>
      <c r="FD114" s="224">
        <v>-0.68124999999999925</v>
      </c>
      <c r="FE114" s="508">
        <f t="shared" si="314"/>
        <v>-1</v>
      </c>
      <c r="FF114" s="507">
        <f t="shared" si="315"/>
        <v>0</v>
      </c>
      <c r="FG114" s="204">
        <f t="shared" si="374"/>
        <v>-22.534300427505009</v>
      </c>
      <c r="FH114" s="204">
        <f t="shared" si="351"/>
        <v>-0.10000000000000142</v>
      </c>
      <c r="FI114" s="537">
        <f t="shared" si="316"/>
        <v>0</v>
      </c>
      <c r="FJ114" s="537">
        <f t="shared" si="352"/>
        <v>0</v>
      </c>
      <c r="FK114" s="537">
        <f t="shared" si="317"/>
        <v>0</v>
      </c>
      <c r="FL114" s="537">
        <f t="shared" si="318"/>
        <v>0</v>
      </c>
      <c r="FM114" s="518">
        <f t="shared" si="211"/>
        <v>-22.534300427505009</v>
      </c>
      <c r="FN114" s="519">
        <f t="shared" si="353"/>
        <v>-8.000000000000114E-2</v>
      </c>
      <c r="FO114" s="519">
        <f t="shared" si="354"/>
        <v>-8.000000000000114E-2</v>
      </c>
      <c r="FP114" s="538">
        <f t="shared" si="219"/>
        <v>-8.000000000000114E-2</v>
      </c>
      <c r="FQ114" s="165"/>
      <c r="FR114" s="165"/>
      <c r="FS114" s="104">
        <f t="shared" si="186"/>
        <v>-21.914788899681014</v>
      </c>
      <c r="FT114"/>
      <c r="FU114" s="183"/>
      <c r="FV114" s="36">
        <v>42356</v>
      </c>
      <c r="FW114" s="108">
        <v>-1.1874500000000003</v>
      </c>
      <c r="FX114" s="108">
        <v>-1.1687500000000006</v>
      </c>
      <c r="FY114" s="121"/>
      <c r="FZ114" s="104">
        <v>-22.501304000000001</v>
      </c>
      <c r="GA114" s="202">
        <v>0.1</v>
      </c>
      <c r="GB114" s="223">
        <v>-8.6312499999999996</v>
      </c>
      <c r="GC114" s="508">
        <f t="shared" si="319"/>
        <v>-3</v>
      </c>
      <c r="GD114" s="507">
        <f t="shared" si="320"/>
        <v>0</v>
      </c>
      <c r="GE114" s="204">
        <f t="shared" si="375"/>
        <v>-22.947289412287503</v>
      </c>
      <c r="GF114" s="204">
        <f t="shared" si="355"/>
        <v>-0.30000000000000071</v>
      </c>
      <c r="GG114" s="537">
        <f t="shared" si="321"/>
        <v>0</v>
      </c>
      <c r="GH114" s="537">
        <f t="shared" si="322"/>
        <v>0</v>
      </c>
      <c r="GI114" s="537">
        <f t="shared" si="323"/>
        <v>0</v>
      </c>
      <c r="GJ114" s="537">
        <f t="shared" si="324"/>
        <v>0</v>
      </c>
      <c r="GK114" s="518">
        <f t="shared" si="212"/>
        <v>-22.947289412287503</v>
      </c>
      <c r="GL114" s="519">
        <f t="shared" si="356"/>
        <v>-0.24000000000000057</v>
      </c>
      <c r="GM114" s="519">
        <f t="shared" si="357"/>
        <v>-0.24000000000000057</v>
      </c>
      <c r="GN114" s="538">
        <f t="shared" si="220"/>
        <v>-0.24000000000000057</v>
      </c>
      <c r="GO114" s="165"/>
      <c r="GP114" s="165"/>
      <c r="GQ114" s="104">
        <f t="shared" si="187"/>
        <v>-23.26328941228752</v>
      </c>
      <c r="GR114"/>
      <c r="GS114" s="183"/>
      <c r="GT114" s="36">
        <v>42356</v>
      </c>
      <c r="GU114" s="108">
        <v>-1.1874500000000003</v>
      </c>
      <c r="GV114" s="108">
        <v>-1.1687500000000006</v>
      </c>
      <c r="GW114" s="121"/>
      <c r="GX114" s="104">
        <v>-22.501304000000001</v>
      </c>
      <c r="GY114" s="202">
        <v>0.1</v>
      </c>
      <c r="GZ114" s="223">
        <v>2.3187500000000005</v>
      </c>
      <c r="HA114" s="508">
        <f t="shared" si="325"/>
        <v>0</v>
      </c>
      <c r="HB114" s="507">
        <f t="shared" si="326"/>
        <v>0.5</v>
      </c>
      <c r="HC114" s="204">
        <f t="shared" si="376"/>
        <v>-23.160000000000004</v>
      </c>
      <c r="HD114" s="204">
        <f t="shared" si="358"/>
        <v>5.0000000000000711E-2</v>
      </c>
      <c r="HE114" s="537">
        <f t="shared" si="327"/>
        <v>0</v>
      </c>
      <c r="HF114" s="537">
        <f t="shared" si="359"/>
        <v>0</v>
      </c>
      <c r="HG114" s="537">
        <f t="shared" si="328"/>
        <v>0</v>
      </c>
      <c r="HH114" s="537">
        <f t="shared" si="329"/>
        <v>0</v>
      </c>
      <c r="HI114" s="518">
        <f t="shared" si="213"/>
        <v>-23.179757279915012</v>
      </c>
      <c r="HJ114" s="519">
        <f t="shared" si="360"/>
        <v>5.0000000000000711E-2</v>
      </c>
      <c r="HK114" s="519">
        <f t="shared" si="361"/>
        <v>5.0000000000000711E-2</v>
      </c>
      <c r="HL114" s="538">
        <f t="shared" si="221"/>
        <v>5.0000000000000711E-2</v>
      </c>
      <c r="HM114" s="165"/>
      <c r="HN114" s="165"/>
      <c r="HO114" s="104">
        <f t="shared" si="188"/>
        <v>-23.105357279915015</v>
      </c>
      <c r="HP114" s="165"/>
      <c r="HQ114" s="183"/>
      <c r="HR114" s="36">
        <v>42356</v>
      </c>
      <c r="HS114" s="108">
        <v>-1.1874500000000003</v>
      </c>
      <c r="HT114" s="108">
        <v>-1.1687500000000006</v>
      </c>
      <c r="HU114" s="121"/>
      <c r="HV114" s="104">
        <v>-22.501304000000001</v>
      </c>
      <c r="HW114" s="202">
        <v>0.1</v>
      </c>
      <c r="HX114" s="223">
        <v>8.1687500000000011</v>
      </c>
      <c r="HY114" s="508">
        <f t="shared" si="330"/>
        <v>0</v>
      </c>
      <c r="HZ114" s="507">
        <f t="shared" si="331"/>
        <v>1.5</v>
      </c>
      <c r="IA114" s="204">
        <f t="shared" si="377"/>
        <v>-21.89477543947751</v>
      </c>
      <c r="IB114" s="204">
        <f t="shared" si="362"/>
        <v>0.14999999999999858</v>
      </c>
      <c r="IC114" s="537">
        <f t="shared" si="332"/>
        <v>0</v>
      </c>
      <c r="ID114" s="537">
        <f t="shared" si="363"/>
        <v>0</v>
      </c>
      <c r="IE114" s="537">
        <f t="shared" si="333"/>
        <v>0</v>
      </c>
      <c r="IF114" s="537">
        <f t="shared" si="334"/>
        <v>0</v>
      </c>
      <c r="IG114" s="518">
        <f t="shared" si="214"/>
        <v>-21.89477543947751</v>
      </c>
      <c r="IH114" s="519">
        <f t="shared" si="364"/>
        <v>0.14999999999999858</v>
      </c>
      <c r="II114" s="519">
        <f t="shared" si="365"/>
        <v>0.14999999999999858</v>
      </c>
      <c r="IJ114" s="538">
        <f t="shared" si="222"/>
        <v>0.14999999999999858</v>
      </c>
      <c r="IK114" s="165"/>
      <c r="IL114" s="165"/>
      <c r="IM114" s="104">
        <f t="shared" si="189"/>
        <v>-21.573975439477511</v>
      </c>
      <c r="IN114">
        <v>-22.698476190476192</v>
      </c>
      <c r="IO114" s="183"/>
      <c r="IP114" s="36">
        <v>42356</v>
      </c>
      <c r="IQ114" s="108">
        <v>-1.1874500000000003</v>
      </c>
      <c r="IR114" s="108">
        <v>-1.1687500000000006</v>
      </c>
      <c r="IS114" s="121"/>
      <c r="IT114" s="104">
        <v>-22.501304000000001</v>
      </c>
      <c r="IU114" s="202">
        <v>0.1</v>
      </c>
      <c r="IV114" s="365">
        <v>2.4187500000000006</v>
      </c>
      <c r="IW114" s="508">
        <f t="shared" si="335"/>
        <v>0</v>
      </c>
      <c r="IX114" s="507">
        <f t="shared" si="336"/>
        <v>0.5</v>
      </c>
      <c r="IY114" s="204">
        <f t="shared" si="378"/>
        <v>-23.065000000000001</v>
      </c>
      <c r="IZ114" s="204">
        <f t="shared" si="366"/>
        <v>5.0000000000000711E-2</v>
      </c>
      <c r="JA114" s="537">
        <f t="shared" si="379"/>
        <v>0</v>
      </c>
      <c r="JB114" s="537">
        <f t="shared" si="367"/>
        <v>0</v>
      </c>
      <c r="JC114" s="537">
        <f t="shared" si="338"/>
        <v>0</v>
      </c>
      <c r="JD114" s="537">
        <f t="shared" si="339"/>
        <v>0</v>
      </c>
      <c r="JE114" s="518">
        <f t="shared" si="215"/>
        <v>-23.139622412950008</v>
      </c>
      <c r="JF114" s="519">
        <f t="shared" si="368"/>
        <v>5.0000000000000711E-2</v>
      </c>
      <c r="JG114" s="519">
        <f t="shared" si="369"/>
        <v>5.0000000000000711E-2</v>
      </c>
      <c r="JH114" s="538">
        <f t="shared" si="223"/>
        <v>5.0000000000000711E-2</v>
      </c>
      <c r="JI114" s="165"/>
      <c r="JJ114" s="165"/>
      <c r="JK114" s="104">
        <f t="shared" si="190"/>
        <v>-22.672423855859005</v>
      </c>
      <c r="JL114" s="131"/>
      <c r="JM114" s="131"/>
      <c r="JN114" s="528"/>
      <c r="JO114" s="163">
        <v>-22.501304000000001</v>
      </c>
      <c r="JP114" s="163">
        <v>0.36875000000000069</v>
      </c>
      <c r="JQ114" s="398">
        <f t="shared" si="243"/>
        <v>-21.895720429142511</v>
      </c>
      <c r="JT114" s="163">
        <v>2.9187500000000006</v>
      </c>
      <c r="JU114" s="398">
        <f t="shared" si="244"/>
        <v>-22.610483664900997</v>
      </c>
      <c r="JX114" s="163">
        <v>3.3687500000000008</v>
      </c>
      <c r="JY114" s="425">
        <f t="shared" si="245"/>
        <v>-21.413021978220005</v>
      </c>
      <c r="KB114" s="163">
        <v>-0.68124999999999925</v>
      </c>
      <c r="KC114" s="398">
        <f t="shared" si="246"/>
        <v>-21.914788899681014</v>
      </c>
      <c r="KF114" s="163">
        <v>-8.6312499999999996</v>
      </c>
      <c r="KG114" s="398">
        <f t="shared" si="247"/>
        <v>-23.26328941228752</v>
      </c>
      <c r="KJ114" s="163">
        <v>2.3187500000000005</v>
      </c>
      <c r="KK114" s="398">
        <f t="shared" si="248"/>
        <v>-23.105357279915015</v>
      </c>
      <c r="KL114" s="425"/>
      <c r="KN114" s="365">
        <v>8.1687500000000011</v>
      </c>
      <c r="KO114" s="398">
        <f t="shared" si="249"/>
        <v>-21.573975439477511</v>
      </c>
      <c r="KP114" s="398">
        <v>-22.698476190476192</v>
      </c>
      <c r="KR114" s="365">
        <v>2.4187500000000006</v>
      </c>
      <c r="KS114" s="398">
        <f t="shared" si="250"/>
        <v>-22.672423855859005</v>
      </c>
      <c r="KU114" s="36">
        <v>42356</v>
      </c>
    </row>
    <row r="115" spans="1:325" x14ac:dyDescent="0.35">
      <c r="A115" s="95">
        <v>41261</v>
      </c>
      <c r="B115" s="36">
        <v>41261</v>
      </c>
      <c r="C115" s="301">
        <v>-0.79999999999999993</v>
      </c>
      <c r="D115" s="301">
        <v>1.75</v>
      </c>
      <c r="E115" s="301">
        <v>2.2000000000000002</v>
      </c>
      <c r="F115" s="301">
        <v>-1.8499999999999999</v>
      </c>
      <c r="G115" s="301">
        <v>-9.8000000000000007</v>
      </c>
      <c r="H115" s="301">
        <v>1.1499999999999999</v>
      </c>
      <c r="I115" s="301">
        <v>7</v>
      </c>
      <c r="J115" s="301">
        <v>1.25</v>
      </c>
      <c r="K115" s="106"/>
      <c r="L115" s="36">
        <v>42356</v>
      </c>
      <c r="M115" s="105">
        <v>-1.1874500000000003</v>
      </c>
      <c r="N115" s="98">
        <f t="shared" si="233"/>
        <v>-1.1687500000000006</v>
      </c>
      <c r="O115" s="108">
        <f t="shared" si="242"/>
        <v>-1.1488500000000004</v>
      </c>
      <c r="P115" s="262"/>
      <c r="Q115" s="181">
        <v>42356</v>
      </c>
      <c r="R115" s="301">
        <v>-0.79999999999999993</v>
      </c>
      <c r="S115" s="224">
        <v>0.36875000000000069</v>
      </c>
      <c r="T115"/>
      <c r="U115" s="301">
        <v>1.75</v>
      </c>
      <c r="V115" s="224">
        <v>2.9187500000000006</v>
      </c>
      <c r="W115" s="98"/>
      <c r="X115" s="301">
        <v>2.2000000000000002</v>
      </c>
      <c r="Y115" s="224">
        <v>3.3687500000000008</v>
      </c>
      <c r="Z115"/>
      <c r="AA115" s="301">
        <v>-1.8499999999999999</v>
      </c>
      <c r="AB115" s="224">
        <v>-0.68124999999999925</v>
      </c>
      <c r="AC115"/>
      <c r="AD115" s="301">
        <v>-9.8000000000000007</v>
      </c>
      <c r="AE115" s="223">
        <v>-8.6312499999999996</v>
      </c>
      <c r="AF115"/>
      <c r="AG115" s="301">
        <v>1.1499999999999999</v>
      </c>
      <c r="AH115" s="223">
        <v>2.3187500000000005</v>
      </c>
      <c r="AI115" s="100"/>
      <c r="AJ115" s="301">
        <v>7</v>
      </c>
      <c r="AK115" s="223">
        <v>8.1687500000000011</v>
      </c>
      <c r="AL115">
        <v>-22.698476190476192</v>
      </c>
      <c r="AM115" s="301">
        <v>1.25</v>
      </c>
      <c r="AN115" s="223">
        <f t="shared" si="224"/>
        <v>2.4187500000000006</v>
      </c>
      <c r="AO115"/>
      <c r="AZ115" s="36">
        <v>42357</v>
      </c>
      <c r="BA115" s="301">
        <v>-1.9</v>
      </c>
      <c r="BC115" s="301">
        <v>-1.65</v>
      </c>
      <c r="BD115" s="98"/>
      <c r="BE115" s="301">
        <v>4.0999999999999996</v>
      </c>
      <c r="BG115" s="301">
        <v>0.35</v>
      </c>
      <c r="BI115" s="301">
        <v>-5.85</v>
      </c>
      <c r="BK115" s="301">
        <v>1</v>
      </c>
      <c r="BL115" s="100">
        <v>-22.432720000000003</v>
      </c>
      <c r="BM115" s="301">
        <v>6.8</v>
      </c>
      <c r="BO115" s="301">
        <v>1.4500000000000002</v>
      </c>
      <c r="BP115">
        <v>-23.014837606837606</v>
      </c>
      <c r="BS115" s="36">
        <v>42357</v>
      </c>
      <c r="BT115">
        <v>61</v>
      </c>
      <c r="BU115">
        <f t="shared" si="148"/>
        <v>0.61</v>
      </c>
      <c r="BV115">
        <f t="shared" si="149"/>
        <v>-22.546555119750003</v>
      </c>
      <c r="BW115">
        <v>56</v>
      </c>
      <c r="BX115">
        <f t="shared" si="150"/>
        <v>0.56000000000000005</v>
      </c>
      <c r="CD115" s="36">
        <v>42357</v>
      </c>
      <c r="CE115" s="108">
        <v>-1.2212499999999999</v>
      </c>
      <c r="CF115" s="108">
        <v>-1.2043500000000003</v>
      </c>
      <c r="CG115" s="121"/>
      <c r="CH115" s="104">
        <v>-22.546555119750003</v>
      </c>
      <c r="CI115" s="202">
        <v>0.1</v>
      </c>
      <c r="CJ115" s="224">
        <v>-0.69564999999999966</v>
      </c>
      <c r="CK115" s="508">
        <f t="shared" si="297"/>
        <v>-1</v>
      </c>
      <c r="CL115" s="507">
        <f t="shared" si="298"/>
        <v>0</v>
      </c>
      <c r="CM115" s="204">
        <f t="shared" si="370"/>
        <v>-22.143720429142508</v>
      </c>
      <c r="CN115" s="204">
        <f t="shared" si="371"/>
        <v>-0.10000000000000142</v>
      </c>
      <c r="CO115" s="537">
        <f t="shared" si="299"/>
        <v>0</v>
      </c>
      <c r="CP115" s="537">
        <f t="shared" si="340"/>
        <v>0</v>
      </c>
      <c r="CQ115" s="537">
        <f t="shared" si="300"/>
        <v>0</v>
      </c>
      <c r="CR115" s="537">
        <f t="shared" si="301"/>
        <v>0</v>
      </c>
      <c r="CS115" s="518">
        <f t="shared" si="208"/>
        <v>-22.143720429142508</v>
      </c>
      <c r="CT115" s="519">
        <f t="shared" si="341"/>
        <v>-8.000000000000114E-2</v>
      </c>
      <c r="CU115" s="519">
        <f t="shared" si="342"/>
        <v>-8.000000000000114E-2</v>
      </c>
      <c r="CV115" s="538">
        <f t="shared" si="302"/>
        <v>-8.000000000000114E-2</v>
      </c>
      <c r="CW115" s="165"/>
      <c r="CX115" s="165"/>
      <c r="CY115" s="104">
        <f t="shared" si="303"/>
        <v>-21.975720429142513</v>
      </c>
      <c r="CZ115"/>
      <c r="DB115" s="36">
        <v>42357</v>
      </c>
      <c r="DC115" s="108">
        <v>-1.2212499999999999</v>
      </c>
      <c r="DD115" s="108">
        <v>-1.2043500000000003</v>
      </c>
      <c r="DE115" s="121"/>
      <c r="DF115" s="104">
        <v>-22.546555119750003</v>
      </c>
      <c r="DG115" s="202">
        <v>0.1</v>
      </c>
      <c r="DH115" s="224">
        <v>-0.44564999999999966</v>
      </c>
      <c r="DI115" s="508">
        <f t="shared" si="304"/>
        <v>-1</v>
      </c>
      <c r="DJ115" s="507">
        <f t="shared" si="305"/>
        <v>0</v>
      </c>
      <c r="DK115" s="204">
        <f t="shared" si="372"/>
        <v>-23.060000000000002</v>
      </c>
      <c r="DL115" s="204">
        <f t="shared" si="343"/>
        <v>-5.0000000000000711E-2</v>
      </c>
      <c r="DM115" s="537">
        <f t="shared" si="306"/>
        <v>0</v>
      </c>
      <c r="DN115" s="537">
        <f t="shared" si="344"/>
        <v>0</v>
      </c>
      <c r="DO115" s="537">
        <f t="shared" si="307"/>
        <v>0</v>
      </c>
      <c r="DP115" s="537">
        <f t="shared" si="308"/>
        <v>0</v>
      </c>
      <c r="DQ115" s="518">
        <f t="shared" si="209"/>
        <v>-23.811162814992503</v>
      </c>
      <c r="DR115" s="519">
        <f t="shared" si="345"/>
        <v>-4.000000000000057E-2</v>
      </c>
      <c r="DS115" s="519">
        <f t="shared" si="346"/>
        <v>-4.000000000000057E-2</v>
      </c>
      <c r="DT115" s="538">
        <f t="shared" si="217"/>
        <v>-4.000000000000057E-2</v>
      </c>
      <c r="DU115" s="165"/>
      <c r="DV115" s="165"/>
      <c r="DW115" s="104">
        <f t="shared" si="184"/>
        <v>-22.650483664900996</v>
      </c>
      <c r="DY115" s="183"/>
      <c r="DZ115" s="36">
        <v>42357</v>
      </c>
      <c r="EA115" s="108">
        <v>-1.2212499999999999</v>
      </c>
      <c r="EB115" s="108">
        <v>-1.2043500000000003</v>
      </c>
      <c r="EC115" s="121"/>
      <c r="ED115" s="104">
        <v>-22.546555119750003</v>
      </c>
      <c r="EE115" s="202">
        <v>0.1</v>
      </c>
      <c r="EF115" s="224">
        <v>5.3043499999999995</v>
      </c>
      <c r="EG115" s="508">
        <f t="shared" si="309"/>
        <v>0</v>
      </c>
      <c r="EH115" s="507">
        <f t="shared" si="310"/>
        <v>1.2</v>
      </c>
      <c r="EI115" s="204">
        <f t="shared" si="373"/>
        <v>-21.605901753415004</v>
      </c>
      <c r="EJ115" s="204">
        <f t="shared" si="347"/>
        <v>0.12000000000000099</v>
      </c>
      <c r="EK115" s="537">
        <f t="shared" si="311"/>
        <v>0</v>
      </c>
      <c r="EL115" s="537">
        <f t="shared" si="348"/>
        <v>0</v>
      </c>
      <c r="EM115" s="537">
        <f t="shared" si="312"/>
        <v>0</v>
      </c>
      <c r="EN115" s="537">
        <f t="shared" si="313"/>
        <v>0</v>
      </c>
      <c r="EO115" s="518">
        <f t="shared" si="210"/>
        <v>-21.787810244840003</v>
      </c>
      <c r="EP115" s="519">
        <f t="shared" si="349"/>
        <v>0.12000000000000099</v>
      </c>
      <c r="EQ115" s="519">
        <f t="shared" si="350"/>
        <v>0.12000000000000099</v>
      </c>
      <c r="ER115" s="538">
        <f t="shared" si="218"/>
        <v>2.0000000000000989E-2</v>
      </c>
      <c r="ES115" s="165"/>
      <c r="ET115" s="165"/>
      <c r="EU115" s="104">
        <f t="shared" si="185"/>
        <v>-21.393021978220006</v>
      </c>
      <c r="EW115" s="183"/>
      <c r="EX115" s="36">
        <v>42357</v>
      </c>
      <c r="EY115" s="108">
        <v>-1.2212499999999999</v>
      </c>
      <c r="EZ115" s="108">
        <v>-1.2043500000000003</v>
      </c>
      <c r="FA115" s="121"/>
      <c r="FB115" s="104">
        <v>-22.546555119750003</v>
      </c>
      <c r="FC115" s="202">
        <v>0.1</v>
      </c>
      <c r="FD115" s="224">
        <v>1.5543500000000003</v>
      </c>
      <c r="FE115" s="508">
        <f t="shared" si="314"/>
        <v>0</v>
      </c>
      <c r="FF115" s="507">
        <f t="shared" si="315"/>
        <v>-0.2</v>
      </c>
      <c r="FG115" s="204">
        <f t="shared" si="374"/>
        <v>-22.554300427505009</v>
      </c>
      <c r="FH115" s="204">
        <f t="shared" si="351"/>
        <v>-1.9999999999999574E-2</v>
      </c>
      <c r="FI115" s="537">
        <f t="shared" si="316"/>
        <v>0</v>
      </c>
      <c r="FJ115" s="537">
        <f t="shared" si="352"/>
        <v>0</v>
      </c>
      <c r="FK115" s="537">
        <f t="shared" si="317"/>
        <v>0</v>
      </c>
      <c r="FL115" s="537">
        <f t="shared" si="318"/>
        <v>0</v>
      </c>
      <c r="FM115" s="518">
        <f t="shared" si="211"/>
        <v>-22.554300427505009</v>
      </c>
      <c r="FN115" s="519">
        <f t="shared" si="353"/>
        <v>-1.9999999999999574E-2</v>
      </c>
      <c r="FO115" s="519">
        <f t="shared" si="354"/>
        <v>-1.9999999999999574E-2</v>
      </c>
      <c r="FP115" s="538">
        <f t="shared" si="219"/>
        <v>-1.9999999999999574E-2</v>
      </c>
      <c r="FQ115" s="165"/>
      <c r="FR115" s="165"/>
      <c r="FS115" s="104">
        <f t="shared" si="186"/>
        <v>-21.934788899681013</v>
      </c>
      <c r="FT115"/>
      <c r="FU115" s="183"/>
      <c r="FV115" s="36">
        <v>42357</v>
      </c>
      <c r="FW115" s="108">
        <v>-1.2212499999999999</v>
      </c>
      <c r="FX115" s="108">
        <v>-1.2043500000000003</v>
      </c>
      <c r="FY115" s="121"/>
      <c r="FZ115" s="104">
        <v>-22.546555119750003</v>
      </c>
      <c r="GA115" s="202">
        <v>0.1</v>
      </c>
      <c r="GB115" s="223">
        <v>-4.6456499999999998</v>
      </c>
      <c r="GC115" s="508">
        <f t="shared" si="319"/>
        <v>-1.8</v>
      </c>
      <c r="GD115" s="507">
        <f t="shared" si="320"/>
        <v>0</v>
      </c>
      <c r="GE115" s="204">
        <f t="shared" si="375"/>
        <v>-23.127289412287503</v>
      </c>
      <c r="GF115" s="204">
        <f t="shared" si="355"/>
        <v>-0.17999999999999972</v>
      </c>
      <c r="GG115" s="537">
        <f t="shared" si="321"/>
        <v>0</v>
      </c>
      <c r="GH115" s="537">
        <f t="shared" si="322"/>
        <v>0</v>
      </c>
      <c r="GI115" s="537">
        <f t="shared" si="323"/>
        <v>0</v>
      </c>
      <c r="GJ115" s="537">
        <f t="shared" si="324"/>
        <v>0</v>
      </c>
      <c r="GK115" s="518">
        <f t="shared" si="212"/>
        <v>-23.127289412287503</v>
      </c>
      <c r="GL115" s="519">
        <f t="shared" si="356"/>
        <v>-0.14399999999999977</v>
      </c>
      <c r="GM115" s="519">
        <f t="shared" si="357"/>
        <v>-0.14399999999999977</v>
      </c>
      <c r="GN115" s="538">
        <f t="shared" si="220"/>
        <v>-0.14399999999999977</v>
      </c>
      <c r="GO115" s="165"/>
      <c r="GP115" s="165"/>
      <c r="GQ115" s="104">
        <f t="shared" si="187"/>
        <v>-23.407289412287518</v>
      </c>
      <c r="GR115"/>
      <c r="GS115" s="183"/>
      <c r="GT115" s="36">
        <v>42357</v>
      </c>
      <c r="GU115" s="108">
        <v>-1.2212499999999999</v>
      </c>
      <c r="GV115" s="108">
        <v>-1.2043500000000003</v>
      </c>
      <c r="GW115" s="121"/>
      <c r="GX115" s="104">
        <v>-22.546555119750003</v>
      </c>
      <c r="GY115" s="202">
        <v>0.1</v>
      </c>
      <c r="GZ115" s="223">
        <v>2.2043500000000003</v>
      </c>
      <c r="HA115" s="508">
        <f t="shared" si="325"/>
        <v>0</v>
      </c>
      <c r="HB115" s="507">
        <f t="shared" si="326"/>
        <v>0.5</v>
      </c>
      <c r="HC115" s="204">
        <f t="shared" si="376"/>
        <v>-23.110000000000003</v>
      </c>
      <c r="HD115" s="204">
        <f t="shared" si="358"/>
        <v>5.0000000000000711E-2</v>
      </c>
      <c r="HE115" s="537">
        <f t="shared" si="327"/>
        <v>0</v>
      </c>
      <c r="HF115" s="537">
        <f t="shared" si="359"/>
        <v>0</v>
      </c>
      <c r="HG115" s="537">
        <f t="shared" si="328"/>
        <v>0</v>
      </c>
      <c r="HH115" s="537">
        <f t="shared" si="329"/>
        <v>0</v>
      </c>
      <c r="HI115" s="518">
        <f t="shared" si="213"/>
        <v>-23.129757279915012</v>
      </c>
      <c r="HJ115" s="519">
        <f t="shared" si="360"/>
        <v>5.0000000000000711E-2</v>
      </c>
      <c r="HK115" s="519">
        <f t="shared" si="361"/>
        <v>5.0000000000000711E-2</v>
      </c>
      <c r="HL115" s="538">
        <f t="shared" si="221"/>
        <v>5.0000000000000711E-2</v>
      </c>
      <c r="HM115" s="165"/>
      <c r="HN115" s="165"/>
      <c r="HO115" s="104">
        <f t="shared" si="188"/>
        <v>-23.055357279915015</v>
      </c>
      <c r="HP115" s="165">
        <v>-22.432720000000003</v>
      </c>
      <c r="HQ115" s="183"/>
      <c r="HR115" s="36">
        <v>42357</v>
      </c>
      <c r="HS115" s="108">
        <v>-1.2212499999999999</v>
      </c>
      <c r="HT115" s="108">
        <v>-1.2043500000000003</v>
      </c>
      <c r="HU115" s="121"/>
      <c r="HV115" s="104">
        <v>-22.546555119750003</v>
      </c>
      <c r="HW115" s="202">
        <v>0.1</v>
      </c>
      <c r="HX115" s="223">
        <v>8.0043500000000005</v>
      </c>
      <c r="HY115" s="508">
        <f t="shared" si="330"/>
        <v>0</v>
      </c>
      <c r="HZ115" s="507">
        <f t="shared" si="331"/>
        <v>1.5</v>
      </c>
      <c r="IA115" s="204">
        <f t="shared" si="377"/>
        <v>-21.744775439477511</v>
      </c>
      <c r="IB115" s="204">
        <f t="shared" si="362"/>
        <v>0.14999999999999858</v>
      </c>
      <c r="IC115" s="537">
        <f t="shared" si="332"/>
        <v>0</v>
      </c>
      <c r="ID115" s="537">
        <f t="shared" si="363"/>
        <v>0</v>
      </c>
      <c r="IE115" s="537">
        <f t="shared" si="333"/>
        <v>0</v>
      </c>
      <c r="IF115" s="537">
        <f t="shared" si="334"/>
        <v>0</v>
      </c>
      <c r="IG115" s="518">
        <f t="shared" si="214"/>
        <v>-21.744775439477511</v>
      </c>
      <c r="IH115" s="519">
        <f t="shared" si="364"/>
        <v>0.14999999999999858</v>
      </c>
      <c r="II115" s="519">
        <f t="shared" si="365"/>
        <v>0.14999999999999858</v>
      </c>
      <c r="IJ115" s="538">
        <f t="shared" si="222"/>
        <v>0.14999999999999858</v>
      </c>
      <c r="IK115" s="165"/>
      <c r="IL115" s="165"/>
      <c r="IM115" s="104">
        <f t="shared" si="189"/>
        <v>-21.423975439477513</v>
      </c>
      <c r="IN115"/>
      <c r="IO115" s="183"/>
      <c r="IP115" s="36">
        <v>42357</v>
      </c>
      <c r="IQ115" s="108">
        <v>-1.2212499999999999</v>
      </c>
      <c r="IR115" s="108">
        <v>-1.2043500000000003</v>
      </c>
      <c r="IS115" s="121"/>
      <c r="IT115" s="104">
        <v>-22.546555119750003</v>
      </c>
      <c r="IU115" s="202">
        <v>0.1</v>
      </c>
      <c r="IV115" s="365">
        <v>2.6543500000000004</v>
      </c>
      <c r="IW115" s="508">
        <f t="shared" si="335"/>
        <v>0</v>
      </c>
      <c r="IX115" s="507">
        <f t="shared" si="336"/>
        <v>0.5</v>
      </c>
      <c r="IY115" s="204">
        <f t="shared" si="378"/>
        <v>-23.015000000000001</v>
      </c>
      <c r="IZ115" s="204">
        <f t="shared" si="366"/>
        <v>5.0000000000000711E-2</v>
      </c>
      <c r="JA115" s="537">
        <f t="shared" si="379"/>
        <v>0</v>
      </c>
      <c r="JB115" s="537">
        <f t="shared" si="367"/>
        <v>0</v>
      </c>
      <c r="JC115" s="537">
        <f t="shared" si="338"/>
        <v>0</v>
      </c>
      <c r="JD115" s="537">
        <f t="shared" si="339"/>
        <v>0</v>
      </c>
      <c r="JE115" s="518">
        <f t="shared" si="215"/>
        <v>-23.089622412950007</v>
      </c>
      <c r="JF115" s="519">
        <f t="shared" si="368"/>
        <v>5.0000000000000711E-2</v>
      </c>
      <c r="JG115" s="519">
        <f t="shared" si="369"/>
        <v>5.0000000000000711E-2</v>
      </c>
      <c r="JH115" s="538">
        <f t="shared" si="223"/>
        <v>5.0000000000000711E-2</v>
      </c>
      <c r="JI115" s="165"/>
      <c r="JJ115" s="165"/>
      <c r="JK115" s="104">
        <f t="shared" si="190"/>
        <v>-22.622423855859005</v>
      </c>
      <c r="JL115" s="131">
        <v>-23.014837606837606</v>
      </c>
      <c r="JM115" s="131"/>
      <c r="JN115" s="528"/>
      <c r="JO115" s="163">
        <v>-22.546555119750003</v>
      </c>
      <c r="JP115" s="163">
        <v>-0.69564999999999966</v>
      </c>
      <c r="JQ115" s="398">
        <f t="shared" si="243"/>
        <v>-21.975720429142513</v>
      </c>
      <c r="JT115" s="163">
        <v>-0.44564999999999966</v>
      </c>
      <c r="JU115" s="398">
        <f t="shared" si="244"/>
        <v>-22.650483664900996</v>
      </c>
      <c r="JX115" s="163">
        <v>5.3043499999999995</v>
      </c>
      <c r="JY115" s="425">
        <f t="shared" si="245"/>
        <v>-21.393021978220006</v>
      </c>
      <c r="KB115" s="163">
        <v>1.5543500000000003</v>
      </c>
      <c r="KC115" s="398">
        <f t="shared" si="246"/>
        <v>-21.934788899681013</v>
      </c>
      <c r="KF115" s="163">
        <v>-4.6456499999999998</v>
      </c>
      <c r="KG115" s="398">
        <f t="shared" si="247"/>
        <v>-23.407289412287518</v>
      </c>
      <c r="KJ115" s="163">
        <v>2.2043500000000003</v>
      </c>
      <c r="KK115" s="398">
        <f t="shared" si="248"/>
        <v>-23.055357279915015</v>
      </c>
      <c r="KL115" s="425">
        <v>-22.432720000000003</v>
      </c>
      <c r="KN115" s="365">
        <v>8.0043500000000005</v>
      </c>
      <c r="KO115" s="398">
        <f t="shared" si="249"/>
        <v>-21.423975439477513</v>
      </c>
      <c r="KR115" s="365">
        <v>2.6543500000000004</v>
      </c>
      <c r="KS115" s="398">
        <f t="shared" si="250"/>
        <v>-22.622423855859005</v>
      </c>
      <c r="KT115" s="398">
        <v>-23.014837606837606</v>
      </c>
      <c r="KU115" s="36">
        <v>42357</v>
      </c>
    </row>
    <row r="116" spans="1:325" x14ac:dyDescent="0.35">
      <c r="A116" s="95">
        <v>41262</v>
      </c>
      <c r="B116" s="36">
        <v>41262</v>
      </c>
      <c r="C116" s="301">
        <v>-1.9</v>
      </c>
      <c r="D116" s="301">
        <v>-1.65</v>
      </c>
      <c r="E116" s="301">
        <v>4.0999999999999996</v>
      </c>
      <c r="F116" s="301">
        <v>0.35</v>
      </c>
      <c r="G116" s="301">
        <v>-5.85</v>
      </c>
      <c r="H116" s="301">
        <v>1</v>
      </c>
      <c r="I116" s="301">
        <v>6.8</v>
      </c>
      <c r="J116" s="301">
        <v>1.4500000000000002</v>
      </c>
      <c r="K116" s="106"/>
      <c r="L116" s="36">
        <v>42357</v>
      </c>
      <c r="M116" s="105">
        <v>-1.2212499999999999</v>
      </c>
      <c r="N116" s="98">
        <f t="shared" si="233"/>
        <v>-1.2043500000000003</v>
      </c>
      <c r="O116" s="108">
        <f t="shared" si="242"/>
        <v>-1.1862500000000005</v>
      </c>
      <c r="P116" s="262"/>
      <c r="Q116" s="181">
        <v>42357</v>
      </c>
      <c r="R116" s="301">
        <v>-1.9</v>
      </c>
      <c r="S116" s="224">
        <v>-0.69564999999999966</v>
      </c>
      <c r="T116"/>
      <c r="U116" s="301">
        <v>-1.65</v>
      </c>
      <c r="V116" s="224">
        <v>-0.44564999999999966</v>
      </c>
      <c r="W116">
        <v>-22.052592592592603</v>
      </c>
      <c r="X116" s="301">
        <v>4.0999999999999996</v>
      </c>
      <c r="Y116" s="224">
        <v>5.3043499999999995</v>
      </c>
      <c r="Z116"/>
      <c r="AA116" s="301">
        <v>0.35</v>
      </c>
      <c r="AB116" s="224">
        <v>1.5543500000000003</v>
      </c>
      <c r="AC116"/>
      <c r="AD116" s="301">
        <v>-5.85</v>
      </c>
      <c r="AE116" s="223">
        <v>-4.6456499999999998</v>
      </c>
      <c r="AF116"/>
      <c r="AG116" s="301">
        <v>1</v>
      </c>
      <c r="AH116" s="223">
        <v>2.2043500000000003</v>
      </c>
      <c r="AI116" s="100">
        <v>-22.432720000000003</v>
      </c>
      <c r="AJ116" s="301">
        <v>6.8</v>
      </c>
      <c r="AK116" s="223">
        <v>8.0043500000000005</v>
      </c>
      <c r="AL116"/>
      <c r="AM116" s="301">
        <v>1.4500000000000002</v>
      </c>
      <c r="AN116" s="223">
        <f t="shared" si="224"/>
        <v>2.6543500000000004</v>
      </c>
      <c r="AO116">
        <v>-23.014837606837606</v>
      </c>
      <c r="AZ116" s="36">
        <v>42358</v>
      </c>
      <c r="BA116" s="301">
        <v>1.2</v>
      </c>
      <c r="BC116" s="301">
        <v>-4.75</v>
      </c>
      <c r="BD116">
        <v>-22.052592592592603</v>
      </c>
      <c r="BE116" s="301">
        <v>4.7</v>
      </c>
      <c r="BG116" s="301">
        <v>0.6</v>
      </c>
      <c r="BI116" s="301">
        <v>-0.95</v>
      </c>
      <c r="BJ116">
        <v>-22.987402777777778</v>
      </c>
      <c r="BK116" s="301">
        <v>-2.4</v>
      </c>
      <c r="BM116" s="301">
        <v>6.4</v>
      </c>
      <c r="BO116" s="301">
        <v>2</v>
      </c>
      <c r="BS116" s="36">
        <v>42358</v>
      </c>
      <c r="BT116">
        <v>62</v>
      </c>
      <c r="BU116">
        <f t="shared" si="148"/>
        <v>0.62</v>
      </c>
      <c r="BV116">
        <f t="shared" si="149"/>
        <v>-22.589183764000001</v>
      </c>
      <c r="BW116">
        <v>57</v>
      </c>
      <c r="BX116">
        <f t="shared" si="150"/>
        <v>0.56999999999999995</v>
      </c>
      <c r="CA116" s="100"/>
      <c r="CD116" s="36">
        <v>42358</v>
      </c>
      <c r="CE116" s="108">
        <v>-1.2514500000000002</v>
      </c>
      <c r="CF116" s="108">
        <v>-1.2363500000000001</v>
      </c>
      <c r="CG116" s="121"/>
      <c r="CH116" s="104">
        <v>-22.589183764000001</v>
      </c>
      <c r="CI116" s="202">
        <v>0.1</v>
      </c>
      <c r="CJ116" s="224">
        <v>2.43635</v>
      </c>
      <c r="CK116" s="508">
        <f t="shared" si="297"/>
        <v>0</v>
      </c>
      <c r="CL116" s="507">
        <f t="shared" si="298"/>
        <v>0.5</v>
      </c>
      <c r="CM116" s="204">
        <f t="shared" si="370"/>
        <v>-22.093720429142508</v>
      </c>
      <c r="CN116" s="204">
        <f t="shared" si="371"/>
        <v>5.0000000000000711E-2</v>
      </c>
      <c r="CO116" s="537">
        <f t="shared" si="299"/>
        <v>0</v>
      </c>
      <c r="CP116" s="537">
        <f t="shared" si="340"/>
        <v>0</v>
      </c>
      <c r="CQ116" s="537">
        <f t="shared" si="300"/>
        <v>0</v>
      </c>
      <c r="CR116" s="537">
        <f t="shared" si="301"/>
        <v>0</v>
      </c>
      <c r="CS116" s="518">
        <f t="shared" si="208"/>
        <v>-22.093720429142508</v>
      </c>
      <c r="CT116" s="519">
        <f t="shared" si="341"/>
        <v>5.0000000000000711E-2</v>
      </c>
      <c r="CU116" s="519">
        <f t="shared" si="342"/>
        <v>5.0000000000000711E-2</v>
      </c>
      <c r="CV116" s="538">
        <f t="shared" si="302"/>
        <v>5.0000000000000711E-2</v>
      </c>
      <c r="CW116" s="165"/>
      <c r="CX116" s="165"/>
      <c r="CY116" s="104">
        <f t="shared" si="303"/>
        <v>-21.925720429142512</v>
      </c>
      <c r="CZ116"/>
      <c r="DB116" s="36">
        <v>42358</v>
      </c>
      <c r="DC116" s="108">
        <v>-1.2514500000000002</v>
      </c>
      <c r="DD116" s="108">
        <v>-1.2363500000000001</v>
      </c>
      <c r="DE116" s="121"/>
      <c r="DF116" s="104">
        <v>-22.589183764000001</v>
      </c>
      <c r="DG116" s="202">
        <v>0.1</v>
      </c>
      <c r="DH116" s="224">
        <v>-3.5136500000000002</v>
      </c>
      <c r="DI116" s="508">
        <f t="shared" si="304"/>
        <v>-1.5</v>
      </c>
      <c r="DJ116" s="507">
        <f t="shared" si="305"/>
        <v>0</v>
      </c>
      <c r="DK116" s="204">
        <f t="shared" si="372"/>
        <v>-23.135000000000002</v>
      </c>
      <c r="DL116" s="204">
        <f t="shared" si="343"/>
        <v>-7.4999999999999289E-2</v>
      </c>
      <c r="DM116" s="537">
        <f t="shared" si="306"/>
        <v>0</v>
      </c>
      <c r="DN116" s="537">
        <f t="shared" si="344"/>
        <v>0</v>
      </c>
      <c r="DO116" s="537">
        <f t="shared" si="307"/>
        <v>0</v>
      </c>
      <c r="DP116" s="537">
        <f t="shared" si="308"/>
        <v>0</v>
      </c>
      <c r="DQ116" s="518">
        <f t="shared" si="209"/>
        <v>-23.886162814992502</v>
      </c>
      <c r="DR116" s="519">
        <f t="shared" si="345"/>
        <v>-5.9999999999999436E-2</v>
      </c>
      <c r="DS116" s="519">
        <f t="shared" si="346"/>
        <v>-5.9999999999999436E-2</v>
      </c>
      <c r="DT116" s="538">
        <f t="shared" si="217"/>
        <v>-5.9999999999999436E-2</v>
      </c>
      <c r="DU116" s="165"/>
      <c r="DV116" s="165"/>
      <c r="DW116" s="104">
        <f t="shared" si="184"/>
        <v>-22.710483664900995</v>
      </c>
      <c r="DX116" s="163">
        <v>-22.052592592592603</v>
      </c>
      <c r="DY116" s="183"/>
      <c r="DZ116" s="36">
        <v>42358</v>
      </c>
      <c r="EA116" s="108">
        <v>-1.2514500000000002</v>
      </c>
      <c r="EB116" s="108">
        <v>-1.2363500000000001</v>
      </c>
      <c r="EC116" s="121"/>
      <c r="ED116" s="104">
        <v>-22.589183764000001</v>
      </c>
      <c r="EE116" s="202">
        <v>0.1</v>
      </c>
      <c r="EF116" s="224">
        <v>5.93635</v>
      </c>
      <c r="EG116" s="508">
        <f t="shared" si="309"/>
        <v>0</v>
      </c>
      <c r="EH116" s="507">
        <f t="shared" si="310"/>
        <v>1.2</v>
      </c>
      <c r="EI116" s="204">
        <f t="shared" si="373"/>
        <v>-21.485901753415003</v>
      </c>
      <c r="EJ116" s="204">
        <f t="shared" si="347"/>
        <v>0.12000000000000099</v>
      </c>
      <c r="EK116" s="537">
        <f t="shared" si="311"/>
        <v>0</v>
      </c>
      <c r="EL116" s="537">
        <f t="shared" si="348"/>
        <v>0</v>
      </c>
      <c r="EM116" s="537">
        <f t="shared" si="312"/>
        <v>0</v>
      </c>
      <c r="EN116" s="537">
        <f t="shared" si="313"/>
        <v>0</v>
      </c>
      <c r="EO116" s="518">
        <f t="shared" si="210"/>
        <v>-21.667810244840002</v>
      </c>
      <c r="EP116" s="519">
        <f t="shared" si="349"/>
        <v>0.12000000000000099</v>
      </c>
      <c r="EQ116" s="519">
        <f t="shared" si="350"/>
        <v>0.12000000000000099</v>
      </c>
      <c r="ER116" s="538">
        <f>IF(AND(EU115&gt;(ED116+1),(EE116&gt;-0.15)),(EQ116-0.1),(EQ116))</f>
        <v>2.0000000000000989E-2</v>
      </c>
      <c r="ES116" s="165"/>
      <c r="ET116" s="165"/>
      <c r="EU116" s="104">
        <f t="shared" si="185"/>
        <v>-21.373021978220006</v>
      </c>
      <c r="EW116" s="183"/>
      <c r="EX116" s="36">
        <v>42358</v>
      </c>
      <c r="EY116" s="108">
        <v>-1.2514500000000002</v>
      </c>
      <c r="EZ116" s="108">
        <v>-1.2363500000000001</v>
      </c>
      <c r="FA116" s="121"/>
      <c r="FB116" s="104">
        <v>-22.589183764000001</v>
      </c>
      <c r="FC116" s="202">
        <v>0.1</v>
      </c>
      <c r="FD116" s="224">
        <v>1.8363499999999999</v>
      </c>
      <c r="FE116" s="508">
        <f t="shared" si="314"/>
        <v>0</v>
      </c>
      <c r="FF116" s="507">
        <f t="shared" si="315"/>
        <v>-0.2</v>
      </c>
      <c r="FG116" s="204">
        <f t="shared" si="374"/>
        <v>-22.574300427505008</v>
      </c>
      <c r="FH116" s="204">
        <f t="shared" si="351"/>
        <v>-1.9999999999999574E-2</v>
      </c>
      <c r="FI116" s="537">
        <f t="shared" si="316"/>
        <v>0</v>
      </c>
      <c r="FJ116" s="537">
        <f t="shared" si="352"/>
        <v>0</v>
      </c>
      <c r="FK116" s="537">
        <f t="shared" si="317"/>
        <v>0</v>
      </c>
      <c r="FL116" s="537">
        <f t="shared" si="318"/>
        <v>0</v>
      </c>
      <c r="FM116" s="518">
        <f t="shared" si="211"/>
        <v>-22.574300427505008</v>
      </c>
      <c r="FN116" s="519">
        <f t="shared" si="353"/>
        <v>-1.9999999999999574E-2</v>
      </c>
      <c r="FO116" s="519">
        <f t="shared" si="354"/>
        <v>-1.9999999999999574E-2</v>
      </c>
      <c r="FP116" s="538">
        <f t="shared" si="219"/>
        <v>-1.9999999999999574E-2</v>
      </c>
      <c r="FQ116" s="165"/>
      <c r="FR116" s="165"/>
      <c r="FS116" s="104">
        <f t="shared" si="186"/>
        <v>-21.954788899681013</v>
      </c>
      <c r="FT116"/>
      <c r="FU116" s="183"/>
      <c r="FV116" s="36">
        <v>42358</v>
      </c>
      <c r="FW116" s="108">
        <v>-1.2514500000000002</v>
      </c>
      <c r="FX116" s="108">
        <v>-1.2363500000000001</v>
      </c>
      <c r="FY116" s="121"/>
      <c r="FZ116" s="104">
        <v>-22.589183764000001</v>
      </c>
      <c r="GA116" s="202">
        <v>0.1</v>
      </c>
      <c r="GB116" s="223">
        <v>0.2863500000000001</v>
      </c>
      <c r="GC116" s="508">
        <f t="shared" si="319"/>
        <v>0</v>
      </c>
      <c r="GD116" s="507">
        <f t="shared" si="320"/>
        <v>-1</v>
      </c>
      <c r="GE116" s="204">
        <f t="shared" si="375"/>
        <v>-23.177289412287504</v>
      </c>
      <c r="GF116" s="204">
        <f t="shared" si="355"/>
        <v>-5.0000000000000711E-2</v>
      </c>
      <c r="GG116" s="537">
        <f t="shared" si="321"/>
        <v>0</v>
      </c>
      <c r="GH116" s="537">
        <f t="shared" si="322"/>
        <v>0</v>
      </c>
      <c r="GI116" s="537">
        <f t="shared" si="323"/>
        <v>0</v>
      </c>
      <c r="GJ116" s="537">
        <f t="shared" si="324"/>
        <v>0</v>
      </c>
      <c r="GK116" s="518">
        <f t="shared" si="212"/>
        <v>-23.177289412287504</v>
      </c>
      <c r="GL116" s="519">
        <f t="shared" si="356"/>
        <v>-5.0000000000000711E-2</v>
      </c>
      <c r="GM116" s="519">
        <f t="shared" si="357"/>
        <v>-5.0000000000000711E-2</v>
      </c>
      <c r="GN116" s="538">
        <f t="shared" si="220"/>
        <v>-5.0000000000000711E-2</v>
      </c>
      <c r="GO116" s="165"/>
      <c r="GP116" s="165"/>
      <c r="GQ116" s="104">
        <f t="shared" si="187"/>
        <v>-23.457289412287519</v>
      </c>
      <c r="GR116">
        <v>-22.987402777777778</v>
      </c>
      <c r="GS116" s="183"/>
      <c r="GT116" s="36">
        <v>42358</v>
      </c>
      <c r="GU116" s="108">
        <v>-1.2514500000000002</v>
      </c>
      <c r="GV116" s="108">
        <v>-1.2363500000000001</v>
      </c>
      <c r="GW116" s="121"/>
      <c r="GX116" s="104">
        <v>-22.589183764000001</v>
      </c>
      <c r="GY116" s="202">
        <v>0.1</v>
      </c>
      <c r="GZ116" s="223">
        <v>-1.1636499999999999</v>
      </c>
      <c r="HA116" s="508">
        <f t="shared" si="325"/>
        <v>-1.1000000000000001</v>
      </c>
      <c r="HB116" s="507">
        <f t="shared" si="326"/>
        <v>0</v>
      </c>
      <c r="HC116" s="204">
        <f t="shared" si="376"/>
        <v>-23.165000000000003</v>
      </c>
      <c r="HD116" s="204">
        <f t="shared" si="358"/>
        <v>-5.4999999999999716E-2</v>
      </c>
      <c r="HE116" s="537">
        <f t="shared" si="327"/>
        <v>0</v>
      </c>
      <c r="HF116" s="537">
        <f t="shared" si="359"/>
        <v>0</v>
      </c>
      <c r="HG116" s="537">
        <f t="shared" si="328"/>
        <v>0</v>
      </c>
      <c r="HH116" s="537">
        <f t="shared" si="329"/>
        <v>0</v>
      </c>
      <c r="HI116" s="518">
        <f t="shared" si="213"/>
        <v>-23.184757279915011</v>
      </c>
      <c r="HJ116" s="519">
        <f t="shared" si="360"/>
        <v>-4.3999999999999775E-2</v>
      </c>
      <c r="HK116" s="519">
        <f t="shared" si="361"/>
        <v>-4.3999999999999775E-2</v>
      </c>
      <c r="HL116" s="538">
        <f t="shared" si="221"/>
        <v>-4.3999999999999775E-2</v>
      </c>
      <c r="HM116" s="165"/>
      <c r="HN116" s="165"/>
      <c r="HO116" s="104">
        <f t="shared" si="188"/>
        <v>-23.099357279915015</v>
      </c>
      <c r="HP116" s="165"/>
      <c r="HQ116" s="183"/>
      <c r="HR116" s="36">
        <v>42358</v>
      </c>
      <c r="HS116" s="108">
        <v>-1.2514500000000002</v>
      </c>
      <c r="HT116" s="108">
        <v>-1.2363500000000001</v>
      </c>
      <c r="HU116" s="121"/>
      <c r="HV116" s="104">
        <v>-22.589183764000001</v>
      </c>
      <c r="HW116" s="202">
        <v>0.1</v>
      </c>
      <c r="HX116" s="223">
        <v>7.6363500000000002</v>
      </c>
      <c r="HY116" s="508">
        <f t="shared" si="330"/>
        <v>0</v>
      </c>
      <c r="HZ116" s="507">
        <f t="shared" si="331"/>
        <v>1.5</v>
      </c>
      <c r="IA116" s="204">
        <f t="shared" si="377"/>
        <v>-21.594775439477512</v>
      </c>
      <c r="IB116" s="204">
        <f t="shared" si="362"/>
        <v>0.14999999999999858</v>
      </c>
      <c r="IC116" s="537">
        <f t="shared" si="332"/>
        <v>0</v>
      </c>
      <c r="ID116" s="537">
        <f t="shared" si="363"/>
        <v>0</v>
      </c>
      <c r="IE116" s="537">
        <f t="shared" si="333"/>
        <v>0</v>
      </c>
      <c r="IF116" s="537">
        <f t="shared" si="334"/>
        <v>0</v>
      </c>
      <c r="IG116" s="518">
        <f t="shared" si="214"/>
        <v>-21.594775439477512</v>
      </c>
      <c r="IH116" s="519">
        <f t="shared" si="364"/>
        <v>0.14999999999999858</v>
      </c>
      <c r="II116" s="519">
        <f t="shared" si="365"/>
        <v>0.14999999999999858</v>
      </c>
      <c r="IJ116" s="538">
        <f t="shared" si="222"/>
        <v>4.9999999999998573E-2</v>
      </c>
      <c r="IK116" s="165"/>
      <c r="IL116" s="165"/>
      <c r="IM116" s="104">
        <f t="shared" si="189"/>
        <v>-21.373975439477515</v>
      </c>
      <c r="IN116"/>
      <c r="IO116" s="183"/>
      <c r="IP116" s="36">
        <v>42358</v>
      </c>
      <c r="IQ116" s="108">
        <v>-1.2514500000000002</v>
      </c>
      <c r="IR116" s="108">
        <v>-1.2363500000000001</v>
      </c>
      <c r="IS116" s="121"/>
      <c r="IT116" s="104">
        <v>-22.589183764000001</v>
      </c>
      <c r="IU116" s="202">
        <v>0.1</v>
      </c>
      <c r="IV116" s="365">
        <v>3.2363499999999998</v>
      </c>
      <c r="IW116" s="508">
        <f t="shared" si="335"/>
        <v>0</v>
      </c>
      <c r="IX116" s="507">
        <f t="shared" si="336"/>
        <v>1</v>
      </c>
      <c r="IY116" s="204">
        <f t="shared" si="378"/>
        <v>-22.914999999999999</v>
      </c>
      <c r="IZ116" s="204">
        <f t="shared" si="366"/>
        <v>0.10000000000000142</v>
      </c>
      <c r="JA116" s="537">
        <f t="shared" si="379"/>
        <v>0</v>
      </c>
      <c r="JB116" s="537">
        <f t="shared" si="367"/>
        <v>0</v>
      </c>
      <c r="JC116" s="537">
        <f t="shared" si="338"/>
        <v>0</v>
      </c>
      <c r="JD116" s="537">
        <f t="shared" si="339"/>
        <v>0</v>
      </c>
      <c r="JE116" s="518">
        <f t="shared" si="215"/>
        <v>-22.989622412950006</v>
      </c>
      <c r="JF116" s="519">
        <f t="shared" si="368"/>
        <v>0.10000000000000142</v>
      </c>
      <c r="JG116" s="519">
        <f t="shared" si="369"/>
        <v>0.10000000000000142</v>
      </c>
      <c r="JH116" s="538">
        <f t="shared" si="223"/>
        <v>0.10000000000000142</v>
      </c>
      <c r="JI116" s="165"/>
      <c r="JJ116" s="165"/>
      <c r="JK116" s="104">
        <f t="shared" si="190"/>
        <v>-22.522423855859003</v>
      </c>
      <c r="JL116" s="131"/>
      <c r="JM116" s="131"/>
      <c r="JN116" s="528"/>
      <c r="JO116" s="163">
        <v>-22.589183764000001</v>
      </c>
      <c r="JP116" s="163">
        <v>2.43635</v>
      </c>
      <c r="JQ116" s="398">
        <f t="shared" si="243"/>
        <v>-21.925720429142512</v>
      </c>
      <c r="JT116" s="163">
        <v>-3.5136500000000002</v>
      </c>
      <c r="JU116" s="398">
        <f t="shared" si="244"/>
        <v>-22.710483664900995</v>
      </c>
      <c r="JV116" s="425">
        <v>-22.052592592592603</v>
      </c>
      <c r="JX116" s="163">
        <v>5.93635</v>
      </c>
      <c r="JY116" s="425">
        <f t="shared" si="245"/>
        <v>-21.373021978220006</v>
      </c>
      <c r="KB116" s="163">
        <v>1.8363499999999999</v>
      </c>
      <c r="KC116" s="398">
        <f t="shared" si="246"/>
        <v>-21.954788899681013</v>
      </c>
      <c r="KF116" s="163">
        <v>0.2863500000000001</v>
      </c>
      <c r="KG116" s="398">
        <f t="shared" si="247"/>
        <v>-23.457289412287519</v>
      </c>
      <c r="KH116" s="398">
        <v>-22.987402777777778</v>
      </c>
      <c r="KJ116" s="163">
        <v>-1.1636499999999999</v>
      </c>
      <c r="KK116" s="398">
        <f t="shared" si="248"/>
        <v>-23.099357279915015</v>
      </c>
      <c r="KL116" s="425"/>
      <c r="KN116" s="365">
        <v>7.6363500000000002</v>
      </c>
      <c r="KO116" s="398">
        <f t="shared" si="249"/>
        <v>-21.373975439477515</v>
      </c>
      <c r="KR116" s="365">
        <v>3.2363499999999998</v>
      </c>
      <c r="KS116" s="398">
        <f t="shared" si="250"/>
        <v>-22.522423855859003</v>
      </c>
      <c r="KU116" s="36">
        <v>42358</v>
      </c>
    </row>
    <row r="117" spans="1:325" x14ac:dyDescent="0.35">
      <c r="A117" s="95">
        <v>41263</v>
      </c>
      <c r="B117" s="36">
        <v>41263</v>
      </c>
      <c r="C117" s="301">
        <v>1.2</v>
      </c>
      <c r="D117" s="301">
        <v>-4.75</v>
      </c>
      <c r="E117" s="301">
        <v>4.7</v>
      </c>
      <c r="F117" s="301">
        <v>0.6</v>
      </c>
      <c r="G117" s="301">
        <v>-0.95</v>
      </c>
      <c r="H117" s="301">
        <v>-2.4</v>
      </c>
      <c r="I117" s="301">
        <v>6.4</v>
      </c>
      <c r="J117" s="301">
        <v>2</v>
      </c>
      <c r="K117" s="106"/>
      <c r="L117" s="36">
        <v>42358</v>
      </c>
      <c r="M117" s="105">
        <v>-1.2514500000000002</v>
      </c>
      <c r="N117" s="98">
        <f t="shared" si="233"/>
        <v>-1.2363500000000001</v>
      </c>
      <c r="O117" s="108">
        <f t="shared" si="242"/>
        <v>-1.2200500000000003</v>
      </c>
      <c r="P117" s="262"/>
      <c r="Q117" s="181">
        <v>42358</v>
      </c>
      <c r="R117" s="301">
        <v>1.2</v>
      </c>
      <c r="S117" s="224">
        <v>2.43635</v>
      </c>
      <c r="T117"/>
      <c r="U117" s="301">
        <v>-4.75</v>
      </c>
      <c r="V117" s="224">
        <v>-3.5136500000000002</v>
      </c>
      <c r="W117"/>
      <c r="X117" s="301">
        <v>4.7</v>
      </c>
      <c r="Y117" s="224">
        <v>5.93635</v>
      </c>
      <c r="Z117"/>
      <c r="AA117" s="301">
        <v>0.6</v>
      </c>
      <c r="AB117" s="224">
        <v>1.8363499999999999</v>
      </c>
      <c r="AC117"/>
      <c r="AD117" s="301">
        <v>-0.95</v>
      </c>
      <c r="AE117" s="223">
        <v>0.2863500000000001</v>
      </c>
      <c r="AF117">
        <v>-22.987402777777778</v>
      </c>
      <c r="AG117" s="301">
        <v>-2.4</v>
      </c>
      <c r="AH117" s="223">
        <v>-1.1636499999999999</v>
      </c>
      <c r="AI117" s="100"/>
      <c r="AJ117" s="301">
        <v>6.4</v>
      </c>
      <c r="AK117" s="223">
        <v>7.6363500000000002</v>
      </c>
      <c r="AL117"/>
      <c r="AM117" s="301">
        <v>2</v>
      </c>
      <c r="AN117" s="223">
        <f t="shared" si="224"/>
        <v>3.2363499999999998</v>
      </c>
      <c r="AO117"/>
      <c r="AZ117" s="36">
        <v>42359</v>
      </c>
      <c r="BA117" s="301">
        <v>1.5</v>
      </c>
      <c r="BB117" s="126"/>
      <c r="BC117" s="301">
        <v>-5.3</v>
      </c>
      <c r="BD117" s="126"/>
      <c r="BE117" s="301">
        <v>5.35</v>
      </c>
      <c r="BF117" s="127"/>
      <c r="BG117" s="301">
        <v>0.19999999999999998</v>
      </c>
      <c r="BH117" s="127"/>
      <c r="BI117" s="301">
        <v>0.64999999999999991</v>
      </c>
      <c r="BJ117" s="127"/>
      <c r="BK117" s="301">
        <v>-6.3000000000000007</v>
      </c>
      <c r="BL117" s="385"/>
      <c r="BM117" s="301">
        <v>4.7</v>
      </c>
      <c r="BN117" s="385"/>
      <c r="BO117" s="301">
        <v>3</v>
      </c>
      <c r="BP117" s="385"/>
      <c r="BQ117" s="385"/>
      <c r="BS117" s="36">
        <v>42359</v>
      </c>
      <c r="BT117">
        <v>63</v>
      </c>
      <c r="BU117">
        <f t="shared" si="148"/>
        <v>0.63</v>
      </c>
      <c r="BV117">
        <f t="shared" si="149"/>
        <v>-22.629279953750004</v>
      </c>
      <c r="BW117">
        <v>58</v>
      </c>
      <c r="BX117">
        <f t="shared" si="150"/>
        <v>0.57999999999999996</v>
      </c>
      <c r="CA117" s="127"/>
      <c r="CD117" s="36">
        <v>42359</v>
      </c>
      <c r="CE117" s="108">
        <v>-1.2780500000000004</v>
      </c>
      <c r="CF117" s="108">
        <v>-1.2647500000000003</v>
      </c>
      <c r="CG117" s="121">
        <v>-22.081666666666667</v>
      </c>
      <c r="CH117" s="104">
        <v>-22.629279953750004</v>
      </c>
      <c r="CI117" s="202">
        <v>0.1</v>
      </c>
      <c r="CJ117" s="224">
        <v>2.7647500000000003</v>
      </c>
      <c r="CK117" s="508">
        <f t="shared" si="297"/>
        <v>0</v>
      </c>
      <c r="CL117" s="507">
        <f t="shared" si="298"/>
        <v>0.5</v>
      </c>
      <c r="CM117" s="204">
        <f t="shared" si="370"/>
        <v>-22.043720429142507</v>
      </c>
      <c r="CN117" s="204">
        <f t="shared" si="371"/>
        <v>5.0000000000000711E-2</v>
      </c>
      <c r="CO117" s="537">
        <f t="shared" si="299"/>
        <v>0</v>
      </c>
      <c r="CP117" s="537">
        <f t="shared" si="340"/>
        <v>0</v>
      </c>
      <c r="CQ117" s="537">
        <f t="shared" si="300"/>
        <v>0</v>
      </c>
      <c r="CR117" s="537">
        <f t="shared" si="301"/>
        <v>0</v>
      </c>
      <c r="CS117" s="518">
        <f t="shared" si="208"/>
        <v>-22.043720429142507</v>
      </c>
      <c r="CT117" s="519">
        <f t="shared" si="341"/>
        <v>5.0000000000000711E-2</v>
      </c>
      <c r="CU117" s="519">
        <f t="shared" si="342"/>
        <v>5.0000000000000711E-2</v>
      </c>
      <c r="CV117" s="538">
        <f t="shared" si="302"/>
        <v>5.0000000000000711E-2</v>
      </c>
      <c r="CW117" s="165"/>
      <c r="CX117" s="165"/>
      <c r="CY117" s="104">
        <f t="shared" si="303"/>
        <v>-21.875720429142511</v>
      </c>
      <c r="CZ117" s="126"/>
      <c r="DB117" s="36">
        <v>42359</v>
      </c>
      <c r="DC117" s="108">
        <v>-1.2780500000000004</v>
      </c>
      <c r="DD117" s="108">
        <v>-1.2647500000000003</v>
      </c>
      <c r="DE117" s="121">
        <v>-22.081666666666667</v>
      </c>
      <c r="DF117" s="104">
        <v>-22.629279953750004</v>
      </c>
      <c r="DG117" s="202">
        <v>0.1</v>
      </c>
      <c r="DH117" s="224">
        <v>-4.0352499999999996</v>
      </c>
      <c r="DI117" s="508">
        <f t="shared" si="304"/>
        <v>-1.8</v>
      </c>
      <c r="DJ117" s="507">
        <f t="shared" si="305"/>
        <v>0</v>
      </c>
      <c r="DK117" s="204">
        <f t="shared" si="372"/>
        <v>-23.225000000000001</v>
      </c>
      <c r="DL117" s="204">
        <f t="shared" si="343"/>
        <v>-8.9999999999999858E-2</v>
      </c>
      <c r="DM117" s="537">
        <f t="shared" si="306"/>
        <v>0</v>
      </c>
      <c r="DN117" s="537">
        <f t="shared" si="344"/>
        <v>0</v>
      </c>
      <c r="DO117" s="537">
        <f t="shared" si="307"/>
        <v>0</v>
      </c>
      <c r="DP117" s="537">
        <f t="shared" si="308"/>
        <v>0</v>
      </c>
      <c r="DQ117" s="518">
        <f t="shared" si="209"/>
        <v>-23.976162814992502</v>
      </c>
      <c r="DR117" s="519">
        <f t="shared" si="345"/>
        <v>-7.1999999999999884E-2</v>
      </c>
      <c r="DS117" s="519">
        <f t="shared" si="346"/>
        <v>-7.1999999999999884E-2</v>
      </c>
      <c r="DT117" s="538">
        <f t="shared" si="217"/>
        <v>-7.1999999999999884E-2</v>
      </c>
      <c r="DU117" s="165"/>
      <c r="DV117" s="165"/>
      <c r="DW117" s="104">
        <f t="shared" si="184"/>
        <v>-22.782483664900994</v>
      </c>
      <c r="DY117" s="183"/>
      <c r="DZ117" s="36">
        <v>42359</v>
      </c>
      <c r="EA117" s="108">
        <v>-1.2780500000000004</v>
      </c>
      <c r="EB117" s="108">
        <v>-1.2647500000000003</v>
      </c>
      <c r="EC117" s="121">
        <v>-22.081666666666667</v>
      </c>
      <c r="ED117" s="104">
        <v>-22.629279953750004</v>
      </c>
      <c r="EE117" s="202">
        <v>0.1</v>
      </c>
      <c r="EF117" s="224">
        <v>6.6147499999999999</v>
      </c>
      <c r="EG117" s="508">
        <f t="shared" si="309"/>
        <v>0</v>
      </c>
      <c r="EH117" s="507">
        <f t="shared" si="310"/>
        <v>1.2</v>
      </c>
      <c r="EI117" s="204">
        <f t="shared" si="373"/>
        <v>-21.365901753415002</v>
      </c>
      <c r="EJ117" s="204">
        <f t="shared" si="347"/>
        <v>0.12000000000000099</v>
      </c>
      <c r="EK117" s="537">
        <f t="shared" si="311"/>
        <v>0</v>
      </c>
      <c r="EL117" s="537">
        <f t="shared" si="348"/>
        <v>0</v>
      </c>
      <c r="EM117" s="537">
        <f t="shared" si="312"/>
        <v>0</v>
      </c>
      <c r="EN117" s="537">
        <f t="shared" si="313"/>
        <v>0</v>
      </c>
      <c r="EO117" s="518">
        <f t="shared" si="210"/>
        <v>-21.547810244840001</v>
      </c>
      <c r="EP117" s="519">
        <f t="shared" si="349"/>
        <v>0.12000000000000099</v>
      </c>
      <c r="EQ117" s="519">
        <f t="shared" si="350"/>
        <v>0.12000000000000099</v>
      </c>
      <c r="ER117" s="538">
        <f t="shared" si="218"/>
        <v>2.0000000000000989E-2</v>
      </c>
      <c r="ES117" s="165"/>
      <c r="ET117" s="165"/>
      <c r="EU117" s="104">
        <f t="shared" si="185"/>
        <v>-21.353021978220006</v>
      </c>
      <c r="EV117" s="483"/>
      <c r="EW117" s="183"/>
      <c r="EX117" s="36">
        <v>42359</v>
      </c>
      <c r="EY117" s="108">
        <v>-1.2780500000000004</v>
      </c>
      <c r="EZ117" s="108">
        <v>-1.2647500000000003</v>
      </c>
      <c r="FA117" s="121">
        <v>-22.081666666666667</v>
      </c>
      <c r="FB117" s="104">
        <v>-22.629279953750004</v>
      </c>
      <c r="FC117" s="202">
        <v>0.1</v>
      </c>
      <c r="FD117" s="224">
        <v>1.4647500000000002</v>
      </c>
      <c r="FE117" s="508">
        <f t="shared" si="314"/>
        <v>0</v>
      </c>
      <c r="FF117" s="507">
        <f t="shared" si="315"/>
        <v>-0.2</v>
      </c>
      <c r="FG117" s="204">
        <f t="shared" si="374"/>
        <v>-22.594300427505008</v>
      </c>
      <c r="FH117" s="204">
        <f t="shared" si="351"/>
        <v>-1.9999999999999574E-2</v>
      </c>
      <c r="FI117" s="537">
        <f t="shared" si="316"/>
        <v>0</v>
      </c>
      <c r="FJ117" s="537">
        <f t="shared" si="352"/>
        <v>0</v>
      </c>
      <c r="FK117" s="537">
        <f t="shared" si="317"/>
        <v>0</v>
      </c>
      <c r="FL117" s="537">
        <f t="shared" si="318"/>
        <v>0</v>
      </c>
      <c r="FM117" s="518">
        <f t="shared" si="211"/>
        <v>-22.594300427505008</v>
      </c>
      <c r="FN117" s="519">
        <f t="shared" si="353"/>
        <v>-1.9999999999999574E-2</v>
      </c>
      <c r="FO117" s="519">
        <f t="shared" si="354"/>
        <v>-1.9999999999999574E-2</v>
      </c>
      <c r="FP117" s="538">
        <f t="shared" si="219"/>
        <v>-1.9999999999999574E-2</v>
      </c>
      <c r="FQ117" s="165"/>
      <c r="FR117" s="165"/>
      <c r="FS117" s="104">
        <f t="shared" si="186"/>
        <v>-21.974788899681013</v>
      </c>
      <c r="FT117" s="127"/>
      <c r="FU117" s="183"/>
      <c r="FV117" s="36">
        <v>42359</v>
      </c>
      <c r="FW117" s="108">
        <v>-1.2780500000000004</v>
      </c>
      <c r="FX117" s="108">
        <v>-1.2647500000000003</v>
      </c>
      <c r="FY117" s="121">
        <v>-22.081666666666667</v>
      </c>
      <c r="FZ117" s="104">
        <v>-22.629279953750004</v>
      </c>
      <c r="GA117" s="202">
        <v>0.1</v>
      </c>
      <c r="GB117" s="223">
        <v>1.9147500000000002</v>
      </c>
      <c r="GC117" s="508">
        <f t="shared" si="319"/>
        <v>0</v>
      </c>
      <c r="GD117" s="507">
        <f t="shared" si="320"/>
        <v>-0.2</v>
      </c>
      <c r="GE117" s="204">
        <f t="shared" si="375"/>
        <v>-23.187289412287505</v>
      </c>
      <c r="GF117" s="204">
        <f t="shared" si="355"/>
        <v>-1.0000000000001563E-2</v>
      </c>
      <c r="GG117" s="537">
        <f t="shared" si="321"/>
        <v>0</v>
      </c>
      <c r="GH117" s="537">
        <f t="shared" si="322"/>
        <v>0</v>
      </c>
      <c r="GI117" s="537">
        <f t="shared" si="323"/>
        <v>0</v>
      </c>
      <c r="GJ117" s="537">
        <f t="shared" si="324"/>
        <v>0</v>
      </c>
      <c r="GK117" s="518">
        <f t="shared" si="212"/>
        <v>-23.187289412287505</v>
      </c>
      <c r="GL117" s="519">
        <f t="shared" si="356"/>
        <v>-1.0000000000001563E-2</v>
      </c>
      <c r="GM117" s="519">
        <f t="shared" si="357"/>
        <v>-1.0000000000001563E-2</v>
      </c>
      <c r="GN117" s="538">
        <f t="shared" si="220"/>
        <v>-1.0000000000001563E-2</v>
      </c>
      <c r="GO117" s="165"/>
      <c r="GP117" s="165"/>
      <c r="GQ117" s="104">
        <f t="shared" si="187"/>
        <v>-23.467289412287521</v>
      </c>
      <c r="GR117" s="127"/>
      <c r="GS117" s="183"/>
      <c r="GT117" s="36">
        <v>42359</v>
      </c>
      <c r="GU117" s="108">
        <v>-1.2780500000000004</v>
      </c>
      <c r="GV117" s="108">
        <v>-1.2647500000000003</v>
      </c>
      <c r="GW117" s="121">
        <v>-22.081666666666667</v>
      </c>
      <c r="GX117" s="104">
        <v>-22.629279953750004</v>
      </c>
      <c r="GY117" s="202">
        <v>0.1</v>
      </c>
      <c r="GZ117" s="223">
        <v>-5.0352500000000004</v>
      </c>
      <c r="HA117" s="508">
        <f t="shared" si="325"/>
        <v>-1.8</v>
      </c>
      <c r="HB117" s="507">
        <f t="shared" si="326"/>
        <v>0</v>
      </c>
      <c r="HC117" s="204">
        <f t="shared" si="376"/>
        <v>-23.255000000000003</v>
      </c>
      <c r="HD117" s="204">
        <f t="shared" si="358"/>
        <v>-8.9999999999999858E-2</v>
      </c>
      <c r="HE117" s="537">
        <f t="shared" si="327"/>
        <v>0</v>
      </c>
      <c r="HF117" s="537">
        <f t="shared" si="359"/>
        <v>0</v>
      </c>
      <c r="HG117" s="537">
        <f t="shared" si="328"/>
        <v>0</v>
      </c>
      <c r="HH117" s="537">
        <f t="shared" si="329"/>
        <v>0</v>
      </c>
      <c r="HI117" s="518">
        <f t="shared" si="213"/>
        <v>-23.274757279915011</v>
      </c>
      <c r="HJ117" s="519">
        <f t="shared" si="360"/>
        <v>-7.1999999999999884E-2</v>
      </c>
      <c r="HK117" s="519">
        <f t="shared" si="361"/>
        <v>-7.1999999999999884E-2</v>
      </c>
      <c r="HL117" s="538">
        <f t="shared" si="221"/>
        <v>-7.1999999999999884E-2</v>
      </c>
      <c r="HM117" s="165"/>
      <c r="HN117" s="165"/>
      <c r="HO117" s="104">
        <f t="shared" si="188"/>
        <v>-23.171357279915014</v>
      </c>
      <c r="HP117" s="481"/>
      <c r="HQ117" s="183"/>
      <c r="HR117" s="36">
        <v>42359</v>
      </c>
      <c r="HS117" s="108">
        <v>-1.2780500000000004</v>
      </c>
      <c r="HT117" s="108">
        <v>-1.2647500000000003</v>
      </c>
      <c r="HU117" s="121">
        <v>-22.081666666666667</v>
      </c>
      <c r="HV117" s="104">
        <v>-22.629279953750004</v>
      </c>
      <c r="HW117" s="202">
        <v>0.1</v>
      </c>
      <c r="HX117" s="223">
        <v>5.9647500000000004</v>
      </c>
      <c r="HY117" s="508">
        <f t="shared" si="330"/>
        <v>0</v>
      </c>
      <c r="HZ117" s="507">
        <f t="shared" si="331"/>
        <v>1.2</v>
      </c>
      <c r="IA117" s="204">
        <f t="shared" si="377"/>
        <v>-21.474775439477511</v>
      </c>
      <c r="IB117" s="204">
        <f t="shared" si="362"/>
        <v>0.12000000000000099</v>
      </c>
      <c r="IC117" s="537">
        <f t="shared" si="332"/>
        <v>0</v>
      </c>
      <c r="ID117" s="537">
        <f t="shared" si="363"/>
        <v>0</v>
      </c>
      <c r="IE117" s="537">
        <f t="shared" si="333"/>
        <v>0</v>
      </c>
      <c r="IF117" s="537">
        <f t="shared" si="334"/>
        <v>0</v>
      </c>
      <c r="IG117" s="518">
        <f t="shared" si="214"/>
        <v>-21.474775439477511</v>
      </c>
      <c r="IH117" s="519">
        <f t="shared" si="364"/>
        <v>0.12000000000000099</v>
      </c>
      <c r="II117" s="519">
        <f t="shared" si="365"/>
        <v>0.12000000000000099</v>
      </c>
      <c r="IJ117" s="538">
        <f t="shared" si="222"/>
        <v>2.0000000000000989E-2</v>
      </c>
      <c r="IK117" s="165"/>
      <c r="IL117" s="165"/>
      <c r="IM117" s="104">
        <f t="shared" si="189"/>
        <v>-21.353975439477516</v>
      </c>
      <c r="IN117" s="385"/>
      <c r="IO117" s="183"/>
      <c r="IP117" s="36">
        <v>42359</v>
      </c>
      <c r="IQ117" s="108">
        <v>-1.2780500000000004</v>
      </c>
      <c r="IR117" s="108">
        <v>-1.2647500000000003</v>
      </c>
      <c r="IS117" s="121">
        <v>-22.081666666666667</v>
      </c>
      <c r="IT117" s="104">
        <v>-22.629279953750004</v>
      </c>
      <c r="IU117" s="202">
        <v>0.1</v>
      </c>
      <c r="IV117" s="365">
        <v>4.2647500000000003</v>
      </c>
      <c r="IW117" s="508">
        <f t="shared" si="335"/>
        <v>0</v>
      </c>
      <c r="IX117" s="507">
        <f t="shared" si="336"/>
        <v>1.1499999999999999</v>
      </c>
      <c r="IY117" s="204">
        <f t="shared" si="378"/>
        <v>-22.8</v>
      </c>
      <c r="IZ117" s="204">
        <f t="shared" si="366"/>
        <v>0.11499999999999844</v>
      </c>
      <c r="JA117" s="537">
        <f t="shared" si="379"/>
        <v>0</v>
      </c>
      <c r="JB117" s="537">
        <f t="shared" si="367"/>
        <v>0</v>
      </c>
      <c r="JC117" s="537">
        <f t="shared" si="338"/>
        <v>0</v>
      </c>
      <c r="JD117" s="537">
        <f t="shared" si="339"/>
        <v>0</v>
      </c>
      <c r="JE117" s="518">
        <f t="shared" si="215"/>
        <v>-22.874622412950007</v>
      </c>
      <c r="JF117" s="519">
        <f t="shared" si="368"/>
        <v>0.11499999999999844</v>
      </c>
      <c r="JG117" s="519">
        <f t="shared" si="369"/>
        <v>0.11499999999999844</v>
      </c>
      <c r="JH117" s="538">
        <f t="shared" si="223"/>
        <v>0.11499999999999844</v>
      </c>
      <c r="JI117" s="165"/>
      <c r="JJ117" s="165"/>
      <c r="JK117" s="104">
        <f t="shared" si="190"/>
        <v>-22.407423855859005</v>
      </c>
      <c r="JL117" s="385"/>
      <c r="JM117" s="385"/>
      <c r="JN117" s="534"/>
      <c r="JO117" s="163">
        <v>-22.629279953750004</v>
      </c>
      <c r="JP117" s="163">
        <v>2.7647500000000003</v>
      </c>
      <c r="JQ117" s="398">
        <f t="shared" si="243"/>
        <v>-21.875720429142511</v>
      </c>
      <c r="JR117" s="422"/>
      <c r="JT117" s="163">
        <v>-4.0352499999999996</v>
      </c>
      <c r="JU117" s="398">
        <f t="shared" si="244"/>
        <v>-22.782483664900994</v>
      </c>
      <c r="JX117" s="163">
        <v>6.6147499999999999</v>
      </c>
      <c r="JY117" s="425">
        <f t="shared" si="245"/>
        <v>-21.353021978220006</v>
      </c>
      <c r="JZ117" s="422"/>
      <c r="KB117" s="163">
        <v>1.4647500000000002</v>
      </c>
      <c r="KC117" s="398">
        <f t="shared" si="246"/>
        <v>-21.974788899681013</v>
      </c>
      <c r="KD117" s="422"/>
      <c r="KF117" s="163">
        <v>1.9147500000000002</v>
      </c>
      <c r="KG117" s="398">
        <f t="shared" si="247"/>
        <v>-23.467289412287521</v>
      </c>
      <c r="KH117" s="422"/>
      <c r="KJ117" s="163">
        <v>-5.0352500000000004</v>
      </c>
      <c r="KK117" s="398">
        <f t="shared" si="248"/>
        <v>-23.171357279915014</v>
      </c>
      <c r="KL117" s="432"/>
      <c r="KN117" s="365">
        <v>5.9647500000000004</v>
      </c>
      <c r="KO117" s="398">
        <f t="shared" si="249"/>
        <v>-21.353975439477516</v>
      </c>
      <c r="KP117" s="432"/>
      <c r="KR117" s="365">
        <v>4.2647500000000003</v>
      </c>
      <c r="KS117" s="398">
        <f t="shared" si="250"/>
        <v>-22.407423855859005</v>
      </c>
      <c r="KT117" s="432"/>
      <c r="KU117" s="36">
        <v>42359</v>
      </c>
      <c r="KW117" s="98">
        <f>(JR123-JQ123)</f>
        <v>0.12777598469806861</v>
      </c>
      <c r="KX117" s="402" t="str">
        <f>IF(AND(KW117&gt;-0.5,KW117&lt;0.5)," ",KW117)</f>
        <v xml:space="preserve"> </v>
      </c>
      <c r="KY117" s="98">
        <f>(JV116-JU116)</f>
        <v>0.6578910723083915</v>
      </c>
      <c r="KZ117" s="402">
        <f>IF(AND(KY117&gt;-0.5,KY117&lt;0.5)," ",KY117)</f>
        <v>0.6578910723083915</v>
      </c>
      <c r="LA117" s="98">
        <f>(JZ118-JY118)</f>
        <v>0.34618864488667356</v>
      </c>
      <c r="LB117" s="402" t="str">
        <f>IF(AND(LA117&gt;-0.5,LA117&lt;0.5)," ",LA117)</f>
        <v xml:space="preserve"> </v>
      </c>
      <c r="LC117" s="98">
        <f>(KD118-KC118)</f>
        <v>-0.53786387809675773</v>
      </c>
      <c r="LD117" s="402">
        <f>IF(AND(LC117&gt;-0.5,LC117&lt;0.5)," ",LC117)</f>
        <v>-0.53786387809675773</v>
      </c>
      <c r="LE117" s="98">
        <f>(KH116-KG116)</f>
        <v>0.46988663450974144</v>
      </c>
      <c r="LF117" s="402" t="str">
        <f>IF(AND(LE117&gt;-0.5,LE117&lt;0.5)," ",LE117)</f>
        <v xml:space="preserve"> </v>
      </c>
      <c r="LG117" s="98">
        <f>(KL115-KK115)</f>
        <v>0.62263727991501128</v>
      </c>
      <c r="LH117" s="402">
        <f>IF(AND(LG117&gt;-0.5,LG117&lt;0.5)," ",LG117)</f>
        <v>0.62263727991501128</v>
      </c>
      <c r="LI117" s="98">
        <f>(KP114-KO114)</f>
        <v>-1.1245007509986813</v>
      </c>
      <c r="LJ117" s="402">
        <f>IF(AND(LI117&gt;-0.5,LI117&lt;0.5)," ",LI117)</f>
        <v>-1.1245007509986813</v>
      </c>
      <c r="LK117" s="402">
        <f>(KT115-KS115)</f>
        <v>-0.39241375097860143</v>
      </c>
      <c r="LL117" s="402" t="str">
        <f>IF(AND(LK117&gt;-0.5,LK117&lt;0.5)," ",LK117)</f>
        <v xml:space="preserve"> </v>
      </c>
      <c r="LM117" s="112">
        <v>5</v>
      </c>
    </row>
    <row r="118" spans="1:325" x14ac:dyDescent="0.35">
      <c r="A118" s="95">
        <v>41264</v>
      </c>
      <c r="B118" s="36">
        <v>41264</v>
      </c>
      <c r="C118" s="301">
        <v>1.5</v>
      </c>
      <c r="D118" s="301">
        <v>-5.3</v>
      </c>
      <c r="E118" s="301">
        <v>5.35</v>
      </c>
      <c r="F118" s="301">
        <v>0.19999999999999998</v>
      </c>
      <c r="G118" s="301">
        <v>0.64999999999999991</v>
      </c>
      <c r="H118" s="301">
        <v>-6.3000000000000007</v>
      </c>
      <c r="I118" s="301">
        <v>4.7</v>
      </c>
      <c r="J118" s="301">
        <v>3</v>
      </c>
      <c r="K118" s="106"/>
      <c r="L118" s="36">
        <v>42359</v>
      </c>
      <c r="M118" s="105">
        <v>-1.2780500000000004</v>
      </c>
      <c r="N118" s="98">
        <f t="shared" si="233"/>
        <v>-1.2647500000000003</v>
      </c>
      <c r="O118" s="108">
        <f t="shared" si="242"/>
        <v>-1.2502500000000001</v>
      </c>
      <c r="P118" s="262"/>
      <c r="Q118" s="181">
        <v>42359</v>
      </c>
      <c r="R118" s="301">
        <v>1.5</v>
      </c>
      <c r="S118" s="224">
        <v>2.7647500000000003</v>
      </c>
      <c r="T118" s="126"/>
      <c r="U118" s="301">
        <v>-5.3</v>
      </c>
      <c r="V118" s="224">
        <v>-4.0352499999999996</v>
      </c>
      <c r="W118"/>
      <c r="X118" s="301">
        <v>5.35</v>
      </c>
      <c r="Y118" s="224">
        <v>6.6147499999999999</v>
      </c>
      <c r="Z118" s="127"/>
      <c r="AA118" s="301">
        <v>0.19999999999999998</v>
      </c>
      <c r="AB118" s="224">
        <v>1.4647500000000002</v>
      </c>
      <c r="AC118" s="127"/>
      <c r="AD118" s="301">
        <v>0.64999999999999991</v>
      </c>
      <c r="AE118" s="223">
        <v>1.9147500000000002</v>
      </c>
      <c r="AF118" s="127"/>
      <c r="AG118" s="301">
        <v>-6.3000000000000007</v>
      </c>
      <c r="AH118" s="223">
        <v>-5.0352500000000004</v>
      </c>
      <c r="AI118" s="385"/>
      <c r="AJ118" s="301">
        <v>4.7</v>
      </c>
      <c r="AK118" s="223">
        <v>5.9647500000000004</v>
      </c>
      <c r="AL118" s="385"/>
      <c r="AM118" s="301">
        <v>3</v>
      </c>
      <c r="AN118" s="223">
        <f t="shared" si="224"/>
        <v>4.2647500000000003</v>
      </c>
      <c r="AO118" s="385"/>
      <c r="AZ118" s="36">
        <v>42360</v>
      </c>
      <c r="BA118" s="301">
        <v>0</v>
      </c>
      <c r="BC118" s="301">
        <v>-3.6</v>
      </c>
      <c r="BE118" s="301">
        <v>4.8</v>
      </c>
      <c r="BF118">
        <v>-20.986833333333333</v>
      </c>
      <c r="BG118" s="301">
        <v>-0.55000000000000004</v>
      </c>
      <c r="BH118">
        <v>-22.612652777777772</v>
      </c>
      <c r="BI118" s="301">
        <v>-0.4</v>
      </c>
      <c r="BK118" s="301">
        <v>-5.35</v>
      </c>
      <c r="BM118" s="301">
        <v>0</v>
      </c>
      <c r="BO118" s="301">
        <v>2.35</v>
      </c>
      <c r="BS118" s="36">
        <v>42360</v>
      </c>
      <c r="BT118">
        <v>64</v>
      </c>
      <c r="BU118">
        <f t="shared" si="148"/>
        <v>0.64</v>
      </c>
      <c r="BV118">
        <f t="shared" si="149"/>
        <v>-22.666930368000003</v>
      </c>
      <c r="BW118">
        <v>59</v>
      </c>
      <c r="BX118">
        <f t="shared" si="150"/>
        <v>0.59</v>
      </c>
      <c r="CD118" s="36">
        <v>42360</v>
      </c>
      <c r="CE118" s="108">
        <v>-1.3010499999999996</v>
      </c>
      <c r="CF118" s="108">
        <v>-1.28955</v>
      </c>
      <c r="CG118" s="121"/>
      <c r="CH118" s="104">
        <v>-22.666930368000003</v>
      </c>
      <c r="CI118" s="202">
        <v>0.1</v>
      </c>
      <c r="CJ118" s="224">
        <v>1.28955</v>
      </c>
      <c r="CK118" s="508">
        <f t="shared" si="297"/>
        <v>0</v>
      </c>
      <c r="CL118" s="507">
        <f t="shared" si="298"/>
        <v>-0.2</v>
      </c>
      <c r="CM118" s="204">
        <f t="shared" si="370"/>
        <v>-22.063720429142506</v>
      </c>
      <c r="CN118" s="204">
        <f t="shared" si="371"/>
        <v>-1.9999999999999574E-2</v>
      </c>
      <c r="CO118" s="537">
        <f t="shared" si="299"/>
        <v>0</v>
      </c>
      <c r="CP118" s="537">
        <f t="shared" si="340"/>
        <v>0</v>
      </c>
      <c r="CQ118" s="537">
        <f t="shared" si="300"/>
        <v>0</v>
      </c>
      <c r="CR118" s="537">
        <f t="shared" si="301"/>
        <v>0</v>
      </c>
      <c r="CS118" s="518">
        <f t="shared" si="208"/>
        <v>-22.063720429142506</v>
      </c>
      <c r="CT118" s="519">
        <f t="shared" si="341"/>
        <v>-1.9999999999999574E-2</v>
      </c>
      <c r="CU118" s="519">
        <f t="shared" si="342"/>
        <v>-1.9999999999999574E-2</v>
      </c>
      <c r="CV118" s="538">
        <f t="shared" si="302"/>
        <v>-1.9999999999999574E-2</v>
      </c>
      <c r="CW118" s="165"/>
      <c r="CX118" s="165"/>
      <c r="CY118" s="104">
        <f t="shared" si="303"/>
        <v>-21.895720429142511</v>
      </c>
      <c r="CZ118"/>
      <c r="DB118" s="36">
        <v>42360</v>
      </c>
      <c r="DC118" s="108">
        <v>-1.3010499999999996</v>
      </c>
      <c r="DD118" s="108">
        <v>-1.28955</v>
      </c>
      <c r="DE118" s="121"/>
      <c r="DF118" s="104">
        <v>-22.666930368000003</v>
      </c>
      <c r="DG118" s="202">
        <v>0.1</v>
      </c>
      <c r="DH118" s="224">
        <v>-2.3104500000000003</v>
      </c>
      <c r="DI118" s="508">
        <f t="shared" si="304"/>
        <v>-1.3</v>
      </c>
      <c r="DJ118" s="507">
        <f t="shared" si="305"/>
        <v>0</v>
      </c>
      <c r="DK118" s="204">
        <f t="shared" si="372"/>
        <v>-23.290000000000003</v>
      </c>
      <c r="DL118" s="204">
        <f t="shared" si="343"/>
        <v>-6.5000000000001279E-2</v>
      </c>
      <c r="DM118" s="537">
        <f t="shared" si="306"/>
        <v>0</v>
      </c>
      <c r="DN118" s="537">
        <f t="shared" si="344"/>
        <v>0</v>
      </c>
      <c r="DO118" s="537">
        <f t="shared" si="307"/>
        <v>0</v>
      </c>
      <c r="DP118" s="537">
        <f t="shared" si="308"/>
        <v>0</v>
      </c>
      <c r="DQ118" s="518">
        <f t="shared" si="209"/>
        <v>-24.041162814992504</v>
      </c>
      <c r="DR118" s="519">
        <f t="shared" si="345"/>
        <v>-5.2000000000001025E-2</v>
      </c>
      <c r="DS118" s="519">
        <f t="shared" si="346"/>
        <v>-5.2000000000001025E-2</v>
      </c>
      <c r="DT118" s="538">
        <f t="shared" si="217"/>
        <v>-5.2000000000001025E-2</v>
      </c>
      <c r="DU118" s="165"/>
      <c r="DV118" s="165"/>
      <c r="DW118" s="104">
        <f t="shared" si="184"/>
        <v>-22.834483664900993</v>
      </c>
      <c r="DY118" s="183"/>
      <c r="DZ118" s="36">
        <v>42360</v>
      </c>
      <c r="EA118" s="108">
        <v>-1.3010499999999996</v>
      </c>
      <c r="EB118" s="108">
        <v>-1.28955</v>
      </c>
      <c r="EC118" s="121"/>
      <c r="ED118" s="104">
        <v>-22.666930368000003</v>
      </c>
      <c r="EE118" s="202">
        <v>0.1</v>
      </c>
      <c r="EF118" s="224">
        <v>6.08955</v>
      </c>
      <c r="EG118" s="508">
        <f t="shared" si="309"/>
        <v>0</v>
      </c>
      <c r="EH118" s="507">
        <f t="shared" si="310"/>
        <v>1.2</v>
      </c>
      <c r="EI118" s="204">
        <f t="shared" si="373"/>
        <v>-21.245901753415001</v>
      </c>
      <c r="EJ118" s="204">
        <f t="shared" si="347"/>
        <v>0.12000000000000099</v>
      </c>
      <c r="EK118" s="537">
        <f t="shared" si="311"/>
        <v>0</v>
      </c>
      <c r="EL118" s="537">
        <f t="shared" si="348"/>
        <v>0</v>
      </c>
      <c r="EM118" s="537">
        <f t="shared" si="312"/>
        <v>0</v>
      </c>
      <c r="EN118" s="537">
        <f t="shared" si="313"/>
        <v>0</v>
      </c>
      <c r="EO118" s="518">
        <f t="shared" si="210"/>
        <v>-21.42781024484</v>
      </c>
      <c r="EP118" s="519">
        <f t="shared" si="349"/>
        <v>0.12000000000000099</v>
      </c>
      <c r="EQ118" s="519">
        <f t="shared" si="350"/>
        <v>0.12000000000000099</v>
      </c>
      <c r="ER118" s="538">
        <f t="shared" si="218"/>
        <v>2.0000000000000989E-2</v>
      </c>
      <c r="ES118" s="165"/>
      <c r="ET118" s="165"/>
      <c r="EU118" s="104">
        <f t="shared" si="185"/>
        <v>-21.333021978220007</v>
      </c>
      <c r="EV118" s="163">
        <v>-20.986833333333333</v>
      </c>
      <c r="EW118" s="183"/>
      <c r="EX118" s="36">
        <v>42360</v>
      </c>
      <c r="EY118" s="108">
        <v>-1.3010499999999996</v>
      </c>
      <c r="EZ118" s="108">
        <v>-1.28955</v>
      </c>
      <c r="FA118" s="121"/>
      <c r="FB118" s="104">
        <v>-22.666930368000003</v>
      </c>
      <c r="FC118" s="202">
        <v>0.1</v>
      </c>
      <c r="FD118" s="224">
        <v>0.73954999999999993</v>
      </c>
      <c r="FE118" s="508">
        <f t="shared" si="314"/>
        <v>0</v>
      </c>
      <c r="FF118" s="507">
        <f t="shared" si="315"/>
        <v>-1</v>
      </c>
      <c r="FG118" s="204">
        <f t="shared" si="374"/>
        <v>-22.694300427505009</v>
      </c>
      <c r="FH118" s="204">
        <f t="shared" si="351"/>
        <v>-0.10000000000000142</v>
      </c>
      <c r="FI118" s="537">
        <f t="shared" si="316"/>
        <v>0</v>
      </c>
      <c r="FJ118" s="537">
        <f t="shared" si="352"/>
        <v>0</v>
      </c>
      <c r="FK118" s="537">
        <f t="shared" si="317"/>
        <v>0</v>
      </c>
      <c r="FL118" s="537">
        <f t="shared" si="318"/>
        <v>0</v>
      </c>
      <c r="FM118" s="518">
        <f t="shared" si="211"/>
        <v>-22.694300427505009</v>
      </c>
      <c r="FN118" s="519">
        <f t="shared" si="353"/>
        <v>-0.10000000000000142</v>
      </c>
      <c r="FO118" s="519">
        <f t="shared" si="354"/>
        <v>-0.10000000000000142</v>
      </c>
      <c r="FP118" s="538">
        <f t="shared" si="219"/>
        <v>-0.10000000000000142</v>
      </c>
      <c r="FQ118" s="165"/>
      <c r="FR118" s="165"/>
      <c r="FS118" s="104">
        <f t="shared" si="186"/>
        <v>-22.074788899681014</v>
      </c>
      <c r="FT118">
        <v>-22.612652777777772</v>
      </c>
      <c r="FU118" s="183"/>
      <c r="FV118" s="36">
        <v>42360</v>
      </c>
      <c r="FW118" s="108">
        <v>-1.3010499999999996</v>
      </c>
      <c r="FX118" s="108">
        <v>-1.28955</v>
      </c>
      <c r="FY118" s="121"/>
      <c r="FZ118" s="104">
        <v>-22.666930368000003</v>
      </c>
      <c r="GA118" s="202">
        <v>0.1</v>
      </c>
      <c r="GB118" s="223">
        <v>0.88954999999999995</v>
      </c>
      <c r="GC118" s="508">
        <f t="shared" si="319"/>
        <v>0</v>
      </c>
      <c r="GD118" s="507">
        <f t="shared" si="320"/>
        <v>-1</v>
      </c>
      <c r="GE118" s="204">
        <f t="shared" si="375"/>
        <v>-23.237289412287506</v>
      </c>
      <c r="GF118" s="204">
        <f t="shared" si="355"/>
        <v>-5.0000000000000711E-2</v>
      </c>
      <c r="GG118" s="537">
        <f t="shared" si="321"/>
        <v>0</v>
      </c>
      <c r="GH118" s="537">
        <f t="shared" si="322"/>
        <v>0</v>
      </c>
      <c r="GI118" s="537">
        <f t="shared" si="323"/>
        <v>0</v>
      </c>
      <c r="GJ118" s="537">
        <f t="shared" si="324"/>
        <v>0</v>
      </c>
      <c r="GK118" s="518">
        <f t="shared" si="212"/>
        <v>-23.237289412287506</v>
      </c>
      <c r="GL118" s="519">
        <f t="shared" si="356"/>
        <v>-5.0000000000000711E-2</v>
      </c>
      <c r="GM118" s="519">
        <f t="shared" si="357"/>
        <v>-5.0000000000000711E-2</v>
      </c>
      <c r="GN118" s="538">
        <f t="shared" si="220"/>
        <v>-5.0000000000000711E-2</v>
      </c>
      <c r="GO118" s="165"/>
      <c r="GP118" s="165"/>
      <c r="GQ118" s="104">
        <f t="shared" si="187"/>
        <v>-23.517289412287521</v>
      </c>
      <c r="GR118"/>
      <c r="GS118" s="183"/>
      <c r="GT118" s="36">
        <v>42360</v>
      </c>
      <c r="GU118" s="108">
        <v>-1.3010499999999996</v>
      </c>
      <c r="GV118" s="108">
        <v>-1.28955</v>
      </c>
      <c r="GW118" s="121"/>
      <c r="GX118" s="104">
        <v>-22.666930368000003</v>
      </c>
      <c r="GY118" s="202">
        <v>0.1</v>
      </c>
      <c r="GZ118" s="223">
        <v>-4.0604499999999994</v>
      </c>
      <c r="HA118" s="508">
        <f t="shared" si="325"/>
        <v>-1.8</v>
      </c>
      <c r="HB118" s="507">
        <f t="shared" si="326"/>
        <v>0</v>
      </c>
      <c r="HC118" s="204">
        <f t="shared" si="376"/>
        <v>-23.345000000000002</v>
      </c>
      <c r="HD118" s="204">
        <f t="shared" si="358"/>
        <v>-8.9999999999999858E-2</v>
      </c>
      <c r="HE118" s="537">
        <f t="shared" si="327"/>
        <v>0</v>
      </c>
      <c r="HF118" s="537">
        <f t="shared" si="359"/>
        <v>0</v>
      </c>
      <c r="HG118" s="537">
        <f t="shared" si="328"/>
        <v>0</v>
      </c>
      <c r="HH118" s="537">
        <f t="shared" si="329"/>
        <v>0</v>
      </c>
      <c r="HI118" s="518">
        <f t="shared" si="213"/>
        <v>-23.364757279915011</v>
      </c>
      <c r="HJ118" s="519">
        <f t="shared" si="360"/>
        <v>-7.1999999999999884E-2</v>
      </c>
      <c r="HK118" s="519">
        <f t="shared" si="361"/>
        <v>-7.1999999999999884E-2</v>
      </c>
      <c r="HL118" s="538">
        <f t="shared" si="221"/>
        <v>-7.1999999999999884E-2</v>
      </c>
      <c r="HM118" s="165"/>
      <c r="HN118" s="165"/>
      <c r="HO118" s="104">
        <f t="shared" si="188"/>
        <v>-23.243357279915013</v>
      </c>
      <c r="HP118" s="165"/>
      <c r="HQ118" s="183"/>
      <c r="HR118" s="36">
        <v>42360</v>
      </c>
      <c r="HS118" s="108">
        <v>-1.3010499999999996</v>
      </c>
      <c r="HT118" s="108">
        <v>-1.28955</v>
      </c>
      <c r="HU118" s="121"/>
      <c r="HV118" s="104">
        <v>-22.666930368000003</v>
      </c>
      <c r="HW118" s="202">
        <v>0.1</v>
      </c>
      <c r="HX118" s="223">
        <v>1.28955</v>
      </c>
      <c r="HY118" s="508">
        <f t="shared" si="330"/>
        <v>0</v>
      </c>
      <c r="HZ118" s="507">
        <f t="shared" si="331"/>
        <v>-0.2</v>
      </c>
      <c r="IA118" s="204">
        <f t="shared" si="377"/>
        <v>-21.494775439477511</v>
      </c>
      <c r="IB118" s="204">
        <f t="shared" si="362"/>
        <v>-1.9999999999999574E-2</v>
      </c>
      <c r="IC118" s="537">
        <f t="shared" si="332"/>
        <v>0</v>
      </c>
      <c r="ID118" s="537">
        <f t="shared" si="363"/>
        <v>0</v>
      </c>
      <c r="IE118" s="537">
        <f t="shared" si="333"/>
        <v>0</v>
      </c>
      <c r="IF118" s="537">
        <f t="shared" si="334"/>
        <v>0</v>
      </c>
      <c r="IG118" s="518">
        <f t="shared" si="214"/>
        <v>-21.494775439477511</v>
      </c>
      <c r="IH118" s="519">
        <f t="shared" si="364"/>
        <v>-1.9999999999999574E-2</v>
      </c>
      <c r="II118" s="519">
        <f t="shared" si="365"/>
        <v>-1.9999999999999574E-2</v>
      </c>
      <c r="IJ118" s="538">
        <f t="shared" si="222"/>
        <v>-0.11999999999999958</v>
      </c>
      <c r="IK118" s="165"/>
      <c r="IL118" s="165"/>
      <c r="IM118" s="104">
        <f t="shared" si="189"/>
        <v>-21.473975439477517</v>
      </c>
      <c r="IN118"/>
      <c r="IO118" s="183"/>
      <c r="IP118" s="36">
        <v>42360</v>
      </c>
      <c r="IQ118" s="108">
        <v>-1.3010499999999996</v>
      </c>
      <c r="IR118" s="108">
        <v>-1.28955</v>
      </c>
      <c r="IS118" s="121"/>
      <c r="IT118" s="104">
        <v>-22.666930368000003</v>
      </c>
      <c r="IU118" s="202">
        <v>0.1</v>
      </c>
      <c r="IV118" s="365">
        <v>3.6395499999999998</v>
      </c>
      <c r="IW118" s="508">
        <f t="shared" si="335"/>
        <v>0</v>
      </c>
      <c r="IX118" s="507">
        <f t="shared" si="336"/>
        <v>1</v>
      </c>
      <c r="IY118" s="204">
        <f t="shared" si="378"/>
        <v>-22.7</v>
      </c>
      <c r="IZ118" s="204">
        <f t="shared" si="366"/>
        <v>0.10000000000000142</v>
      </c>
      <c r="JA118" s="537">
        <f t="shared" si="379"/>
        <v>0</v>
      </c>
      <c r="JB118" s="537">
        <f t="shared" si="367"/>
        <v>0</v>
      </c>
      <c r="JC118" s="537">
        <f t="shared" si="338"/>
        <v>0</v>
      </c>
      <c r="JD118" s="537">
        <f t="shared" si="339"/>
        <v>0</v>
      </c>
      <c r="JE118" s="518">
        <f t="shared" si="215"/>
        <v>-22.774622412950006</v>
      </c>
      <c r="JF118" s="519">
        <f t="shared" si="368"/>
        <v>0.10000000000000142</v>
      </c>
      <c r="JG118" s="519">
        <f t="shared" si="369"/>
        <v>0.10000000000000142</v>
      </c>
      <c r="JH118" s="538">
        <f t="shared" si="223"/>
        <v>0.10000000000000142</v>
      </c>
      <c r="JI118" s="165"/>
      <c r="JJ118" s="165"/>
      <c r="JK118" s="104">
        <f t="shared" si="190"/>
        <v>-22.307423855859003</v>
      </c>
      <c r="JL118" s="131"/>
      <c r="JM118" s="131"/>
      <c r="JN118" s="528"/>
      <c r="JO118" s="163">
        <v>-22.666930368000003</v>
      </c>
      <c r="JP118" s="163">
        <v>1.28955</v>
      </c>
      <c r="JQ118" s="398">
        <f t="shared" si="243"/>
        <v>-21.895720429142511</v>
      </c>
      <c r="JT118" s="163">
        <v>-2.3104500000000003</v>
      </c>
      <c r="JU118" s="398">
        <f t="shared" si="244"/>
        <v>-22.834483664900993</v>
      </c>
      <c r="JX118" s="163">
        <v>6.08955</v>
      </c>
      <c r="JY118" s="425">
        <f t="shared" si="245"/>
        <v>-21.333021978220007</v>
      </c>
      <c r="JZ118" s="398">
        <v>-20.986833333333333</v>
      </c>
      <c r="KB118" s="163">
        <v>0.73954999999999993</v>
      </c>
      <c r="KC118" s="398">
        <f t="shared" si="246"/>
        <v>-22.074788899681014</v>
      </c>
      <c r="KD118" s="398">
        <v>-22.612652777777772</v>
      </c>
      <c r="KF118" s="163">
        <v>0.88954999999999995</v>
      </c>
      <c r="KG118" s="398">
        <f t="shared" si="247"/>
        <v>-23.517289412287521</v>
      </c>
      <c r="KJ118" s="163">
        <v>-4.0604499999999994</v>
      </c>
      <c r="KK118" s="398">
        <f t="shared" si="248"/>
        <v>-23.243357279915013</v>
      </c>
      <c r="KL118" s="425"/>
      <c r="KN118" s="365">
        <v>1.28955</v>
      </c>
      <c r="KO118" s="398">
        <f t="shared" si="249"/>
        <v>-21.473975439477517</v>
      </c>
      <c r="KR118" s="365">
        <v>3.6395499999999998</v>
      </c>
      <c r="KS118" s="398">
        <f t="shared" si="250"/>
        <v>-22.307423855859003</v>
      </c>
      <c r="KU118" s="36">
        <v>42360</v>
      </c>
    </row>
    <row r="119" spans="1:325" x14ac:dyDescent="0.35">
      <c r="A119" s="95">
        <v>41265</v>
      </c>
      <c r="B119" s="36">
        <v>41265</v>
      </c>
      <c r="C119" s="301">
        <v>0</v>
      </c>
      <c r="D119" s="301">
        <v>-3.6</v>
      </c>
      <c r="E119" s="301">
        <v>4.8</v>
      </c>
      <c r="F119" s="301">
        <v>-0.55000000000000004</v>
      </c>
      <c r="G119" s="301">
        <v>-0.4</v>
      </c>
      <c r="H119" s="301">
        <v>-5.35</v>
      </c>
      <c r="I119" s="301">
        <v>0</v>
      </c>
      <c r="J119" s="301">
        <v>2.35</v>
      </c>
      <c r="K119" s="106"/>
      <c r="L119" s="36">
        <v>42360</v>
      </c>
      <c r="M119" s="105">
        <v>-1.3010499999999996</v>
      </c>
      <c r="N119" s="98">
        <f t="shared" si="233"/>
        <v>-1.28955</v>
      </c>
      <c r="O119" s="108">
        <f t="shared" si="242"/>
        <v>-1.27685</v>
      </c>
      <c r="P119" s="262"/>
      <c r="Q119" s="181">
        <v>42360</v>
      </c>
      <c r="R119" s="301">
        <v>0</v>
      </c>
      <c r="S119" s="224">
        <v>1.28955</v>
      </c>
      <c r="T119"/>
      <c r="U119" s="301">
        <v>-3.6</v>
      </c>
      <c r="V119" s="224">
        <v>-2.3104500000000003</v>
      </c>
      <c r="W119"/>
      <c r="X119" s="301">
        <v>4.8</v>
      </c>
      <c r="Y119" s="224">
        <v>6.08955</v>
      </c>
      <c r="Z119">
        <v>-20.986833333333333</v>
      </c>
      <c r="AA119" s="301">
        <v>-0.55000000000000004</v>
      </c>
      <c r="AB119" s="224">
        <v>0.73954999999999993</v>
      </c>
      <c r="AC119">
        <v>-22.612652777777772</v>
      </c>
      <c r="AD119" s="301">
        <v>-0.4</v>
      </c>
      <c r="AE119" s="223">
        <v>0.88954999999999995</v>
      </c>
      <c r="AF119"/>
      <c r="AG119" s="301">
        <v>-5.35</v>
      </c>
      <c r="AH119" s="223">
        <v>-4.0604499999999994</v>
      </c>
      <c r="AI119" s="100"/>
      <c r="AJ119" s="301">
        <v>0</v>
      </c>
      <c r="AK119" s="223">
        <v>1.28955</v>
      </c>
      <c r="AL119"/>
      <c r="AM119" s="301">
        <v>2.35</v>
      </c>
      <c r="AN119" s="223">
        <f t="shared" si="224"/>
        <v>3.6395499999999998</v>
      </c>
      <c r="AO119"/>
      <c r="AZ119" s="36">
        <v>42361</v>
      </c>
      <c r="BA119" s="301">
        <v>1.4</v>
      </c>
      <c r="BC119" s="301">
        <v>-0.70000000000000007</v>
      </c>
      <c r="BE119" s="301">
        <v>3.15</v>
      </c>
      <c r="BG119" s="301">
        <v>-0.85000000000000009</v>
      </c>
      <c r="BI119" s="301">
        <v>-0.85</v>
      </c>
      <c r="BK119" s="301">
        <v>-6.1999999999999993</v>
      </c>
      <c r="BM119" s="301">
        <v>-5.0000000000000044E-2</v>
      </c>
      <c r="BO119" s="301">
        <v>1.8</v>
      </c>
      <c r="BS119" s="36">
        <v>42361</v>
      </c>
      <c r="BT119">
        <v>65</v>
      </c>
      <c r="BU119">
        <f t="shared" si="148"/>
        <v>0.65</v>
      </c>
      <c r="BV119">
        <f t="shared" si="149"/>
        <v>-22.702218343750005</v>
      </c>
      <c r="BW119">
        <v>60</v>
      </c>
      <c r="BX119">
        <f t="shared" si="150"/>
        <v>0.6</v>
      </c>
      <c r="BY119">
        <v>-22.698476190476192</v>
      </c>
      <c r="CD119" s="36">
        <v>42361</v>
      </c>
      <c r="CE119" s="108">
        <v>-1.3204500000000003</v>
      </c>
      <c r="CF119" s="108">
        <v>-1.3107500000000001</v>
      </c>
      <c r="CG119" s="121"/>
      <c r="CH119" s="104">
        <v>-22.702218343750005</v>
      </c>
      <c r="CI119" s="202">
        <v>0.1</v>
      </c>
      <c r="CJ119" s="224">
        <v>2.71075</v>
      </c>
      <c r="CK119" s="508">
        <f t="shared" si="297"/>
        <v>0</v>
      </c>
      <c r="CL119" s="507">
        <f t="shared" si="298"/>
        <v>0.5</v>
      </c>
      <c r="CM119" s="204">
        <f t="shared" si="370"/>
        <v>-22.013720429142506</v>
      </c>
      <c r="CN119" s="204">
        <f t="shared" si="371"/>
        <v>5.0000000000000711E-2</v>
      </c>
      <c r="CO119" s="537">
        <f t="shared" si="299"/>
        <v>0</v>
      </c>
      <c r="CP119" s="537">
        <f t="shared" si="340"/>
        <v>0</v>
      </c>
      <c r="CQ119" s="537">
        <f t="shared" si="300"/>
        <v>0</v>
      </c>
      <c r="CR119" s="537">
        <f t="shared" si="301"/>
        <v>0</v>
      </c>
      <c r="CS119" s="518">
        <f t="shared" si="208"/>
        <v>-22.013720429142506</v>
      </c>
      <c r="CT119" s="519">
        <f t="shared" si="341"/>
        <v>5.0000000000000711E-2</v>
      </c>
      <c r="CU119" s="519">
        <f t="shared" si="342"/>
        <v>5.0000000000000711E-2</v>
      </c>
      <c r="CV119" s="538">
        <f t="shared" si="302"/>
        <v>5.0000000000000711E-2</v>
      </c>
      <c r="CW119" s="165"/>
      <c r="CX119" s="165"/>
      <c r="CY119" s="104">
        <f t="shared" si="303"/>
        <v>-21.84572042914251</v>
      </c>
      <c r="CZ119"/>
      <c r="DB119" s="36">
        <v>42361</v>
      </c>
      <c r="DC119" s="108">
        <v>-1.3204500000000003</v>
      </c>
      <c r="DD119" s="108">
        <v>-1.3107500000000001</v>
      </c>
      <c r="DE119" s="121"/>
      <c r="DF119" s="104">
        <v>-22.702218343750005</v>
      </c>
      <c r="DG119" s="202">
        <v>0.1</v>
      </c>
      <c r="DH119" s="224">
        <v>0.61075000000000002</v>
      </c>
      <c r="DI119" s="508">
        <f t="shared" si="304"/>
        <v>0</v>
      </c>
      <c r="DJ119" s="507">
        <f t="shared" si="305"/>
        <v>-1</v>
      </c>
      <c r="DK119" s="204">
        <f t="shared" si="372"/>
        <v>-23.340000000000003</v>
      </c>
      <c r="DL119" s="204">
        <f t="shared" si="343"/>
        <v>-5.0000000000000711E-2</v>
      </c>
      <c r="DM119" s="537">
        <f t="shared" si="306"/>
        <v>0</v>
      </c>
      <c r="DN119" s="537">
        <f t="shared" si="344"/>
        <v>0</v>
      </c>
      <c r="DO119" s="537">
        <f t="shared" si="307"/>
        <v>0</v>
      </c>
      <c r="DP119" s="537">
        <f t="shared" si="308"/>
        <v>0</v>
      </c>
      <c r="DQ119" s="518">
        <f t="shared" si="209"/>
        <v>-24.091162814992504</v>
      </c>
      <c r="DR119" s="519">
        <f t="shared" si="345"/>
        <v>-5.0000000000000711E-2</v>
      </c>
      <c r="DS119" s="519">
        <f t="shared" si="346"/>
        <v>-5.0000000000000711E-2</v>
      </c>
      <c r="DT119" s="538">
        <f t="shared" si="217"/>
        <v>-5.0000000000000711E-2</v>
      </c>
      <c r="DU119" s="165"/>
      <c r="DV119" s="165"/>
      <c r="DW119" s="104">
        <f t="shared" si="184"/>
        <v>-22.884483664900994</v>
      </c>
      <c r="DY119" s="183"/>
      <c r="DZ119" s="36">
        <v>42361</v>
      </c>
      <c r="EA119" s="108">
        <v>-1.3204500000000003</v>
      </c>
      <c r="EB119" s="108">
        <v>-1.3107500000000001</v>
      </c>
      <c r="EC119" s="121"/>
      <c r="ED119" s="104">
        <v>-22.702218343750005</v>
      </c>
      <c r="EE119" s="202">
        <v>0.1</v>
      </c>
      <c r="EF119" s="224">
        <v>4.46075</v>
      </c>
      <c r="EG119" s="508">
        <f t="shared" si="309"/>
        <v>0</v>
      </c>
      <c r="EH119" s="507">
        <f t="shared" si="310"/>
        <v>1.1499999999999999</v>
      </c>
      <c r="EI119" s="204">
        <f t="shared" si="373"/>
        <v>-21.130901753415003</v>
      </c>
      <c r="EJ119" s="204">
        <f t="shared" si="347"/>
        <v>0.11499999999999844</v>
      </c>
      <c r="EK119" s="537">
        <f t="shared" si="311"/>
        <v>0</v>
      </c>
      <c r="EL119" s="537">
        <f t="shared" si="348"/>
        <v>0</v>
      </c>
      <c r="EM119" s="537">
        <f t="shared" si="312"/>
        <v>0</v>
      </c>
      <c r="EN119" s="537">
        <f t="shared" si="313"/>
        <v>0</v>
      </c>
      <c r="EO119" s="518">
        <f t="shared" si="210"/>
        <v>-21.312810244840001</v>
      </c>
      <c r="EP119" s="519">
        <f t="shared" si="349"/>
        <v>0.11499999999999844</v>
      </c>
      <c r="EQ119" s="519">
        <f t="shared" si="350"/>
        <v>0.11499999999999844</v>
      </c>
      <c r="ER119" s="538">
        <f t="shared" si="218"/>
        <v>1.4999999999998431E-2</v>
      </c>
      <c r="ES119" s="165"/>
      <c r="ET119" s="165"/>
      <c r="EU119" s="104">
        <f t="shared" si="185"/>
        <v>-21.31802197822001</v>
      </c>
      <c r="EW119" s="183"/>
      <c r="EX119" s="36">
        <v>42361</v>
      </c>
      <c r="EY119" s="108">
        <v>-1.3204500000000003</v>
      </c>
      <c r="EZ119" s="108">
        <v>-1.3107500000000001</v>
      </c>
      <c r="FA119" s="121"/>
      <c r="FB119" s="104">
        <v>-22.702218343750005</v>
      </c>
      <c r="FC119" s="202">
        <v>0.1</v>
      </c>
      <c r="FD119" s="224">
        <v>0.46074999999999999</v>
      </c>
      <c r="FE119" s="508">
        <f t="shared" si="314"/>
        <v>0</v>
      </c>
      <c r="FF119" s="507">
        <f t="shared" si="315"/>
        <v>-1</v>
      </c>
      <c r="FG119" s="204">
        <f t="shared" si="374"/>
        <v>-22.794300427505011</v>
      </c>
      <c r="FH119" s="204">
        <f t="shared" si="351"/>
        <v>-0.10000000000000142</v>
      </c>
      <c r="FI119" s="537">
        <f t="shared" si="316"/>
        <v>0</v>
      </c>
      <c r="FJ119" s="537">
        <f t="shared" si="352"/>
        <v>0</v>
      </c>
      <c r="FK119" s="537">
        <f t="shared" si="317"/>
        <v>0</v>
      </c>
      <c r="FL119" s="537">
        <f t="shared" si="318"/>
        <v>0</v>
      </c>
      <c r="FM119" s="518">
        <f t="shared" si="211"/>
        <v>-22.794300427505011</v>
      </c>
      <c r="FN119" s="519">
        <f t="shared" si="353"/>
        <v>-0.10000000000000142</v>
      </c>
      <c r="FO119" s="519">
        <f t="shared" si="354"/>
        <v>-0.10000000000000142</v>
      </c>
      <c r="FP119" s="538">
        <f t="shared" si="219"/>
        <v>-0.10000000000000142</v>
      </c>
      <c r="FQ119" s="165"/>
      <c r="FR119" s="165"/>
      <c r="FS119" s="104">
        <f t="shared" si="186"/>
        <v>-22.174788899681015</v>
      </c>
      <c r="FT119"/>
      <c r="FU119" s="183"/>
      <c r="FV119" s="36">
        <v>42361</v>
      </c>
      <c r="FW119" s="108">
        <v>-1.3204500000000003</v>
      </c>
      <c r="FX119" s="108">
        <v>-1.3107500000000001</v>
      </c>
      <c r="FY119" s="121"/>
      <c r="FZ119" s="104">
        <v>-22.702218343750005</v>
      </c>
      <c r="GA119" s="202">
        <v>0.1</v>
      </c>
      <c r="GB119" s="223">
        <v>0.4607500000000001</v>
      </c>
      <c r="GC119" s="508">
        <f t="shared" si="319"/>
        <v>0</v>
      </c>
      <c r="GD119" s="507">
        <f t="shared" si="320"/>
        <v>-1</v>
      </c>
      <c r="GE119" s="204">
        <f t="shared" si="375"/>
        <v>-23.287289412287507</v>
      </c>
      <c r="GF119" s="204">
        <f t="shared" si="355"/>
        <v>-5.0000000000000711E-2</v>
      </c>
      <c r="GG119" s="537">
        <f t="shared" si="321"/>
        <v>0</v>
      </c>
      <c r="GH119" s="537">
        <f t="shared" si="322"/>
        <v>0</v>
      </c>
      <c r="GI119" s="537">
        <f t="shared" si="323"/>
        <v>0</v>
      </c>
      <c r="GJ119" s="537">
        <f t="shared" si="324"/>
        <v>0</v>
      </c>
      <c r="GK119" s="518">
        <f t="shared" si="212"/>
        <v>-23.287289412287507</v>
      </c>
      <c r="GL119" s="519">
        <f t="shared" si="356"/>
        <v>-5.0000000000000711E-2</v>
      </c>
      <c r="GM119" s="519">
        <f t="shared" si="357"/>
        <v>-5.0000000000000711E-2</v>
      </c>
      <c r="GN119" s="538">
        <f t="shared" si="220"/>
        <v>-5.0000000000000711E-2</v>
      </c>
      <c r="GO119" s="165"/>
      <c r="GP119" s="165"/>
      <c r="GQ119" s="104">
        <f t="shared" si="187"/>
        <v>-23.567289412287522</v>
      </c>
      <c r="GR119"/>
      <c r="GS119" s="183"/>
      <c r="GT119" s="36">
        <v>42361</v>
      </c>
      <c r="GU119" s="108">
        <v>-1.3204500000000003</v>
      </c>
      <c r="GV119" s="108">
        <v>-1.3107500000000001</v>
      </c>
      <c r="GW119" s="121"/>
      <c r="GX119" s="104">
        <v>-22.702218343750005</v>
      </c>
      <c r="GY119" s="202">
        <v>0.1</v>
      </c>
      <c r="GZ119" s="223">
        <v>-4.8892499999999988</v>
      </c>
      <c r="HA119" s="508">
        <f t="shared" si="325"/>
        <v>-1.8</v>
      </c>
      <c r="HB119" s="507">
        <f t="shared" si="326"/>
        <v>0</v>
      </c>
      <c r="HC119" s="204">
        <f t="shared" si="376"/>
        <v>-23.435000000000002</v>
      </c>
      <c r="HD119" s="204">
        <f t="shared" si="358"/>
        <v>-8.9999999999999858E-2</v>
      </c>
      <c r="HE119" s="537">
        <f t="shared" si="327"/>
        <v>0</v>
      </c>
      <c r="HF119" s="537">
        <f t="shared" si="359"/>
        <v>0</v>
      </c>
      <c r="HG119" s="537">
        <f t="shared" si="328"/>
        <v>0</v>
      </c>
      <c r="HH119" s="537">
        <f t="shared" si="329"/>
        <v>0</v>
      </c>
      <c r="HI119" s="518">
        <f t="shared" si="213"/>
        <v>-23.454757279915011</v>
      </c>
      <c r="HJ119" s="519">
        <f t="shared" si="360"/>
        <v>-7.1999999999999884E-2</v>
      </c>
      <c r="HK119" s="519">
        <f t="shared" si="361"/>
        <v>-7.1999999999999884E-2</v>
      </c>
      <c r="HL119" s="538">
        <f t="shared" si="221"/>
        <v>-7.1999999999999884E-2</v>
      </c>
      <c r="HM119" s="165"/>
      <c r="HN119" s="165"/>
      <c r="HO119" s="104">
        <f t="shared" si="188"/>
        <v>-23.315357279915013</v>
      </c>
      <c r="HP119" s="165"/>
      <c r="HQ119" s="183"/>
      <c r="HR119" s="36">
        <v>42361</v>
      </c>
      <c r="HS119" s="108">
        <v>-1.3204500000000003</v>
      </c>
      <c r="HT119" s="108">
        <v>-1.3107500000000001</v>
      </c>
      <c r="HU119" s="121"/>
      <c r="HV119" s="104">
        <v>-22.702218343750005</v>
      </c>
      <c r="HW119" s="202">
        <v>0.1</v>
      </c>
      <c r="HX119" s="223">
        <v>1.26075</v>
      </c>
      <c r="HY119" s="508">
        <f t="shared" si="330"/>
        <v>0</v>
      </c>
      <c r="HZ119" s="507">
        <f t="shared" si="331"/>
        <v>-0.2</v>
      </c>
      <c r="IA119" s="204">
        <f t="shared" si="377"/>
        <v>-21.514775439477511</v>
      </c>
      <c r="IB119" s="204">
        <f t="shared" si="362"/>
        <v>-1.9999999999999574E-2</v>
      </c>
      <c r="IC119" s="537">
        <f t="shared" si="332"/>
        <v>0</v>
      </c>
      <c r="ID119" s="537">
        <f t="shared" si="363"/>
        <v>0</v>
      </c>
      <c r="IE119" s="537">
        <f t="shared" si="333"/>
        <v>0</v>
      </c>
      <c r="IF119" s="537">
        <f t="shared" si="334"/>
        <v>0</v>
      </c>
      <c r="IG119" s="518">
        <f t="shared" si="214"/>
        <v>-21.514775439477511</v>
      </c>
      <c r="IH119" s="519">
        <f t="shared" si="364"/>
        <v>-1.9999999999999574E-2</v>
      </c>
      <c r="II119" s="519">
        <f t="shared" si="365"/>
        <v>-1.9999999999999574E-2</v>
      </c>
      <c r="IJ119" s="538">
        <f t="shared" si="222"/>
        <v>-0.11999999999999958</v>
      </c>
      <c r="IK119" s="165"/>
      <c r="IL119" s="165"/>
      <c r="IM119" s="104">
        <f t="shared" si="189"/>
        <v>-21.593975439477518</v>
      </c>
      <c r="IN119"/>
      <c r="IO119" s="183"/>
      <c r="IP119" s="36">
        <v>42361</v>
      </c>
      <c r="IQ119" s="108">
        <v>-1.3204500000000003</v>
      </c>
      <c r="IR119" s="108">
        <v>-1.3107500000000001</v>
      </c>
      <c r="IS119" s="121"/>
      <c r="IT119" s="104">
        <v>-22.702218343750005</v>
      </c>
      <c r="IU119" s="202">
        <v>0.1</v>
      </c>
      <c r="IV119" s="365">
        <v>3.1107500000000003</v>
      </c>
      <c r="IW119" s="508">
        <f t="shared" si="335"/>
        <v>0</v>
      </c>
      <c r="IX119" s="507">
        <f t="shared" si="336"/>
        <v>1</v>
      </c>
      <c r="IY119" s="204">
        <f t="shared" si="378"/>
        <v>-22.599999999999998</v>
      </c>
      <c r="IZ119" s="204">
        <f t="shared" si="366"/>
        <v>0.10000000000000142</v>
      </c>
      <c r="JA119" s="537">
        <f t="shared" si="379"/>
        <v>0</v>
      </c>
      <c r="JB119" s="537">
        <f t="shared" si="367"/>
        <v>0</v>
      </c>
      <c r="JC119" s="537">
        <f t="shared" si="338"/>
        <v>0</v>
      </c>
      <c r="JD119" s="537">
        <f t="shared" si="339"/>
        <v>0</v>
      </c>
      <c r="JE119" s="518">
        <f t="shared" si="215"/>
        <v>-22.674622412950004</v>
      </c>
      <c r="JF119" s="519">
        <f t="shared" si="368"/>
        <v>0.10000000000000142</v>
      </c>
      <c r="JG119" s="519">
        <f t="shared" si="369"/>
        <v>0.10000000000000142</v>
      </c>
      <c r="JH119" s="538">
        <f t="shared" si="223"/>
        <v>0.10000000000000142</v>
      </c>
      <c r="JI119" s="165"/>
      <c r="JJ119" s="165"/>
      <c r="JK119" s="104">
        <f t="shared" si="190"/>
        <v>-22.207423855859002</v>
      </c>
      <c r="JL119" s="131"/>
      <c r="JM119" s="131"/>
      <c r="JN119" s="528"/>
      <c r="JO119" s="163">
        <v>-22.702218343750005</v>
      </c>
      <c r="JP119" s="163">
        <v>2.71075</v>
      </c>
      <c r="JQ119" s="398">
        <f t="shared" si="243"/>
        <v>-21.84572042914251</v>
      </c>
      <c r="JT119" s="163">
        <v>0.61075000000000002</v>
      </c>
      <c r="JU119" s="398">
        <f t="shared" si="244"/>
        <v>-22.884483664900994</v>
      </c>
      <c r="JX119" s="163">
        <v>4.46075</v>
      </c>
      <c r="JY119" s="425">
        <f t="shared" si="245"/>
        <v>-21.31802197822001</v>
      </c>
      <c r="KB119" s="163">
        <v>0.46074999999999999</v>
      </c>
      <c r="KC119" s="398">
        <f t="shared" si="246"/>
        <v>-22.174788899681015</v>
      </c>
      <c r="KF119" s="163">
        <v>0.4607500000000001</v>
      </c>
      <c r="KG119" s="398">
        <f t="shared" si="247"/>
        <v>-23.567289412287522</v>
      </c>
      <c r="KJ119" s="163">
        <v>-4.8892499999999988</v>
      </c>
      <c r="KK119" s="398">
        <f t="shared" si="248"/>
        <v>-23.315357279915013</v>
      </c>
      <c r="KL119" s="425"/>
      <c r="KN119" s="365">
        <v>1.26075</v>
      </c>
      <c r="KO119" s="398">
        <f t="shared" si="249"/>
        <v>-21.593975439477518</v>
      </c>
      <c r="KR119" s="365">
        <v>3.1107500000000003</v>
      </c>
      <c r="KS119" s="398">
        <f t="shared" si="250"/>
        <v>-22.207423855859002</v>
      </c>
      <c r="KU119" s="36">
        <v>42361</v>
      </c>
    </row>
    <row r="120" spans="1:325" x14ac:dyDescent="0.35">
      <c r="A120" s="95">
        <v>41266</v>
      </c>
      <c r="B120" s="36">
        <v>41266</v>
      </c>
      <c r="C120" s="301">
        <v>1.4</v>
      </c>
      <c r="D120" s="301">
        <v>-0.70000000000000007</v>
      </c>
      <c r="E120" s="301">
        <v>3.15</v>
      </c>
      <c r="F120" s="301">
        <v>-0.85000000000000009</v>
      </c>
      <c r="G120" s="301">
        <v>-0.85</v>
      </c>
      <c r="H120" s="301">
        <v>-6.1999999999999993</v>
      </c>
      <c r="I120" s="301">
        <v>-5.0000000000000044E-2</v>
      </c>
      <c r="J120" s="301">
        <v>1.8</v>
      </c>
      <c r="K120" s="106"/>
      <c r="L120" s="36">
        <v>42361</v>
      </c>
      <c r="M120" s="105">
        <v>-1.3204500000000003</v>
      </c>
      <c r="N120" s="98">
        <f t="shared" si="233"/>
        <v>-1.3107500000000001</v>
      </c>
      <c r="O120" s="108">
        <f t="shared" si="242"/>
        <v>-1.2998500000000002</v>
      </c>
      <c r="P120" s="262"/>
      <c r="Q120" s="181">
        <v>42361</v>
      </c>
      <c r="R120" s="301">
        <v>1.4</v>
      </c>
      <c r="S120" s="224">
        <v>2.71075</v>
      </c>
      <c r="T120"/>
      <c r="U120" s="301">
        <v>-0.70000000000000007</v>
      </c>
      <c r="V120" s="224">
        <v>0.61075000000000002</v>
      </c>
      <c r="W120"/>
      <c r="X120" s="301">
        <v>3.15</v>
      </c>
      <c r="Y120" s="224">
        <v>4.46075</v>
      </c>
      <c r="Z120"/>
      <c r="AA120" s="301">
        <v>-0.85000000000000009</v>
      </c>
      <c r="AB120" s="224">
        <v>0.46074999999999999</v>
      </c>
      <c r="AC120"/>
      <c r="AD120" s="301">
        <v>-0.85</v>
      </c>
      <c r="AE120" s="223">
        <v>0.4607500000000001</v>
      </c>
      <c r="AF120"/>
      <c r="AG120" s="301">
        <v>-6.1999999999999993</v>
      </c>
      <c r="AH120" s="223">
        <v>-4.8892499999999988</v>
      </c>
      <c r="AI120" s="100"/>
      <c r="AJ120" s="301">
        <v>-5.0000000000000044E-2</v>
      </c>
      <c r="AK120" s="223">
        <v>1.26075</v>
      </c>
      <c r="AL120"/>
      <c r="AM120" s="301">
        <v>1.8</v>
      </c>
      <c r="AN120" s="223">
        <f t="shared" si="224"/>
        <v>3.1107500000000003</v>
      </c>
      <c r="AO120"/>
      <c r="AZ120" s="36">
        <v>42362</v>
      </c>
      <c r="BA120" s="301">
        <v>2.1</v>
      </c>
      <c r="BC120" s="301">
        <v>-0.54999999999999993</v>
      </c>
      <c r="BE120" s="301">
        <v>2.7</v>
      </c>
      <c r="BG120" s="301">
        <v>-0.95</v>
      </c>
      <c r="BI120" s="301">
        <v>-1.45</v>
      </c>
      <c r="BK120" s="301">
        <v>-10.45</v>
      </c>
      <c r="BM120" s="301">
        <v>2</v>
      </c>
      <c r="BO120" s="301">
        <v>1.35</v>
      </c>
      <c r="BS120" s="36">
        <v>42362</v>
      </c>
      <c r="BT120">
        <v>66</v>
      </c>
      <c r="BU120">
        <f t="shared" ref="BU120:BU183" si="380">(BT120/100)</f>
        <v>0.66</v>
      </c>
      <c r="BV120">
        <f t="shared" ref="BV120:BV183" si="381">((13.925*BU120*BU120*BU120*BU120)-(49.259*BU120*BU120*BU120)+(72.166*BU120*BU120)-(50.09*BU120)-9.5918)</f>
        <v>-22.735223876000006</v>
      </c>
      <c r="BW120">
        <v>61</v>
      </c>
      <c r="BX120">
        <f t="shared" ref="BX120:BX183" si="382">(BW120/100)</f>
        <v>0.61</v>
      </c>
      <c r="BY120" s="100">
        <v>-22.432720000000003</v>
      </c>
      <c r="CD120" s="36">
        <v>42362</v>
      </c>
      <c r="CE120" s="108">
        <v>-1.3362500000000002</v>
      </c>
      <c r="CF120" s="108">
        <v>-1.3283500000000004</v>
      </c>
      <c r="CG120" s="121"/>
      <c r="CH120" s="104">
        <v>-22.735223876000006</v>
      </c>
      <c r="CI120" s="202">
        <v>0.1</v>
      </c>
      <c r="CJ120" s="224">
        <v>3.4283500000000005</v>
      </c>
      <c r="CK120" s="508">
        <f t="shared" si="297"/>
        <v>0</v>
      </c>
      <c r="CL120" s="507">
        <f t="shared" si="298"/>
        <v>1</v>
      </c>
      <c r="CM120" s="204">
        <f t="shared" si="370"/>
        <v>-21.913720429142504</v>
      </c>
      <c r="CN120" s="204">
        <f t="shared" si="371"/>
        <v>0.10000000000000142</v>
      </c>
      <c r="CO120" s="537">
        <f t="shared" si="299"/>
        <v>0</v>
      </c>
      <c r="CP120" s="537">
        <f t="shared" si="340"/>
        <v>0</v>
      </c>
      <c r="CQ120" s="537">
        <f t="shared" si="300"/>
        <v>0</v>
      </c>
      <c r="CR120" s="537">
        <f t="shared" si="301"/>
        <v>0</v>
      </c>
      <c r="CS120" s="518">
        <f t="shared" si="208"/>
        <v>-21.913720429142504</v>
      </c>
      <c r="CT120" s="519">
        <f t="shared" si="341"/>
        <v>0.10000000000000142</v>
      </c>
      <c r="CU120" s="519">
        <f t="shared" si="342"/>
        <v>0.10000000000000142</v>
      </c>
      <c r="CV120" s="538">
        <f t="shared" si="302"/>
        <v>0.10000000000000142</v>
      </c>
      <c r="CW120" s="165"/>
      <c r="CX120" s="165"/>
      <c r="CY120" s="104">
        <f t="shared" si="303"/>
        <v>-21.745720429142509</v>
      </c>
      <c r="CZ120"/>
      <c r="DB120" s="36">
        <v>42362</v>
      </c>
      <c r="DC120" s="108">
        <v>-1.3362500000000002</v>
      </c>
      <c r="DD120" s="108">
        <v>-1.3283500000000004</v>
      </c>
      <c r="DE120" s="121"/>
      <c r="DF120" s="104">
        <v>-22.735223876000006</v>
      </c>
      <c r="DG120" s="202">
        <v>0.1</v>
      </c>
      <c r="DH120" s="224">
        <v>0.77835000000000043</v>
      </c>
      <c r="DI120" s="508">
        <f t="shared" si="304"/>
        <v>0</v>
      </c>
      <c r="DJ120" s="507">
        <f t="shared" si="305"/>
        <v>-1</v>
      </c>
      <c r="DK120" s="204">
        <f t="shared" si="372"/>
        <v>-23.390000000000004</v>
      </c>
      <c r="DL120" s="204">
        <f t="shared" si="343"/>
        <v>-5.0000000000000711E-2</v>
      </c>
      <c r="DM120" s="537">
        <f t="shared" si="306"/>
        <v>0</v>
      </c>
      <c r="DN120" s="537">
        <f t="shared" si="344"/>
        <v>0</v>
      </c>
      <c r="DO120" s="537">
        <f t="shared" si="307"/>
        <v>0</v>
      </c>
      <c r="DP120" s="537">
        <f t="shared" si="308"/>
        <v>0</v>
      </c>
      <c r="DQ120" s="518">
        <f t="shared" si="209"/>
        <v>-24.141162814992505</v>
      </c>
      <c r="DR120" s="519">
        <f t="shared" si="345"/>
        <v>-5.0000000000000711E-2</v>
      </c>
      <c r="DS120" s="519">
        <f t="shared" si="346"/>
        <v>-5.0000000000000711E-2</v>
      </c>
      <c r="DT120" s="538">
        <f t="shared" si="217"/>
        <v>-5.0000000000000711E-2</v>
      </c>
      <c r="DU120" s="165"/>
      <c r="DV120" s="165"/>
      <c r="DW120" s="104">
        <f t="shared" si="184"/>
        <v>-22.934483664900995</v>
      </c>
      <c r="DY120" s="183"/>
      <c r="DZ120" s="36">
        <v>42362</v>
      </c>
      <c r="EA120" s="108">
        <v>-1.3362500000000002</v>
      </c>
      <c r="EB120" s="108">
        <v>-1.3283500000000004</v>
      </c>
      <c r="EC120" s="121"/>
      <c r="ED120" s="104">
        <v>-22.735223876000006</v>
      </c>
      <c r="EE120" s="202">
        <v>0.1</v>
      </c>
      <c r="EF120" s="224">
        <v>4.0283500000000005</v>
      </c>
      <c r="EG120" s="508">
        <f t="shared" si="309"/>
        <v>0</v>
      </c>
      <c r="EH120" s="507">
        <f t="shared" si="310"/>
        <v>1.1499999999999999</v>
      </c>
      <c r="EI120" s="204">
        <f t="shared" si="373"/>
        <v>-21.015901753415005</v>
      </c>
      <c r="EJ120" s="204">
        <f t="shared" si="347"/>
        <v>0.11499999999999844</v>
      </c>
      <c r="EK120" s="537">
        <f t="shared" si="311"/>
        <v>0</v>
      </c>
      <c r="EL120" s="537">
        <f t="shared" si="348"/>
        <v>0</v>
      </c>
      <c r="EM120" s="537">
        <f t="shared" si="312"/>
        <v>0</v>
      </c>
      <c r="EN120" s="537">
        <f t="shared" si="313"/>
        <v>0</v>
      </c>
      <c r="EO120" s="518">
        <f t="shared" si="210"/>
        <v>-21.197810244840003</v>
      </c>
      <c r="EP120" s="519">
        <f t="shared" si="349"/>
        <v>0.11499999999999844</v>
      </c>
      <c r="EQ120" s="519">
        <f t="shared" si="350"/>
        <v>0.11499999999999844</v>
      </c>
      <c r="ER120" s="538">
        <f t="shared" si="218"/>
        <v>1.4999999999998431E-2</v>
      </c>
      <c r="ES120" s="165"/>
      <c r="ET120" s="165"/>
      <c r="EU120" s="104">
        <f t="shared" si="185"/>
        <v>-21.303021978220013</v>
      </c>
      <c r="EW120" s="183"/>
      <c r="EX120" s="36">
        <v>42362</v>
      </c>
      <c r="EY120" s="108">
        <v>-1.3362500000000002</v>
      </c>
      <c r="EZ120" s="108">
        <v>-1.3283500000000004</v>
      </c>
      <c r="FA120" s="121"/>
      <c r="FB120" s="104">
        <v>-22.735223876000006</v>
      </c>
      <c r="FC120" s="202">
        <v>0.1</v>
      </c>
      <c r="FD120" s="224">
        <v>0.37835000000000041</v>
      </c>
      <c r="FE120" s="508">
        <f t="shared" si="314"/>
        <v>0</v>
      </c>
      <c r="FF120" s="507">
        <f t="shared" si="315"/>
        <v>-1</v>
      </c>
      <c r="FG120" s="204">
        <f t="shared" si="374"/>
        <v>-22.894300427505012</v>
      </c>
      <c r="FH120" s="204">
        <f t="shared" si="351"/>
        <v>-0.10000000000000142</v>
      </c>
      <c r="FI120" s="537">
        <f t="shared" si="316"/>
        <v>0</v>
      </c>
      <c r="FJ120" s="537">
        <f t="shared" si="352"/>
        <v>0</v>
      </c>
      <c r="FK120" s="537">
        <f t="shared" si="317"/>
        <v>0</v>
      </c>
      <c r="FL120" s="537">
        <f t="shared" si="318"/>
        <v>0</v>
      </c>
      <c r="FM120" s="518">
        <f t="shared" si="211"/>
        <v>-22.894300427505012</v>
      </c>
      <c r="FN120" s="519">
        <f t="shared" si="353"/>
        <v>-0.10000000000000142</v>
      </c>
      <c r="FO120" s="519">
        <f t="shared" si="354"/>
        <v>-0.10000000000000142</v>
      </c>
      <c r="FP120" s="538">
        <f t="shared" si="219"/>
        <v>-0.10000000000000142</v>
      </c>
      <c r="FQ120" s="165"/>
      <c r="FR120" s="165"/>
      <c r="FS120" s="104">
        <f t="shared" si="186"/>
        <v>-22.274788899681017</v>
      </c>
      <c r="FT120"/>
      <c r="FU120" s="183"/>
      <c r="FV120" s="36">
        <v>42362</v>
      </c>
      <c r="FW120" s="108">
        <v>-1.3362500000000002</v>
      </c>
      <c r="FX120" s="108">
        <v>-1.3283500000000004</v>
      </c>
      <c r="FY120" s="121"/>
      <c r="FZ120" s="104">
        <v>-22.735223876000006</v>
      </c>
      <c r="GA120" s="202">
        <v>0.1</v>
      </c>
      <c r="GB120" s="223">
        <v>-0.12164999999999959</v>
      </c>
      <c r="GC120" s="508">
        <f t="shared" si="319"/>
        <v>-1</v>
      </c>
      <c r="GD120" s="507">
        <f t="shared" si="320"/>
        <v>0</v>
      </c>
      <c r="GE120" s="204">
        <f t="shared" si="375"/>
        <v>-23.337289412287507</v>
      </c>
      <c r="GF120" s="204">
        <f t="shared" si="355"/>
        <v>-5.0000000000000711E-2</v>
      </c>
      <c r="GG120" s="537">
        <f t="shared" si="321"/>
        <v>0</v>
      </c>
      <c r="GH120" s="537">
        <f t="shared" si="322"/>
        <v>0</v>
      </c>
      <c r="GI120" s="537">
        <f t="shared" si="323"/>
        <v>0</v>
      </c>
      <c r="GJ120" s="537">
        <f t="shared" si="324"/>
        <v>0</v>
      </c>
      <c r="GK120" s="518">
        <f t="shared" si="212"/>
        <v>-23.337289412287507</v>
      </c>
      <c r="GL120" s="519">
        <f t="shared" si="356"/>
        <v>-4.000000000000057E-2</v>
      </c>
      <c r="GM120" s="519">
        <f t="shared" si="357"/>
        <v>-4.000000000000057E-2</v>
      </c>
      <c r="GN120" s="538">
        <f t="shared" si="220"/>
        <v>-4.000000000000057E-2</v>
      </c>
      <c r="GO120" s="165"/>
      <c r="GP120" s="165"/>
      <c r="GQ120" s="104">
        <f t="shared" si="187"/>
        <v>-23.607289412287521</v>
      </c>
      <c r="GR120"/>
      <c r="GS120" s="183"/>
      <c r="GT120" s="36">
        <v>42362</v>
      </c>
      <c r="GU120" s="108">
        <v>-1.3362500000000002</v>
      </c>
      <c r="GV120" s="108">
        <v>-1.3283500000000004</v>
      </c>
      <c r="GW120" s="121"/>
      <c r="GX120" s="104">
        <v>-22.735223876000006</v>
      </c>
      <c r="GY120" s="202">
        <v>0.1</v>
      </c>
      <c r="GZ120" s="223">
        <v>-9.1216499999999989</v>
      </c>
      <c r="HA120" s="508">
        <f t="shared" si="325"/>
        <v>-3</v>
      </c>
      <c r="HB120" s="507">
        <f t="shared" si="326"/>
        <v>0</v>
      </c>
      <c r="HC120" s="204">
        <f t="shared" si="376"/>
        <v>-23.585000000000001</v>
      </c>
      <c r="HD120" s="204">
        <f t="shared" si="358"/>
        <v>-0.14999999999999858</v>
      </c>
      <c r="HE120" s="537">
        <f t="shared" si="327"/>
        <v>0</v>
      </c>
      <c r="HF120" s="537">
        <f t="shared" si="359"/>
        <v>0</v>
      </c>
      <c r="HG120" s="537">
        <f t="shared" si="328"/>
        <v>0</v>
      </c>
      <c r="HH120" s="537">
        <f t="shared" si="329"/>
        <v>0</v>
      </c>
      <c r="HI120" s="518">
        <f t="shared" si="213"/>
        <v>-23.60475727991501</v>
      </c>
      <c r="HJ120" s="519">
        <f t="shared" si="360"/>
        <v>-0.11999999999999887</v>
      </c>
      <c r="HK120" s="519">
        <f t="shared" si="361"/>
        <v>-0.11999999999999887</v>
      </c>
      <c r="HL120" s="538">
        <f t="shared" si="221"/>
        <v>-0.11999999999999887</v>
      </c>
      <c r="HM120" s="165"/>
      <c r="HN120" s="165"/>
      <c r="HO120" s="104">
        <f t="shared" si="188"/>
        <v>-23.43535727991501</v>
      </c>
      <c r="HP120" s="165"/>
      <c r="HQ120" s="183"/>
      <c r="HR120" s="36">
        <v>42362</v>
      </c>
      <c r="HS120" s="108">
        <v>-1.3362500000000002</v>
      </c>
      <c r="HT120" s="108">
        <v>-1.3283500000000004</v>
      </c>
      <c r="HU120" s="121"/>
      <c r="HV120" s="104">
        <v>-22.735223876000006</v>
      </c>
      <c r="HW120" s="202">
        <v>0.1</v>
      </c>
      <c r="HX120" s="223">
        <v>3.3283500000000004</v>
      </c>
      <c r="HY120" s="508">
        <f t="shared" si="330"/>
        <v>0</v>
      </c>
      <c r="HZ120" s="507">
        <f t="shared" si="331"/>
        <v>1</v>
      </c>
      <c r="IA120" s="204">
        <f t="shared" si="377"/>
        <v>-21.414775439477509</v>
      </c>
      <c r="IB120" s="204">
        <f t="shared" si="362"/>
        <v>0.10000000000000142</v>
      </c>
      <c r="IC120" s="537">
        <f t="shared" si="332"/>
        <v>0</v>
      </c>
      <c r="ID120" s="537">
        <f t="shared" si="363"/>
        <v>0</v>
      </c>
      <c r="IE120" s="537">
        <f t="shared" si="333"/>
        <v>0</v>
      </c>
      <c r="IF120" s="537">
        <f t="shared" si="334"/>
        <v>0</v>
      </c>
      <c r="IG120" s="518">
        <f t="shared" si="214"/>
        <v>-21.414775439477509</v>
      </c>
      <c r="IH120" s="519">
        <f t="shared" si="364"/>
        <v>0.10000000000000142</v>
      </c>
      <c r="II120" s="519">
        <f t="shared" si="365"/>
        <v>0.10000000000000142</v>
      </c>
      <c r="IJ120" s="538">
        <f t="shared" si="222"/>
        <v>1.4155343563970746E-15</v>
      </c>
      <c r="IK120" s="165"/>
      <c r="IL120" s="165"/>
      <c r="IM120" s="104">
        <f t="shared" si="189"/>
        <v>-21.593975439477518</v>
      </c>
      <c r="IN120"/>
      <c r="IO120" s="183"/>
      <c r="IP120" s="36">
        <v>42362</v>
      </c>
      <c r="IQ120" s="108">
        <v>-1.3362500000000002</v>
      </c>
      <c r="IR120" s="108">
        <v>-1.3283500000000004</v>
      </c>
      <c r="IS120" s="121"/>
      <c r="IT120" s="104">
        <v>-22.735223876000006</v>
      </c>
      <c r="IU120" s="202">
        <v>0.1</v>
      </c>
      <c r="IV120" s="365">
        <v>2.6783500000000005</v>
      </c>
      <c r="IW120" s="508">
        <f t="shared" si="335"/>
        <v>0</v>
      </c>
      <c r="IX120" s="507">
        <f t="shared" si="336"/>
        <v>0.5</v>
      </c>
      <c r="IY120" s="204">
        <f t="shared" si="378"/>
        <v>-22.549999999999997</v>
      </c>
      <c r="IZ120" s="204">
        <f t="shared" si="366"/>
        <v>5.0000000000000711E-2</v>
      </c>
      <c r="JA120" s="537">
        <f t="shared" si="379"/>
        <v>0</v>
      </c>
      <c r="JB120" s="537">
        <f t="shared" si="367"/>
        <v>0</v>
      </c>
      <c r="JC120" s="537">
        <f t="shared" si="338"/>
        <v>0</v>
      </c>
      <c r="JD120" s="537">
        <f t="shared" si="339"/>
        <v>0</v>
      </c>
      <c r="JE120" s="518">
        <f t="shared" si="215"/>
        <v>-22.624622412950004</v>
      </c>
      <c r="JF120" s="519">
        <f t="shared" si="368"/>
        <v>5.0000000000000711E-2</v>
      </c>
      <c r="JG120" s="519">
        <f t="shared" si="369"/>
        <v>5.0000000000000711E-2</v>
      </c>
      <c r="JH120" s="538">
        <f t="shared" si="223"/>
        <v>5.0000000000000711E-2</v>
      </c>
      <c r="JI120" s="165"/>
      <c r="JJ120" s="165"/>
      <c r="JK120" s="104">
        <f t="shared" si="190"/>
        <v>-22.157423855859001</v>
      </c>
      <c r="JL120" s="131"/>
      <c r="JM120" s="131"/>
      <c r="JN120" s="528"/>
      <c r="JO120" s="163">
        <v>-22.735223876000006</v>
      </c>
      <c r="JP120" s="163">
        <v>3.4283500000000005</v>
      </c>
      <c r="JQ120" s="398">
        <f t="shared" si="243"/>
        <v>-21.745720429142509</v>
      </c>
      <c r="JT120" s="163">
        <v>0.77835000000000043</v>
      </c>
      <c r="JU120" s="398">
        <f t="shared" si="244"/>
        <v>-22.934483664900995</v>
      </c>
      <c r="JX120" s="163">
        <v>4.0283500000000005</v>
      </c>
      <c r="JY120" s="425">
        <f t="shared" si="245"/>
        <v>-21.303021978220013</v>
      </c>
      <c r="KB120" s="163">
        <v>0.37835000000000041</v>
      </c>
      <c r="KC120" s="398">
        <f t="shared" si="246"/>
        <v>-22.274788899681017</v>
      </c>
      <c r="KF120" s="163">
        <v>-0.12164999999999959</v>
      </c>
      <c r="KG120" s="398">
        <f t="shared" si="247"/>
        <v>-23.607289412287521</v>
      </c>
      <c r="KJ120" s="163">
        <v>-9.1216499999999989</v>
      </c>
      <c r="KK120" s="398">
        <f t="shared" si="248"/>
        <v>-23.43535727991501</v>
      </c>
      <c r="KL120" s="425"/>
      <c r="KN120" s="365">
        <v>3.3283500000000004</v>
      </c>
      <c r="KO120" s="398">
        <f t="shared" si="249"/>
        <v>-21.593975439477518</v>
      </c>
      <c r="KR120" s="365">
        <v>2.6783500000000005</v>
      </c>
      <c r="KS120" s="398">
        <f t="shared" si="250"/>
        <v>-22.157423855859001</v>
      </c>
      <c r="KU120" s="36">
        <v>42362</v>
      </c>
    </row>
    <row r="121" spans="1:325" x14ac:dyDescent="0.35">
      <c r="A121" s="95">
        <v>41267</v>
      </c>
      <c r="B121" s="36">
        <v>41267</v>
      </c>
      <c r="C121" s="301">
        <v>2.1</v>
      </c>
      <c r="D121" s="301">
        <v>-0.54999999999999993</v>
      </c>
      <c r="E121" s="301">
        <v>2.7</v>
      </c>
      <c r="F121" s="301">
        <v>-0.95</v>
      </c>
      <c r="G121" s="301">
        <v>-1.45</v>
      </c>
      <c r="H121" s="301">
        <v>-10.45</v>
      </c>
      <c r="I121" s="301">
        <v>2</v>
      </c>
      <c r="J121" s="301">
        <v>1.35</v>
      </c>
      <c r="K121" s="106"/>
      <c r="L121" s="36">
        <v>42362</v>
      </c>
      <c r="M121" s="105">
        <v>-1.3362500000000002</v>
      </c>
      <c r="N121" s="98">
        <f t="shared" si="233"/>
        <v>-1.3283500000000004</v>
      </c>
      <c r="O121" s="108">
        <f t="shared" si="242"/>
        <v>-1.31925</v>
      </c>
      <c r="P121" s="262"/>
      <c r="Q121" s="181">
        <v>42362</v>
      </c>
      <c r="R121" s="301">
        <v>2.1</v>
      </c>
      <c r="S121" s="224">
        <v>3.4283500000000005</v>
      </c>
      <c r="T121"/>
      <c r="U121" s="301">
        <v>-0.54999999999999993</v>
      </c>
      <c r="V121" s="224">
        <v>0.77835000000000043</v>
      </c>
      <c r="W121"/>
      <c r="X121" s="301">
        <v>2.7</v>
      </c>
      <c r="Y121" s="224">
        <v>4.0283500000000005</v>
      </c>
      <c r="Z121"/>
      <c r="AA121" s="301">
        <v>-0.95</v>
      </c>
      <c r="AB121" s="224">
        <v>0.37835000000000041</v>
      </c>
      <c r="AC121"/>
      <c r="AD121" s="301">
        <v>-1.45</v>
      </c>
      <c r="AE121" s="223">
        <v>-0.12164999999999959</v>
      </c>
      <c r="AF121"/>
      <c r="AG121" s="301">
        <v>-10.45</v>
      </c>
      <c r="AH121" s="223">
        <v>-9.1216499999999989</v>
      </c>
      <c r="AI121" s="100"/>
      <c r="AJ121" s="301">
        <v>2</v>
      </c>
      <c r="AK121" s="223">
        <v>3.3283500000000004</v>
      </c>
      <c r="AL121"/>
      <c r="AM121" s="301">
        <v>1.35</v>
      </c>
      <c r="AN121" s="223">
        <f t="shared" si="224"/>
        <v>2.6783500000000005</v>
      </c>
      <c r="AO121"/>
      <c r="AZ121" s="36">
        <v>42363</v>
      </c>
      <c r="BA121" s="301">
        <v>0.85</v>
      </c>
      <c r="BC121" s="301">
        <v>-2.4</v>
      </c>
      <c r="BE121" s="301">
        <v>1.55</v>
      </c>
      <c r="BG121" s="301">
        <v>-1.9</v>
      </c>
      <c r="BI121" s="301">
        <v>-3.35</v>
      </c>
      <c r="BK121" s="301">
        <v>-10</v>
      </c>
      <c r="BM121" s="301">
        <v>1.8</v>
      </c>
      <c r="BO121" s="301">
        <v>0.8</v>
      </c>
      <c r="BS121" s="36">
        <v>42363</v>
      </c>
      <c r="BT121">
        <v>67</v>
      </c>
      <c r="BU121">
        <f t="shared" si="380"/>
        <v>0.67</v>
      </c>
      <c r="BV121">
        <f t="shared" si="381"/>
        <v>-22.766023617750005</v>
      </c>
      <c r="BW121">
        <v>62</v>
      </c>
      <c r="BX121">
        <f t="shared" si="382"/>
        <v>0.62</v>
      </c>
      <c r="BY121">
        <v>-22.052592592592603</v>
      </c>
      <c r="CD121" s="36">
        <v>42363</v>
      </c>
      <c r="CE121" s="108">
        <v>-1.3484500000000006</v>
      </c>
      <c r="CF121" s="108">
        <v>-1.3423500000000004</v>
      </c>
      <c r="CG121" s="121"/>
      <c r="CH121" s="104">
        <v>-22.766023617750005</v>
      </c>
      <c r="CI121" s="202">
        <v>0.1</v>
      </c>
      <c r="CJ121" s="224">
        <v>2.1923500000000002</v>
      </c>
      <c r="CK121" s="508">
        <f>IF(CJ121&lt;-8,-3,IF(CJ121&lt;-7,-2.4,IF(CJ121&lt;-4,-1.8,IF(CJ121&lt;-3,-1.5,IF(CJ121&lt;-2,-1.3,IF(CJ121&lt;-1,-1.1,IF(CJ121&lt;0,-1,0)))))))</f>
        <v>0</v>
      </c>
      <c r="CL121" s="507">
        <f>IF(CJ121&gt;7,1.5,IF(CJ121&gt;5,1.2,IF(CJ121&gt;4,1.15,IF(CJ121&gt;3,1,IF(CJ121&gt;2,0.5,IF(CJ121&gt;1,-0.2,IF(CJ121&gt;0,-1,0)))))))</f>
        <v>0.5</v>
      </c>
      <c r="CM121" s="204">
        <f t="shared" si="370"/>
        <v>-21.863720429142504</v>
      </c>
      <c r="CN121" s="204">
        <f t="shared" si="371"/>
        <v>5.0000000000000711E-2</v>
      </c>
      <c r="CO121" s="537">
        <f t="shared" si="299"/>
        <v>0</v>
      </c>
      <c r="CP121" s="537">
        <f t="shared" si="340"/>
        <v>0</v>
      </c>
      <c r="CQ121" s="537">
        <f t="shared" si="300"/>
        <v>0</v>
      </c>
      <c r="CR121" s="537">
        <f t="shared" si="301"/>
        <v>0</v>
      </c>
      <c r="CS121" s="518">
        <f t="shared" si="208"/>
        <v>-21.863720429142504</v>
      </c>
      <c r="CT121" s="519">
        <f t="shared" si="341"/>
        <v>5.0000000000000711E-2</v>
      </c>
      <c r="CU121" s="519">
        <f t="shared" si="342"/>
        <v>5.0000000000000711E-2</v>
      </c>
      <c r="CV121" s="538">
        <f t="shared" si="302"/>
        <v>-4.9999999999999295E-2</v>
      </c>
      <c r="CW121" s="165"/>
      <c r="CX121" s="165"/>
      <c r="CY121" s="104">
        <f t="shared" si="303"/>
        <v>-21.795720429142509</v>
      </c>
      <c r="CZ121"/>
      <c r="DB121" s="36">
        <v>42363</v>
      </c>
      <c r="DC121" s="108">
        <v>-1.3484500000000006</v>
      </c>
      <c r="DD121" s="108">
        <v>-1.3423500000000004</v>
      </c>
      <c r="DE121" s="121"/>
      <c r="DF121" s="104">
        <v>-22.766023617750005</v>
      </c>
      <c r="DG121" s="202">
        <v>0.1</v>
      </c>
      <c r="DH121" s="224">
        <v>-1.0576499999999995</v>
      </c>
      <c r="DI121" s="508">
        <f>IF(DH121&lt;-8,-3,IF(DH121&lt;-7,-2.4,IF(DH121&lt;-4,-1.8,IF(DH121&lt;-3,-1.5,IF(DH121&lt;-2,-1.3,IF(DH121&lt;-1,-1.1,IF(DH121&lt;0,-1,0)))))))</f>
        <v>-1.1000000000000001</v>
      </c>
      <c r="DJ121" s="507">
        <f>IF(DH121&gt;7,1.5,IF(DH121&gt;5,1.2,IF(DH121&gt;4,1.15,IF(DH121&gt;3,1,IF(DH121&gt;2,0.5,IF(DH121&gt;1,-0.2,IF(DH121&gt;0,-1,0)))))))</f>
        <v>0</v>
      </c>
      <c r="DK121" s="204">
        <f t="shared" si="372"/>
        <v>-23.445000000000004</v>
      </c>
      <c r="DL121" s="204">
        <f t="shared" si="343"/>
        <v>-5.4999999999999716E-2</v>
      </c>
      <c r="DM121" s="537">
        <f t="shared" si="306"/>
        <v>0</v>
      </c>
      <c r="DN121" s="537">
        <f t="shared" si="344"/>
        <v>0</v>
      </c>
      <c r="DO121" s="537">
        <f t="shared" si="307"/>
        <v>0</v>
      </c>
      <c r="DP121" s="537">
        <f t="shared" si="308"/>
        <v>0</v>
      </c>
      <c r="DQ121" s="518">
        <f t="shared" si="209"/>
        <v>-24.196162814992505</v>
      </c>
      <c r="DR121" s="519">
        <f t="shared" si="345"/>
        <v>-4.3999999999999775E-2</v>
      </c>
      <c r="DS121" s="519">
        <f t="shared" si="346"/>
        <v>-2.1999999999999888E-2</v>
      </c>
      <c r="DT121" s="538">
        <f t="shared" si="217"/>
        <v>-2.1999999999999888E-2</v>
      </c>
      <c r="DU121" s="165"/>
      <c r="DV121" s="165"/>
      <c r="DW121" s="104">
        <f t="shared" ref="DW121:DW133" si="383">(DW120+DT121)</f>
        <v>-22.956483664900993</v>
      </c>
      <c r="DY121" s="183"/>
      <c r="DZ121" s="36">
        <v>42363</v>
      </c>
      <c r="EA121" s="108">
        <v>-1.3484500000000006</v>
      </c>
      <c r="EB121" s="108">
        <v>-1.3423500000000004</v>
      </c>
      <c r="EC121" s="121"/>
      <c r="ED121" s="104">
        <v>-22.766023617750005</v>
      </c>
      <c r="EE121" s="202">
        <v>0.1</v>
      </c>
      <c r="EF121" s="224">
        <v>2.8923500000000004</v>
      </c>
      <c r="EG121" s="508">
        <f>IF(EF121&lt;-8,-3,IF(EF121&lt;-7,-2.4,IF(EF121&lt;-4,-1.8,IF(EF121&lt;-3,-1.5,IF(EF121&lt;-2,-1.3,IF(EF121&lt;-1,-1.1,IF(EF121&lt;0,-1,0)))))))</f>
        <v>0</v>
      </c>
      <c r="EH121" s="507">
        <f>IF(EF121&gt;7,1.5,IF(EF121&gt;5,1.2,IF(EF121&gt;4,1.15,IF(EF121&gt;3,1,IF(EF121&gt;2,0.5,IF(EF121&gt;1,-0.2,IF(EF121&gt;0,-1,0)))))))</f>
        <v>0.5</v>
      </c>
      <c r="EI121" s="204">
        <f t="shared" si="373"/>
        <v>-20.965901753415004</v>
      </c>
      <c r="EJ121" s="204">
        <f t="shared" si="347"/>
        <v>5.0000000000000711E-2</v>
      </c>
      <c r="EK121" s="537">
        <f t="shared" si="311"/>
        <v>0</v>
      </c>
      <c r="EL121" s="537">
        <f t="shared" si="348"/>
        <v>0</v>
      </c>
      <c r="EM121" s="537">
        <f t="shared" si="312"/>
        <v>0</v>
      </c>
      <c r="EN121" s="537">
        <f t="shared" si="313"/>
        <v>0</v>
      </c>
      <c r="EO121" s="518">
        <f t="shared" si="210"/>
        <v>-21.147810244840002</v>
      </c>
      <c r="EP121" s="519">
        <f t="shared" si="349"/>
        <v>5.0000000000000711E-2</v>
      </c>
      <c r="EQ121" s="519">
        <f t="shared" si="350"/>
        <v>5.0000000000000711E-2</v>
      </c>
      <c r="ER121" s="538">
        <f t="shared" si="218"/>
        <v>-4.9999999999999295E-2</v>
      </c>
      <c r="ES121" s="165"/>
      <c r="ET121" s="165"/>
      <c r="EU121" s="104">
        <f t="shared" ref="EU121:EU133" si="384">(EU120+ER121)</f>
        <v>-21.353021978220013</v>
      </c>
      <c r="EW121" s="183"/>
      <c r="EX121" s="36">
        <v>42363</v>
      </c>
      <c r="EY121" s="108">
        <v>-1.3484500000000006</v>
      </c>
      <c r="EZ121" s="108">
        <v>-1.3423500000000004</v>
      </c>
      <c r="FA121" s="121"/>
      <c r="FB121" s="104">
        <v>-22.766023617750005</v>
      </c>
      <c r="FC121" s="202">
        <v>0.1</v>
      </c>
      <c r="FD121" s="224">
        <v>-0.55764999999999953</v>
      </c>
      <c r="FE121" s="508">
        <f>IF(FD121&lt;-8,-3,IF(FD121&lt;-7,-2.4,IF(FD121&lt;-4,-1.8,IF(FD121&lt;-3,-1.5,IF(FD121&lt;-2,-1.3,IF(FD121&lt;-1,-1.1,IF(FD121&lt;0,-1,0)))))))</f>
        <v>-1</v>
      </c>
      <c r="FF121" s="507">
        <f>IF(FD121&gt;7,1.5,IF(FD121&gt;5,1.2,IF(FD121&gt;4,1.15,IF(FD121&gt;3,1,IF(FD121&gt;2,0.5,IF(FD121&gt;1,-0.2,IF(FD121&gt;0,-1,0)))))))</f>
        <v>0</v>
      </c>
      <c r="FG121" s="204">
        <f t="shared" si="374"/>
        <v>-22.994300427505014</v>
      </c>
      <c r="FH121" s="204">
        <f t="shared" si="351"/>
        <v>-0.10000000000000142</v>
      </c>
      <c r="FI121" s="537">
        <f t="shared" si="316"/>
        <v>0</v>
      </c>
      <c r="FJ121" s="537">
        <f t="shared" si="352"/>
        <v>0</v>
      </c>
      <c r="FK121" s="537">
        <f t="shared" si="317"/>
        <v>0</v>
      </c>
      <c r="FL121" s="537">
        <f t="shared" si="318"/>
        <v>0</v>
      </c>
      <c r="FM121" s="518">
        <f t="shared" si="211"/>
        <v>-22.994300427505014</v>
      </c>
      <c r="FN121" s="519">
        <f t="shared" si="353"/>
        <v>-8.000000000000114E-2</v>
      </c>
      <c r="FO121" s="519">
        <f t="shared" si="354"/>
        <v>-8.000000000000114E-2</v>
      </c>
      <c r="FP121" s="538">
        <f t="shared" si="219"/>
        <v>-8.000000000000114E-2</v>
      </c>
      <c r="FQ121" s="165"/>
      <c r="FR121" s="165"/>
      <c r="FS121" s="104">
        <f t="shared" ref="FS121:FS133" si="385">(FS120+FP121)</f>
        <v>-22.354788899681019</v>
      </c>
      <c r="FT121"/>
      <c r="FU121" s="183"/>
      <c r="FV121" s="36">
        <v>42363</v>
      </c>
      <c r="FW121" s="108">
        <v>-1.3484500000000006</v>
      </c>
      <c r="FX121" s="108">
        <v>-1.3423500000000004</v>
      </c>
      <c r="FY121" s="121"/>
      <c r="FZ121" s="104">
        <v>-22.766023617750005</v>
      </c>
      <c r="GA121" s="202">
        <v>0.1</v>
      </c>
      <c r="GB121" s="223">
        <v>-2.0076499999999999</v>
      </c>
      <c r="GC121" s="508">
        <f>IF(GB121&lt;-8,-3,IF(GB121&lt;-7,-2.4,IF(GB121&lt;-4,-1.8,IF(GB121&lt;-3,-1.5,IF(GB121&lt;-2,-1.3,IF(GB121&lt;-1,-1.1,IF(GB121&lt;0,-1,0)))))))</f>
        <v>-1.3</v>
      </c>
      <c r="GD121" s="507">
        <f>IF(GB121&gt;7,1.5,IF(GB121&gt;5,1.2,IF(GB121&gt;4,1.15,IF(GB121&gt;3,1,IF(GB121&gt;2,0.5,IF(GB121&gt;1,-0.2,IF(GB121&gt;0,-1,0)))))))</f>
        <v>0</v>
      </c>
      <c r="GE121" s="204">
        <f t="shared" si="375"/>
        <v>-23.402289412287509</v>
      </c>
      <c r="GF121" s="204">
        <f t="shared" si="355"/>
        <v>-6.5000000000001279E-2</v>
      </c>
      <c r="GG121" s="537">
        <f t="shared" si="321"/>
        <v>0</v>
      </c>
      <c r="GH121" s="537">
        <f t="shared" si="322"/>
        <v>0</v>
      </c>
      <c r="GI121" s="537">
        <f t="shared" si="323"/>
        <v>0</v>
      </c>
      <c r="GJ121" s="537">
        <f t="shared" si="324"/>
        <v>0</v>
      </c>
      <c r="GK121" s="518">
        <f t="shared" si="212"/>
        <v>-23.402289412287509</v>
      </c>
      <c r="GL121" s="519">
        <f t="shared" si="356"/>
        <v>-5.2000000000001025E-2</v>
      </c>
      <c r="GM121" s="519">
        <f t="shared" si="357"/>
        <v>-5.2000000000001025E-2</v>
      </c>
      <c r="GN121" s="538">
        <f t="shared" si="220"/>
        <v>-5.2000000000001025E-2</v>
      </c>
      <c r="GO121" s="165"/>
      <c r="GP121" s="165"/>
      <c r="GQ121" s="104">
        <f t="shared" ref="GQ121:GQ133" si="386">(GQ120+GN121)</f>
        <v>-23.659289412287521</v>
      </c>
      <c r="GR121"/>
      <c r="GS121" s="183"/>
      <c r="GT121" s="36">
        <v>42363</v>
      </c>
      <c r="GU121" s="108">
        <v>-1.3484500000000006</v>
      </c>
      <c r="GV121" s="108">
        <v>-1.3423500000000004</v>
      </c>
      <c r="GW121" s="121"/>
      <c r="GX121" s="104">
        <v>-22.766023617750005</v>
      </c>
      <c r="GY121" s="202">
        <v>0.1</v>
      </c>
      <c r="GZ121" s="223">
        <v>-8.6576500000000003</v>
      </c>
      <c r="HA121" s="508">
        <f>IF(GZ121&lt;-8,-3,IF(GZ121&lt;-7,-2.4,IF(GZ121&lt;-4,-1.8,IF(GZ121&lt;-3,-1.5,IF(GZ121&lt;-2,-1.3,IF(GZ121&lt;-1,-1.1,IF(GZ121&lt;0,-1,0)))))))</f>
        <v>-3</v>
      </c>
      <c r="HB121" s="507">
        <f>IF(GZ121&gt;7,1.5,IF(GZ121&gt;5,1.2,IF(GZ121&gt;4,1.15,IF(GZ121&gt;3,1,IF(GZ121&gt;2,0.5,IF(GZ121&gt;1,-0.2,IF(GZ121&gt;0,-1,0)))))))</f>
        <v>0</v>
      </c>
      <c r="HC121" s="204">
        <f t="shared" si="376"/>
        <v>-23.734999999999999</v>
      </c>
      <c r="HD121" s="204">
        <f t="shared" si="358"/>
        <v>-0.14999999999999858</v>
      </c>
      <c r="HE121" s="537">
        <f t="shared" si="327"/>
        <v>0</v>
      </c>
      <c r="HF121" s="537">
        <f t="shared" si="359"/>
        <v>0</v>
      </c>
      <c r="HG121" s="537">
        <f t="shared" si="328"/>
        <v>0</v>
      </c>
      <c r="HH121" s="537">
        <f t="shared" si="329"/>
        <v>0</v>
      </c>
      <c r="HI121" s="518">
        <f t="shared" si="213"/>
        <v>-23.754757279915008</v>
      </c>
      <c r="HJ121" s="519">
        <f t="shared" si="360"/>
        <v>-0.11999999999999887</v>
      </c>
      <c r="HK121" s="519">
        <f t="shared" si="361"/>
        <v>-0.11999999999999887</v>
      </c>
      <c r="HL121" s="538">
        <f t="shared" si="221"/>
        <v>-0.11999999999999887</v>
      </c>
      <c r="HM121" s="165"/>
      <c r="HN121" s="165"/>
      <c r="HO121" s="104">
        <f t="shared" ref="HO121:HO133" si="387">(HO120+HL121)</f>
        <v>-23.555357279915007</v>
      </c>
      <c r="HP121" s="165"/>
      <c r="HQ121" s="183"/>
      <c r="HR121" s="36">
        <v>42363</v>
      </c>
      <c r="HS121" s="108">
        <v>-1.3484500000000006</v>
      </c>
      <c r="HT121" s="108">
        <v>-1.3423500000000004</v>
      </c>
      <c r="HU121" s="121"/>
      <c r="HV121" s="104">
        <v>-22.766023617750005</v>
      </c>
      <c r="HW121" s="202">
        <v>0.1</v>
      </c>
      <c r="HX121" s="223">
        <v>3.1423500000000004</v>
      </c>
      <c r="HY121" s="508">
        <f>IF(HX121&lt;-8,-3,IF(HX121&lt;-7,-2.4,IF(HX121&lt;-4,-1.8,IF(HX121&lt;-3,-1.5,IF(HX121&lt;-2,-1.3,IF(HX121&lt;-1,-1.1,IF(HX121&lt;0,-1,0)))))))</f>
        <v>0</v>
      </c>
      <c r="HZ121" s="507">
        <f>IF(HX121&gt;7,1.5,IF(HX121&gt;5,1.2,IF(HX121&gt;4,1.15,IF(HX121&gt;3,1,IF(HX121&gt;2,0.5,IF(HX121&gt;1,-0.2,IF(HX121&gt;0,-1,0)))))))</f>
        <v>1</v>
      </c>
      <c r="IA121" s="204">
        <f t="shared" si="377"/>
        <v>-21.314775439477508</v>
      </c>
      <c r="IB121" s="204">
        <f t="shared" si="362"/>
        <v>0.10000000000000142</v>
      </c>
      <c r="IC121" s="537">
        <f t="shared" si="332"/>
        <v>0</v>
      </c>
      <c r="ID121" s="537">
        <f t="shared" si="363"/>
        <v>0</v>
      </c>
      <c r="IE121" s="537">
        <f t="shared" si="333"/>
        <v>0</v>
      </c>
      <c r="IF121" s="537">
        <f t="shared" si="334"/>
        <v>0</v>
      </c>
      <c r="IG121" s="518">
        <f t="shared" si="214"/>
        <v>-21.314775439477508</v>
      </c>
      <c r="IH121" s="519">
        <f t="shared" si="364"/>
        <v>0.10000000000000142</v>
      </c>
      <c r="II121" s="519">
        <f t="shared" si="365"/>
        <v>0.10000000000000142</v>
      </c>
      <c r="IJ121" s="538">
        <f t="shared" si="222"/>
        <v>1.4155343563970746E-15</v>
      </c>
      <c r="IK121" s="165"/>
      <c r="IL121" s="165"/>
      <c r="IM121" s="104">
        <f t="shared" ref="IM121:IM133" si="388">(IM120+IJ121)</f>
        <v>-21.593975439477518</v>
      </c>
      <c r="IN121"/>
      <c r="IO121" s="183"/>
      <c r="IP121" s="36">
        <v>42363</v>
      </c>
      <c r="IQ121" s="108">
        <v>-1.3484500000000006</v>
      </c>
      <c r="IR121" s="108">
        <v>-1.3423500000000004</v>
      </c>
      <c r="IS121" s="121"/>
      <c r="IT121" s="104">
        <v>-22.766023617750005</v>
      </c>
      <c r="IU121" s="202">
        <v>0.1</v>
      </c>
      <c r="IV121" s="365">
        <v>2.1423500000000004</v>
      </c>
      <c r="IW121" s="508">
        <f>IF(IV121&lt;-8,-3,IF(IV121&lt;-7,-2.4,IF(IV121&lt;-4,-1.8,IF(IV121&lt;-3,-1.5,IF(IV121&lt;-2,-1.3,IF(IV121&lt;-1,-1.1,IF(IV121&lt;0,-1,0)))))))</f>
        <v>0</v>
      </c>
      <c r="IX121" s="507">
        <f>IF(IV121&gt;7,1.5,IF(IV121&gt;5,1.2,IF(IV121&gt;4,1.15,IF(IV121&gt;3,1,IF(IV121&gt;2,0.5,IF(IV121&gt;1,-0.2,IF(IV121&gt;0,-1,0)))))))</f>
        <v>0.5</v>
      </c>
      <c r="IY121" s="204">
        <f t="shared" si="378"/>
        <v>-22.499999999999996</v>
      </c>
      <c r="IZ121" s="204">
        <f t="shared" si="366"/>
        <v>5.0000000000000711E-2</v>
      </c>
      <c r="JA121" s="537">
        <f t="shared" si="379"/>
        <v>0</v>
      </c>
      <c r="JB121" s="537">
        <f t="shared" si="367"/>
        <v>0</v>
      </c>
      <c r="JC121" s="537">
        <f t="shared" si="338"/>
        <v>0</v>
      </c>
      <c r="JD121" s="537">
        <f t="shared" si="339"/>
        <v>0</v>
      </c>
      <c r="JE121" s="518">
        <f t="shared" si="215"/>
        <v>-22.574622412950003</v>
      </c>
      <c r="JF121" s="519">
        <f t="shared" si="368"/>
        <v>5.0000000000000711E-2</v>
      </c>
      <c r="JG121" s="519">
        <f t="shared" si="369"/>
        <v>5.0000000000000711E-2</v>
      </c>
      <c r="JH121" s="538">
        <f t="shared" si="223"/>
        <v>5.0000000000000711E-2</v>
      </c>
      <c r="JI121" s="165"/>
      <c r="JJ121" s="165"/>
      <c r="JK121" s="104">
        <f t="shared" ref="JK121:JK133" si="389">(JK120+JH121)</f>
        <v>-22.107423855859</v>
      </c>
      <c r="JL121" s="131"/>
      <c r="JM121" s="131"/>
      <c r="JN121" s="528"/>
      <c r="JO121" s="163">
        <v>-22.766023617750005</v>
      </c>
      <c r="JP121" s="163">
        <v>2.1923500000000002</v>
      </c>
      <c r="JQ121" s="398">
        <f t="shared" ref="JQ121:JQ152" si="390">(CY121)</f>
        <v>-21.795720429142509</v>
      </c>
      <c r="JT121" s="163">
        <v>-1.0576499999999995</v>
      </c>
      <c r="JU121" s="398">
        <f t="shared" ref="JU121:JU152" si="391">(DW121)</f>
        <v>-22.956483664900993</v>
      </c>
      <c r="JX121" s="163">
        <v>2.8923500000000004</v>
      </c>
      <c r="JY121" s="425">
        <f t="shared" ref="JY121:JY152" si="392">(EU121)</f>
        <v>-21.353021978220013</v>
      </c>
      <c r="KB121" s="163">
        <v>-0.55764999999999953</v>
      </c>
      <c r="KC121" s="398">
        <f t="shared" si="246"/>
        <v>-22.354788899681019</v>
      </c>
      <c r="KF121" s="163">
        <v>-2.0076499999999999</v>
      </c>
      <c r="KG121" s="398">
        <f t="shared" ref="KG121:KG152" si="393">(GQ121)</f>
        <v>-23.659289412287521</v>
      </c>
      <c r="KJ121" s="163">
        <v>-8.6576500000000003</v>
      </c>
      <c r="KK121" s="398">
        <f t="shared" ref="KK121:KK152" si="394">(HO121)</f>
        <v>-23.555357279915007</v>
      </c>
      <c r="KL121" s="425"/>
      <c r="KN121" s="365">
        <v>3.1423500000000004</v>
      </c>
      <c r="KO121" s="398">
        <f t="shared" ref="KO121:KO152" si="395">(IM121)</f>
        <v>-21.593975439477518</v>
      </c>
      <c r="KR121" s="365">
        <v>2.1423500000000004</v>
      </c>
      <c r="KS121" s="398">
        <f t="shared" si="250"/>
        <v>-22.107423855859</v>
      </c>
      <c r="KU121" s="36">
        <v>42363</v>
      </c>
    </row>
    <row r="122" spans="1:325" x14ac:dyDescent="0.35">
      <c r="A122" s="95">
        <v>41268</v>
      </c>
      <c r="B122" s="36">
        <v>41268</v>
      </c>
      <c r="C122" s="301">
        <v>0.85</v>
      </c>
      <c r="D122" s="301">
        <v>-2.4</v>
      </c>
      <c r="E122" s="301">
        <v>1.55</v>
      </c>
      <c r="F122" s="301">
        <v>-1.9</v>
      </c>
      <c r="G122" s="301">
        <v>-3.35</v>
      </c>
      <c r="H122" s="301">
        <v>-10</v>
      </c>
      <c r="I122" s="301">
        <v>1.8</v>
      </c>
      <c r="J122" s="301">
        <v>0.8</v>
      </c>
      <c r="K122" s="106"/>
      <c r="L122" s="36">
        <v>42363</v>
      </c>
      <c r="M122" s="105">
        <v>-1.3484500000000006</v>
      </c>
      <c r="N122" s="98">
        <f t="shared" si="233"/>
        <v>-1.3423500000000004</v>
      </c>
      <c r="O122" s="108">
        <f t="shared" si="242"/>
        <v>-1.3350500000000005</v>
      </c>
      <c r="P122" s="262"/>
      <c r="Q122" s="181">
        <v>42363</v>
      </c>
      <c r="R122" s="301">
        <v>0.85</v>
      </c>
      <c r="S122" s="224">
        <v>2.1923500000000002</v>
      </c>
      <c r="T122"/>
      <c r="U122" s="301">
        <v>-2.4</v>
      </c>
      <c r="V122" s="224">
        <v>-1.0576499999999995</v>
      </c>
      <c r="W122"/>
      <c r="X122" s="301">
        <v>1.55</v>
      </c>
      <c r="Y122" s="224">
        <v>2.8923500000000004</v>
      </c>
      <c r="Z122"/>
      <c r="AA122" s="301">
        <v>-1.9</v>
      </c>
      <c r="AB122" s="224">
        <v>-0.55764999999999953</v>
      </c>
      <c r="AC122"/>
      <c r="AD122" s="301">
        <v>-3.35</v>
      </c>
      <c r="AE122" s="223">
        <v>-2.0076499999999999</v>
      </c>
      <c r="AF122"/>
      <c r="AG122" s="301">
        <v>-10</v>
      </c>
      <c r="AH122" s="223">
        <v>-8.6576500000000003</v>
      </c>
      <c r="AI122" s="100"/>
      <c r="AJ122" s="301">
        <v>1.8</v>
      </c>
      <c r="AK122" s="223">
        <v>3.1423500000000004</v>
      </c>
      <c r="AL122"/>
      <c r="AM122" s="301">
        <v>0.8</v>
      </c>
      <c r="AN122" s="223">
        <f t="shared" si="224"/>
        <v>2.1423500000000004</v>
      </c>
      <c r="AO122"/>
      <c r="AZ122" s="36">
        <v>42364</v>
      </c>
      <c r="BA122" s="301">
        <v>-0.05</v>
      </c>
      <c r="BB122" s="98"/>
      <c r="BC122" s="301">
        <v>-1.7999999999999998</v>
      </c>
      <c r="BE122" s="301">
        <v>0.55000000000000004</v>
      </c>
      <c r="BG122" s="301">
        <v>-4.4000000000000004</v>
      </c>
      <c r="BI122" s="301">
        <v>-6.05</v>
      </c>
      <c r="BK122" s="301">
        <v>-8.8999999999999986</v>
      </c>
      <c r="BM122" s="301">
        <v>1.1000000000000001</v>
      </c>
      <c r="BO122" s="301">
        <v>0.15000000000000002</v>
      </c>
      <c r="BS122" s="36">
        <v>42364</v>
      </c>
      <c r="BT122">
        <v>68</v>
      </c>
      <c r="BU122">
        <f t="shared" si="380"/>
        <v>0.68</v>
      </c>
      <c r="BV122">
        <f t="shared" si="381"/>
        <v>-22.794690880000008</v>
      </c>
      <c r="BW122">
        <v>62</v>
      </c>
      <c r="BX122">
        <f t="shared" si="382"/>
        <v>0.62</v>
      </c>
      <c r="BY122">
        <v>-22.987402777777778</v>
      </c>
      <c r="CD122" s="36">
        <v>42364</v>
      </c>
      <c r="CE122" s="108">
        <v>-1.3570500000000008</v>
      </c>
      <c r="CF122" s="108">
        <v>-1.3527500000000008</v>
      </c>
      <c r="CG122" s="121"/>
      <c r="CH122" s="104">
        <v>-22.794690880000008</v>
      </c>
      <c r="CI122" s="202">
        <v>0.1</v>
      </c>
      <c r="CJ122" s="224">
        <v>1.3027500000000007</v>
      </c>
      <c r="CK122" s="508">
        <f t="shared" ref="CK122:CK133" si="396">IF(CJ122&lt;-8,-3,IF(CJ122&lt;-7,-2.4,IF(CJ122&lt;-4,-1.8,IF(CJ122&lt;-3,-1.5,IF(CJ122&lt;-2,-1.3,IF(CJ122&lt;-1,-1.1,IF(CJ122&lt;0,-1,0)))))))</f>
        <v>0</v>
      </c>
      <c r="CL122" s="507">
        <f t="shared" ref="CL122:CL133" si="397">IF(CJ122&gt;7,1.5,IF(CJ122&gt;5,1.2,IF(CJ122&gt;4,1.15,IF(CJ122&gt;3,1,IF(CJ122&gt;2,0.5,IF(CJ122&gt;1,-0.2,IF(CJ122&gt;0,-1,0)))))))</f>
        <v>-0.2</v>
      </c>
      <c r="CM122" s="204">
        <f t="shared" si="370"/>
        <v>-21.883720429142503</v>
      </c>
      <c r="CN122" s="204">
        <f t="shared" si="371"/>
        <v>-1.9999999999999574E-2</v>
      </c>
      <c r="CO122" s="537">
        <f t="shared" si="299"/>
        <v>0</v>
      </c>
      <c r="CP122" s="537">
        <f t="shared" si="340"/>
        <v>0</v>
      </c>
      <c r="CQ122" s="537">
        <f t="shared" si="300"/>
        <v>0</v>
      </c>
      <c r="CR122" s="537">
        <f t="shared" si="301"/>
        <v>0</v>
      </c>
      <c r="CS122" s="518">
        <f t="shared" si="208"/>
        <v>-21.883720429142503</v>
      </c>
      <c r="CT122" s="519">
        <f t="shared" si="341"/>
        <v>-1.9999999999999574E-2</v>
      </c>
      <c r="CU122" s="519">
        <f t="shared" si="342"/>
        <v>-1.9999999999999574E-2</v>
      </c>
      <c r="CV122" s="538">
        <f t="shared" si="302"/>
        <v>-1.9999999999999574E-2</v>
      </c>
      <c r="CW122" s="165"/>
      <c r="CX122" s="165"/>
      <c r="CY122" s="104">
        <f t="shared" si="303"/>
        <v>-21.815720429142509</v>
      </c>
      <c r="CZ122" s="98"/>
      <c r="DB122" s="36">
        <v>42364</v>
      </c>
      <c r="DC122" s="108">
        <v>-1.3570500000000008</v>
      </c>
      <c r="DD122" s="108">
        <v>-1.3527500000000008</v>
      </c>
      <c r="DE122" s="121"/>
      <c r="DF122" s="104">
        <v>-22.794690880000008</v>
      </c>
      <c r="DG122" s="202">
        <v>0.1</v>
      </c>
      <c r="DH122" s="224">
        <v>-0.44724999999999904</v>
      </c>
      <c r="DI122" s="508">
        <f t="shared" ref="DI122:DI133" si="398">IF(DH122&lt;-8,-3,IF(DH122&lt;-7,-2.4,IF(DH122&lt;-4,-1.8,IF(DH122&lt;-3,-1.5,IF(DH122&lt;-2,-1.3,IF(DH122&lt;-1,-1.1,IF(DH122&lt;0,-1,0)))))))</f>
        <v>-1</v>
      </c>
      <c r="DJ122" s="507">
        <f t="shared" ref="DJ122:DJ133" si="399">IF(DH122&gt;7,1.5,IF(DH122&gt;5,1.2,IF(DH122&gt;4,1.15,IF(DH122&gt;3,1,IF(DH122&gt;2,0.5,IF(DH122&gt;1,-0.2,IF(DH122&gt;0,-1,0)))))))</f>
        <v>0</v>
      </c>
      <c r="DK122" s="204">
        <f t="shared" si="372"/>
        <v>-23.495000000000005</v>
      </c>
      <c r="DL122" s="204">
        <f t="shared" si="343"/>
        <v>-5.0000000000000711E-2</v>
      </c>
      <c r="DM122" s="537">
        <f t="shared" si="306"/>
        <v>0</v>
      </c>
      <c r="DN122" s="537">
        <f t="shared" si="344"/>
        <v>0</v>
      </c>
      <c r="DO122" s="537">
        <f t="shared" si="307"/>
        <v>0</v>
      </c>
      <c r="DP122" s="537">
        <f t="shared" si="308"/>
        <v>0</v>
      </c>
      <c r="DQ122" s="518">
        <f t="shared" si="209"/>
        <v>-24.246162814992505</v>
      </c>
      <c r="DR122" s="519">
        <f t="shared" si="345"/>
        <v>-4.000000000000057E-2</v>
      </c>
      <c r="DS122" s="519">
        <f t="shared" si="346"/>
        <v>-2.0000000000000285E-2</v>
      </c>
      <c r="DT122" s="538">
        <f t="shared" si="217"/>
        <v>-2.0000000000000285E-2</v>
      </c>
      <c r="DU122" s="165"/>
      <c r="DV122" s="165"/>
      <c r="DW122" s="104">
        <f t="shared" si="383"/>
        <v>-22.976483664900993</v>
      </c>
      <c r="DY122" s="183"/>
      <c r="DZ122" s="36">
        <v>42364</v>
      </c>
      <c r="EA122" s="108">
        <v>-1.3570500000000008</v>
      </c>
      <c r="EB122" s="108">
        <v>-1.3527500000000008</v>
      </c>
      <c r="EC122" s="121"/>
      <c r="ED122" s="104">
        <v>-22.794690880000008</v>
      </c>
      <c r="EE122" s="202">
        <v>0.1</v>
      </c>
      <c r="EF122" s="224">
        <v>1.9027500000000008</v>
      </c>
      <c r="EG122" s="508">
        <f t="shared" ref="EG122:EG133" si="400">IF(EF122&lt;-8,-3,IF(EF122&lt;-7,-2.4,IF(EF122&lt;-4,-1.8,IF(EF122&lt;-3,-1.5,IF(EF122&lt;-2,-1.3,IF(EF122&lt;-1,-1.1,IF(EF122&lt;0,-1,0)))))))</f>
        <v>0</v>
      </c>
      <c r="EH122" s="507">
        <f t="shared" ref="EH122:EH133" si="401">IF(EF122&gt;7,1.5,IF(EF122&gt;5,1.2,IF(EF122&gt;4,1.15,IF(EF122&gt;3,1,IF(EF122&gt;2,0.5,IF(EF122&gt;1,-0.2,IF(EF122&gt;0,-1,0)))))))</f>
        <v>-0.2</v>
      </c>
      <c r="EI122" s="204">
        <f t="shared" si="373"/>
        <v>-20.985901753415003</v>
      </c>
      <c r="EJ122" s="204">
        <f t="shared" si="347"/>
        <v>-1.9999999999999574E-2</v>
      </c>
      <c r="EK122" s="537">
        <f t="shared" si="311"/>
        <v>0</v>
      </c>
      <c r="EL122" s="537">
        <f t="shared" si="348"/>
        <v>0</v>
      </c>
      <c r="EM122" s="537">
        <f t="shared" si="312"/>
        <v>0</v>
      </c>
      <c r="EN122" s="537">
        <f t="shared" si="313"/>
        <v>0</v>
      </c>
      <c r="EO122" s="518">
        <f t="shared" si="210"/>
        <v>-21.167810244840002</v>
      </c>
      <c r="EP122" s="519">
        <f t="shared" si="349"/>
        <v>-1.9999999999999574E-2</v>
      </c>
      <c r="EQ122" s="519">
        <f t="shared" si="350"/>
        <v>-1.9999999999999574E-2</v>
      </c>
      <c r="ER122" s="538">
        <f t="shared" si="218"/>
        <v>-0.11999999999999958</v>
      </c>
      <c r="ES122" s="165"/>
      <c r="ET122" s="165"/>
      <c r="EU122" s="104">
        <f t="shared" si="384"/>
        <v>-21.473021978220014</v>
      </c>
      <c r="EW122" s="183"/>
      <c r="EX122" s="36">
        <v>42364</v>
      </c>
      <c r="EY122" s="108">
        <v>-1.3570500000000008</v>
      </c>
      <c r="EZ122" s="108">
        <v>-1.3527500000000008</v>
      </c>
      <c r="FA122" s="121"/>
      <c r="FB122" s="104">
        <v>-22.794690880000008</v>
      </c>
      <c r="FC122" s="202">
        <v>0.1</v>
      </c>
      <c r="FD122" s="224">
        <v>-3.0472499999999996</v>
      </c>
      <c r="FE122" s="508">
        <f t="shared" ref="FE122:FE133" si="402">IF(FD122&lt;-8,-3,IF(FD122&lt;-7,-2.4,IF(FD122&lt;-4,-1.8,IF(FD122&lt;-3,-1.5,IF(FD122&lt;-2,-1.3,IF(FD122&lt;-1,-1.1,IF(FD122&lt;0,-1,0)))))))</f>
        <v>-1.5</v>
      </c>
      <c r="FF122" s="507">
        <f t="shared" ref="FF122:FF133" si="403">IF(FD122&gt;7,1.5,IF(FD122&gt;5,1.2,IF(FD122&gt;4,1.15,IF(FD122&gt;3,1,IF(FD122&gt;2,0.5,IF(FD122&gt;1,-0.2,IF(FD122&gt;0,-1,0)))))))</f>
        <v>0</v>
      </c>
      <c r="FG122" s="204">
        <f t="shared" si="374"/>
        <v>-23.144300427505012</v>
      </c>
      <c r="FH122" s="204">
        <f t="shared" si="351"/>
        <v>-0.14999999999999858</v>
      </c>
      <c r="FI122" s="537">
        <f t="shared" si="316"/>
        <v>0</v>
      </c>
      <c r="FJ122" s="537">
        <f t="shared" si="352"/>
        <v>0</v>
      </c>
      <c r="FK122" s="537">
        <f t="shared" si="317"/>
        <v>0</v>
      </c>
      <c r="FL122" s="537">
        <f t="shared" si="318"/>
        <v>0</v>
      </c>
      <c r="FM122" s="518">
        <f t="shared" si="211"/>
        <v>-23.144300427505012</v>
      </c>
      <c r="FN122" s="519">
        <f t="shared" si="353"/>
        <v>-0.11999999999999887</v>
      </c>
      <c r="FO122" s="519">
        <f t="shared" si="354"/>
        <v>-0.11999999999999887</v>
      </c>
      <c r="FP122" s="538">
        <f t="shared" si="219"/>
        <v>-0.11999999999999887</v>
      </c>
      <c r="FQ122" s="165"/>
      <c r="FR122" s="165"/>
      <c r="FS122" s="104">
        <f t="shared" si="385"/>
        <v>-22.474788899681016</v>
      </c>
      <c r="FT122"/>
      <c r="FU122" s="183"/>
      <c r="FV122" s="36">
        <v>42364</v>
      </c>
      <c r="FW122" s="108">
        <v>-1.3570500000000008</v>
      </c>
      <c r="FX122" s="108">
        <v>-1.3527500000000008</v>
      </c>
      <c r="FY122" s="121"/>
      <c r="FZ122" s="104">
        <v>-22.794690880000008</v>
      </c>
      <c r="GA122" s="202">
        <v>0.1</v>
      </c>
      <c r="GB122" s="223">
        <v>-4.6972499999999986</v>
      </c>
      <c r="GC122" s="508">
        <f t="shared" ref="GC122:GC133" si="404">IF(GB122&lt;-8,-3,IF(GB122&lt;-7,-2.4,IF(GB122&lt;-4,-1.8,IF(GB122&lt;-3,-1.5,IF(GB122&lt;-2,-1.3,IF(GB122&lt;-1,-1.1,IF(GB122&lt;0,-1,0)))))))</f>
        <v>-1.8</v>
      </c>
      <c r="GD122" s="507">
        <f t="shared" ref="GD122:GD133" si="405">IF(GB122&gt;7,1.5,IF(GB122&gt;5,1.2,IF(GB122&gt;4,1.15,IF(GB122&gt;3,1,IF(GB122&gt;2,0.5,IF(GB122&gt;1,-0.2,IF(GB122&gt;0,-1,0)))))))</f>
        <v>0</v>
      </c>
      <c r="GE122" s="204">
        <f t="shared" si="375"/>
        <v>-23.492289412287509</v>
      </c>
      <c r="GF122" s="204">
        <f t="shared" si="355"/>
        <v>-8.9999999999999858E-2</v>
      </c>
      <c r="GG122" s="537">
        <f t="shared" si="321"/>
        <v>0</v>
      </c>
      <c r="GH122" s="537">
        <f t="shared" si="322"/>
        <v>0</v>
      </c>
      <c r="GI122" s="537">
        <f t="shared" si="323"/>
        <v>0</v>
      </c>
      <c r="GJ122" s="537">
        <f t="shared" si="324"/>
        <v>0</v>
      </c>
      <c r="GK122" s="518">
        <f t="shared" si="212"/>
        <v>-23.492289412287509</v>
      </c>
      <c r="GL122" s="519">
        <f t="shared" si="356"/>
        <v>-7.1999999999999884E-2</v>
      </c>
      <c r="GM122" s="519">
        <f t="shared" si="357"/>
        <v>-7.1999999999999884E-2</v>
      </c>
      <c r="GN122" s="538">
        <f t="shared" si="220"/>
        <v>-7.1999999999999884E-2</v>
      </c>
      <c r="GO122" s="165"/>
      <c r="GP122" s="165"/>
      <c r="GQ122" s="104">
        <f t="shared" si="386"/>
        <v>-23.73128941228752</v>
      </c>
      <c r="GR122"/>
      <c r="GS122" s="183"/>
      <c r="GT122" s="36">
        <v>42364</v>
      </c>
      <c r="GU122" s="108">
        <v>-1.3570500000000008</v>
      </c>
      <c r="GV122" s="108">
        <v>-1.3527500000000008</v>
      </c>
      <c r="GW122" s="121"/>
      <c r="GX122" s="104">
        <v>-22.794690880000008</v>
      </c>
      <c r="GY122" s="202">
        <v>0.1</v>
      </c>
      <c r="GZ122" s="223">
        <v>-7.5472499999999982</v>
      </c>
      <c r="HA122" s="508">
        <f t="shared" ref="HA122:HA133" si="406">IF(GZ122&lt;-8,-3,IF(GZ122&lt;-7,-2.4,IF(GZ122&lt;-4,-1.8,IF(GZ122&lt;-3,-1.5,IF(GZ122&lt;-2,-1.3,IF(GZ122&lt;-1,-1.1,IF(GZ122&lt;0,-1,0)))))))</f>
        <v>-2.4</v>
      </c>
      <c r="HB122" s="507">
        <f t="shared" ref="HB122:HB133" si="407">IF(GZ122&gt;7,1.5,IF(GZ122&gt;5,1.2,IF(GZ122&gt;4,1.15,IF(GZ122&gt;3,1,IF(GZ122&gt;2,0.5,IF(GZ122&gt;1,-0.2,IF(GZ122&gt;0,-1,0)))))))</f>
        <v>0</v>
      </c>
      <c r="HC122" s="204">
        <f t="shared" si="376"/>
        <v>-23.855</v>
      </c>
      <c r="HD122" s="204">
        <f t="shared" si="358"/>
        <v>-0.12000000000000099</v>
      </c>
      <c r="HE122" s="537">
        <f t="shared" si="327"/>
        <v>0</v>
      </c>
      <c r="HF122" s="537">
        <f t="shared" si="359"/>
        <v>0</v>
      </c>
      <c r="HG122" s="537">
        <f t="shared" si="328"/>
        <v>0</v>
      </c>
      <c r="HH122" s="537">
        <f t="shared" si="329"/>
        <v>0</v>
      </c>
      <c r="HI122" s="518">
        <f t="shared" si="213"/>
        <v>-23.874757279915009</v>
      </c>
      <c r="HJ122" s="519">
        <f t="shared" si="360"/>
        <v>-9.6000000000000807E-2</v>
      </c>
      <c r="HK122" s="519">
        <f t="shared" si="361"/>
        <v>-9.6000000000000807E-2</v>
      </c>
      <c r="HL122" s="538">
        <f t="shared" si="221"/>
        <v>-9.6000000000000807E-2</v>
      </c>
      <c r="HM122" s="165"/>
      <c r="HN122" s="165"/>
      <c r="HO122" s="104">
        <f t="shared" si="387"/>
        <v>-23.651357279915008</v>
      </c>
      <c r="HP122" s="165"/>
      <c r="HQ122" s="183"/>
      <c r="HR122" s="36">
        <v>42364</v>
      </c>
      <c r="HS122" s="108">
        <v>-1.3570500000000008</v>
      </c>
      <c r="HT122" s="108">
        <v>-1.3527500000000008</v>
      </c>
      <c r="HU122" s="121"/>
      <c r="HV122" s="104">
        <v>-22.794690880000008</v>
      </c>
      <c r="HW122" s="202">
        <v>0.1</v>
      </c>
      <c r="HX122" s="223">
        <v>2.4527500000000009</v>
      </c>
      <c r="HY122" s="508">
        <f t="shared" ref="HY122:HY133" si="408">IF(HX122&lt;-8,-3,IF(HX122&lt;-7,-2.4,IF(HX122&lt;-4,-1.8,IF(HX122&lt;-3,-1.5,IF(HX122&lt;-2,-1.3,IF(HX122&lt;-1,-1.1,IF(HX122&lt;0,-1,0)))))))</f>
        <v>0</v>
      </c>
      <c r="HZ122" s="507">
        <f t="shared" ref="HZ122:HZ133" si="409">IF(HX122&gt;7,1.5,IF(HX122&gt;5,1.2,IF(HX122&gt;4,1.15,IF(HX122&gt;3,1,IF(HX122&gt;2,0.5,IF(HX122&gt;1,-0.2,IF(HX122&gt;0,-1,0)))))))</f>
        <v>0.5</v>
      </c>
      <c r="IA122" s="204">
        <f t="shared" si="377"/>
        <v>-21.264775439477507</v>
      </c>
      <c r="IB122" s="204">
        <f t="shared" si="362"/>
        <v>5.0000000000000711E-2</v>
      </c>
      <c r="IC122" s="537">
        <f t="shared" si="332"/>
        <v>0</v>
      </c>
      <c r="ID122" s="537">
        <f t="shared" si="363"/>
        <v>0</v>
      </c>
      <c r="IE122" s="537">
        <f t="shared" si="333"/>
        <v>0</v>
      </c>
      <c r="IF122" s="537">
        <f t="shared" si="334"/>
        <v>0</v>
      </c>
      <c r="IG122" s="518">
        <f t="shared" si="214"/>
        <v>-21.264775439477507</v>
      </c>
      <c r="IH122" s="519">
        <f t="shared" si="364"/>
        <v>5.0000000000000711E-2</v>
      </c>
      <c r="II122" s="519">
        <f t="shared" si="365"/>
        <v>5.0000000000000711E-2</v>
      </c>
      <c r="IJ122" s="538">
        <f t="shared" si="222"/>
        <v>-4.9999999999999295E-2</v>
      </c>
      <c r="IK122" s="165"/>
      <c r="IL122" s="165"/>
      <c r="IM122" s="104">
        <f t="shared" si="388"/>
        <v>-21.643975439477519</v>
      </c>
      <c r="IN122"/>
      <c r="IO122" s="183"/>
      <c r="IP122" s="36">
        <v>42364</v>
      </c>
      <c r="IQ122" s="108">
        <v>-1.3570500000000008</v>
      </c>
      <c r="IR122" s="108">
        <v>-1.3527500000000008</v>
      </c>
      <c r="IS122" s="121"/>
      <c r="IT122" s="104">
        <v>-22.794690880000008</v>
      </c>
      <c r="IU122" s="202">
        <v>0.1</v>
      </c>
      <c r="IV122" s="365">
        <v>1.5027500000000007</v>
      </c>
      <c r="IW122" s="508">
        <f t="shared" ref="IW122:IW133" si="410">IF(IV122&lt;-8,-3,IF(IV122&lt;-7,-2.4,IF(IV122&lt;-4,-1.8,IF(IV122&lt;-3,-1.5,IF(IV122&lt;-2,-1.3,IF(IV122&lt;-1,-1.1,IF(IV122&lt;0,-1,0)))))))</f>
        <v>0</v>
      </c>
      <c r="IX122" s="507">
        <f t="shared" ref="IX122:IX133" si="411">IF(IV122&gt;7,1.5,IF(IV122&gt;5,1.2,IF(IV122&gt;4,1.15,IF(IV122&gt;3,1,IF(IV122&gt;2,0.5,IF(IV122&gt;1,-0.2,IF(IV122&gt;0,-1,0)))))))</f>
        <v>-0.2</v>
      </c>
      <c r="IY122" s="204">
        <f t="shared" si="378"/>
        <v>-22.519999999999996</v>
      </c>
      <c r="IZ122" s="204">
        <f t="shared" si="366"/>
        <v>-1.9999999999999574E-2</v>
      </c>
      <c r="JA122" s="537">
        <f t="shared" si="379"/>
        <v>0</v>
      </c>
      <c r="JB122" s="537">
        <f t="shared" si="367"/>
        <v>0</v>
      </c>
      <c r="JC122" s="537">
        <f t="shared" si="338"/>
        <v>0</v>
      </c>
      <c r="JD122" s="537">
        <f t="shared" si="339"/>
        <v>0</v>
      </c>
      <c r="JE122" s="518">
        <f t="shared" si="215"/>
        <v>-22.594622412950002</v>
      </c>
      <c r="JF122" s="519">
        <f t="shared" si="368"/>
        <v>-1.9999999999999574E-2</v>
      </c>
      <c r="JG122" s="519">
        <f t="shared" si="369"/>
        <v>-1.9999999999999574E-2</v>
      </c>
      <c r="JH122" s="538">
        <f t="shared" si="223"/>
        <v>-1.9999999999999574E-2</v>
      </c>
      <c r="JI122" s="165"/>
      <c r="JJ122" s="165"/>
      <c r="JK122" s="104">
        <f t="shared" si="389"/>
        <v>-22.127423855859</v>
      </c>
      <c r="JL122" s="131"/>
      <c r="JM122" s="131"/>
      <c r="JN122" s="528"/>
      <c r="JO122" s="163">
        <v>-22.794690880000008</v>
      </c>
      <c r="JP122" s="163">
        <v>1.3027500000000007</v>
      </c>
      <c r="JQ122" s="398">
        <f t="shared" si="390"/>
        <v>-21.815720429142509</v>
      </c>
      <c r="JT122" s="163">
        <v>-0.44724999999999904</v>
      </c>
      <c r="JU122" s="398">
        <f t="shared" si="391"/>
        <v>-22.976483664900993</v>
      </c>
      <c r="JX122" s="163">
        <v>1.9027500000000008</v>
      </c>
      <c r="JY122" s="425">
        <f t="shared" si="392"/>
        <v>-21.473021978220014</v>
      </c>
      <c r="KB122" s="163">
        <v>-3.0472499999999996</v>
      </c>
      <c r="KC122" s="398">
        <f t="shared" si="246"/>
        <v>-22.474788899681016</v>
      </c>
      <c r="KF122" s="163">
        <v>-4.6972499999999986</v>
      </c>
      <c r="KG122" s="398">
        <f t="shared" si="393"/>
        <v>-23.73128941228752</v>
      </c>
      <c r="KJ122" s="163">
        <v>-7.5472499999999982</v>
      </c>
      <c r="KK122" s="398">
        <f t="shared" si="394"/>
        <v>-23.651357279915008</v>
      </c>
      <c r="KL122" s="425"/>
      <c r="KN122" s="365">
        <v>2.4527500000000009</v>
      </c>
      <c r="KO122" s="398">
        <f t="shared" si="395"/>
        <v>-21.643975439477519</v>
      </c>
      <c r="KR122" s="365">
        <v>1.5027500000000007</v>
      </c>
      <c r="KS122" s="398">
        <f t="shared" si="250"/>
        <v>-22.127423855859</v>
      </c>
      <c r="KU122" s="36">
        <v>42364</v>
      </c>
    </row>
    <row r="123" spans="1:325" x14ac:dyDescent="0.35">
      <c r="A123" s="95">
        <v>41269</v>
      </c>
      <c r="B123" s="36">
        <v>41269</v>
      </c>
      <c r="C123" s="301">
        <v>-0.05</v>
      </c>
      <c r="D123" s="301">
        <v>-1.7999999999999998</v>
      </c>
      <c r="E123" s="301">
        <v>0.55000000000000004</v>
      </c>
      <c r="F123" s="301">
        <v>-4.4000000000000004</v>
      </c>
      <c r="G123" s="301">
        <v>-6.05</v>
      </c>
      <c r="H123" s="301">
        <v>-8.8999999999999986</v>
      </c>
      <c r="I123" s="301">
        <v>1.1000000000000001</v>
      </c>
      <c r="J123" s="301">
        <v>0.15000000000000002</v>
      </c>
      <c r="K123" s="106"/>
      <c r="L123" s="36">
        <v>42364</v>
      </c>
      <c r="M123" s="105">
        <v>-1.3570500000000008</v>
      </c>
      <c r="N123" s="98">
        <f t="shared" si="233"/>
        <v>-1.3527500000000008</v>
      </c>
      <c r="O123" s="108">
        <f t="shared" si="242"/>
        <v>-1.3472500000000005</v>
      </c>
      <c r="P123" s="262"/>
      <c r="Q123" s="181">
        <v>42364</v>
      </c>
      <c r="R123" s="301">
        <v>-0.05</v>
      </c>
      <c r="S123" s="224">
        <v>1.3027500000000007</v>
      </c>
      <c r="T123" s="98"/>
      <c r="U123" s="301">
        <v>-1.7999999999999998</v>
      </c>
      <c r="V123" s="224">
        <v>-0.44724999999999904</v>
      </c>
      <c r="W123"/>
      <c r="X123" s="301">
        <v>0.55000000000000004</v>
      </c>
      <c r="Y123" s="224">
        <v>1.9027500000000008</v>
      </c>
      <c r="Z123"/>
      <c r="AA123" s="301">
        <v>-4.4000000000000004</v>
      </c>
      <c r="AB123" s="224">
        <v>-3.0472499999999996</v>
      </c>
      <c r="AC123"/>
      <c r="AD123" s="301">
        <v>-6.05</v>
      </c>
      <c r="AE123" s="223">
        <v>-4.6972499999999986</v>
      </c>
      <c r="AF123"/>
      <c r="AG123" s="301">
        <v>-8.8999999999999986</v>
      </c>
      <c r="AH123" s="223">
        <v>-7.5472499999999982</v>
      </c>
      <c r="AI123" s="100"/>
      <c r="AJ123" s="301">
        <v>1.1000000000000001</v>
      </c>
      <c r="AK123" s="223">
        <v>2.4527500000000009</v>
      </c>
      <c r="AL123"/>
      <c r="AM123" s="301">
        <v>0.15000000000000002</v>
      </c>
      <c r="AN123" s="223">
        <f t="shared" si="224"/>
        <v>1.5027500000000007</v>
      </c>
      <c r="AO123"/>
      <c r="AZ123" s="36">
        <v>42365</v>
      </c>
      <c r="BA123" s="301">
        <v>0.7</v>
      </c>
      <c r="BB123">
        <v>-21.737944444444441</v>
      </c>
      <c r="BC123" s="301">
        <v>-0.44999999999999996</v>
      </c>
      <c r="BE123" s="301">
        <v>0.65</v>
      </c>
      <c r="BG123" s="301">
        <v>-3.9</v>
      </c>
      <c r="BI123" s="301">
        <v>-3.4</v>
      </c>
      <c r="BK123" s="301">
        <v>-8.6</v>
      </c>
      <c r="BM123" s="301">
        <v>-0.54999999999999993</v>
      </c>
      <c r="BN123" s="104"/>
      <c r="BO123" s="301">
        <v>-0.7</v>
      </c>
      <c r="BP123" s="104"/>
      <c r="BQ123" s="104"/>
      <c r="BS123" s="36">
        <v>42365</v>
      </c>
      <c r="BT123">
        <v>69</v>
      </c>
      <c r="BU123">
        <f t="shared" si="380"/>
        <v>0.69</v>
      </c>
      <c r="BV123">
        <f t="shared" si="381"/>
        <v>-22.821295631750004</v>
      </c>
      <c r="BW123">
        <v>63</v>
      </c>
      <c r="BX123">
        <f t="shared" si="382"/>
        <v>0.63</v>
      </c>
      <c r="BY123" s="126"/>
      <c r="BZ123" s="126"/>
      <c r="CD123" s="36">
        <v>42365</v>
      </c>
      <c r="CE123" s="108">
        <v>-1.3620500000000009</v>
      </c>
      <c r="CF123" s="108">
        <v>-1.3595500000000009</v>
      </c>
      <c r="CG123" s="121"/>
      <c r="CH123" s="104">
        <v>-22.821295631750004</v>
      </c>
      <c r="CI123" s="202">
        <v>0.1</v>
      </c>
      <c r="CJ123" s="224">
        <v>2.0595500000000007</v>
      </c>
      <c r="CK123" s="508">
        <f t="shared" si="396"/>
        <v>0</v>
      </c>
      <c r="CL123" s="507">
        <f t="shared" si="397"/>
        <v>0.5</v>
      </c>
      <c r="CM123" s="204">
        <f t="shared" si="370"/>
        <v>-21.833720429142502</v>
      </c>
      <c r="CN123" s="204">
        <f t="shared" si="371"/>
        <v>5.0000000000000711E-2</v>
      </c>
      <c r="CO123" s="537">
        <f t="shared" si="299"/>
        <v>0</v>
      </c>
      <c r="CP123" s="537">
        <f t="shared" si="340"/>
        <v>0</v>
      </c>
      <c r="CQ123" s="537">
        <f t="shared" si="300"/>
        <v>0</v>
      </c>
      <c r="CR123" s="537">
        <f t="shared" si="301"/>
        <v>0</v>
      </c>
      <c r="CS123" s="518">
        <f t="shared" si="208"/>
        <v>-21.833720429142502</v>
      </c>
      <c r="CT123" s="519">
        <f t="shared" si="341"/>
        <v>5.0000000000000711E-2</v>
      </c>
      <c r="CU123" s="519">
        <f t="shared" si="342"/>
        <v>5.0000000000000711E-2</v>
      </c>
      <c r="CV123" s="538">
        <f t="shared" si="302"/>
        <v>-4.9999999999999295E-2</v>
      </c>
      <c r="CW123" s="165"/>
      <c r="CX123" s="165"/>
      <c r="CY123" s="104">
        <f t="shared" si="303"/>
        <v>-21.86572042914251</v>
      </c>
      <c r="CZ123">
        <v>-21.737944444444441</v>
      </c>
      <c r="DB123" s="36">
        <v>42365</v>
      </c>
      <c r="DC123" s="108">
        <v>-1.3620500000000009</v>
      </c>
      <c r="DD123" s="108">
        <v>-1.3595500000000009</v>
      </c>
      <c r="DE123" s="121"/>
      <c r="DF123" s="104">
        <v>-22.821295631750004</v>
      </c>
      <c r="DG123" s="202">
        <v>0.1</v>
      </c>
      <c r="DH123" s="224">
        <v>0.90955000000000097</v>
      </c>
      <c r="DI123" s="508">
        <f t="shared" si="398"/>
        <v>0</v>
      </c>
      <c r="DJ123" s="507">
        <f t="shared" si="399"/>
        <v>-1</v>
      </c>
      <c r="DK123" s="204">
        <f t="shared" si="372"/>
        <v>-23.545000000000005</v>
      </c>
      <c r="DL123" s="204">
        <f t="shared" si="343"/>
        <v>-5.0000000000000711E-2</v>
      </c>
      <c r="DM123" s="537">
        <f t="shared" si="306"/>
        <v>0</v>
      </c>
      <c r="DN123" s="537">
        <f t="shared" si="344"/>
        <v>0</v>
      </c>
      <c r="DO123" s="537">
        <f t="shared" si="307"/>
        <v>0</v>
      </c>
      <c r="DP123" s="537">
        <f t="shared" si="308"/>
        <v>0</v>
      </c>
      <c r="DQ123" s="518">
        <f t="shared" si="209"/>
        <v>-24.296162814992506</v>
      </c>
      <c r="DR123" s="519">
        <f t="shared" si="345"/>
        <v>-5.0000000000000711E-2</v>
      </c>
      <c r="DS123" s="519">
        <f t="shared" si="346"/>
        <v>-5.0000000000000711E-2</v>
      </c>
      <c r="DT123" s="538">
        <f t="shared" si="217"/>
        <v>-5.0000000000000711E-2</v>
      </c>
      <c r="DU123" s="165"/>
      <c r="DV123" s="165"/>
      <c r="DW123" s="104">
        <f t="shared" si="383"/>
        <v>-23.026483664900994</v>
      </c>
      <c r="DY123" s="183"/>
      <c r="DZ123" s="36">
        <v>42365</v>
      </c>
      <c r="EA123" s="108">
        <v>-1.3620500000000009</v>
      </c>
      <c r="EB123" s="108">
        <v>-1.3595500000000009</v>
      </c>
      <c r="EC123" s="121"/>
      <c r="ED123" s="104">
        <v>-22.821295631750004</v>
      </c>
      <c r="EE123" s="202">
        <v>0.1</v>
      </c>
      <c r="EF123" s="224">
        <v>2.0095500000000008</v>
      </c>
      <c r="EG123" s="508">
        <f t="shared" si="400"/>
        <v>0</v>
      </c>
      <c r="EH123" s="507">
        <f t="shared" si="401"/>
        <v>0.5</v>
      </c>
      <c r="EI123" s="204">
        <f t="shared" si="373"/>
        <v>-20.935901753415003</v>
      </c>
      <c r="EJ123" s="204">
        <f t="shared" si="347"/>
        <v>5.0000000000000711E-2</v>
      </c>
      <c r="EK123" s="537">
        <f t="shared" si="311"/>
        <v>0</v>
      </c>
      <c r="EL123" s="537">
        <f t="shared" si="348"/>
        <v>0</v>
      </c>
      <c r="EM123" s="537">
        <f t="shared" si="312"/>
        <v>0</v>
      </c>
      <c r="EN123" s="537">
        <f t="shared" si="313"/>
        <v>0</v>
      </c>
      <c r="EO123" s="518">
        <f t="shared" si="210"/>
        <v>-21.117810244840001</v>
      </c>
      <c r="EP123" s="519">
        <f t="shared" si="349"/>
        <v>5.0000000000000711E-2</v>
      </c>
      <c r="EQ123" s="519">
        <f t="shared" si="350"/>
        <v>5.0000000000000711E-2</v>
      </c>
      <c r="ER123" s="538">
        <f t="shared" si="218"/>
        <v>-4.9999999999999295E-2</v>
      </c>
      <c r="ES123" s="165"/>
      <c r="ET123" s="165"/>
      <c r="EU123" s="104">
        <f t="shared" si="384"/>
        <v>-21.523021978220015</v>
      </c>
      <c r="EW123" s="183"/>
      <c r="EX123" s="36">
        <v>42365</v>
      </c>
      <c r="EY123" s="108">
        <v>-1.3620500000000009</v>
      </c>
      <c r="EZ123" s="108">
        <v>-1.3595500000000009</v>
      </c>
      <c r="FA123" s="121"/>
      <c r="FB123" s="104">
        <v>-22.821295631750004</v>
      </c>
      <c r="FC123" s="202">
        <v>0.1</v>
      </c>
      <c r="FD123" s="224">
        <v>-2.540449999999999</v>
      </c>
      <c r="FE123" s="508">
        <f t="shared" si="402"/>
        <v>-1.3</v>
      </c>
      <c r="FF123" s="507">
        <f t="shared" si="403"/>
        <v>0</v>
      </c>
      <c r="FG123" s="204">
        <f t="shared" si="374"/>
        <v>-23.209300427505013</v>
      </c>
      <c r="FH123" s="204">
        <f t="shared" si="351"/>
        <v>-6.5000000000001279E-2</v>
      </c>
      <c r="FI123" s="537">
        <f t="shared" si="316"/>
        <v>0</v>
      </c>
      <c r="FJ123" s="537">
        <f t="shared" si="352"/>
        <v>0</v>
      </c>
      <c r="FK123" s="537">
        <f t="shared" si="317"/>
        <v>0</v>
      </c>
      <c r="FL123" s="537">
        <f t="shared" si="318"/>
        <v>0</v>
      </c>
      <c r="FM123" s="518">
        <f t="shared" si="211"/>
        <v>-23.209300427505013</v>
      </c>
      <c r="FN123" s="519">
        <f t="shared" si="353"/>
        <v>-5.2000000000001025E-2</v>
      </c>
      <c r="FO123" s="519">
        <f t="shared" si="354"/>
        <v>-5.2000000000001025E-2</v>
      </c>
      <c r="FP123" s="538">
        <f t="shared" si="219"/>
        <v>-5.2000000000001025E-2</v>
      </c>
      <c r="FQ123" s="165"/>
      <c r="FR123" s="165"/>
      <c r="FS123" s="104">
        <f t="shared" si="385"/>
        <v>-22.526788899681016</v>
      </c>
      <c r="FT123"/>
      <c r="FU123" s="183"/>
      <c r="FV123" s="36">
        <v>42365</v>
      </c>
      <c r="FW123" s="108">
        <v>-1.3620500000000009</v>
      </c>
      <c r="FX123" s="108">
        <v>-1.3595500000000009</v>
      </c>
      <c r="FY123" s="121"/>
      <c r="FZ123" s="104">
        <v>-22.821295631750004</v>
      </c>
      <c r="GA123" s="202">
        <v>0.1</v>
      </c>
      <c r="GB123" s="223">
        <v>-2.040449999999999</v>
      </c>
      <c r="GC123" s="508">
        <f t="shared" si="404"/>
        <v>-1.3</v>
      </c>
      <c r="GD123" s="507">
        <f t="shared" si="405"/>
        <v>0</v>
      </c>
      <c r="GE123" s="204">
        <f t="shared" si="375"/>
        <v>-23.55728941228751</v>
      </c>
      <c r="GF123" s="204">
        <f t="shared" si="355"/>
        <v>-6.5000000000001279E-2</v>
      </c>
      <c r="GG123" s="537">
        <f t="shared" si="321"/>
        <v>0</v>
      </c>
      <c r="GH123" s="537">
        <f t="shared" si="322"/>
        <v>0</v>
      </c>
      <c r="GI123" s="537">
        <f t="shared" si="323"/>
        <v>0</v>
      </c>
      <c r="GJ123" s="537">
        <f t="shared" si="324"/>
        <v>0</v>
      </c>
      <c r="GK123" s="518">
        <f t="shared" si="212"/>
        <v>-23.55728941228751</v>
      </c>
      <c r="GL123" s="519">
        <f t="shared" si="356"/>
        <v>-5.2000000000001025E-2</v>
      </c>
      <c r="GM123" s="519">
        <f t="shared" si="357"/>
        <v>-5.2000000000001025E-2</v>
      </c>
      <c r="GN123" s="538">
        <f t="shared" si="220"/>
        <v>-5.2000000000001025E-2</v>
      </c>
      <c r="GO123" s="165"/>
      <c r="GP123" s="165"/>
      <c r="GQ123" s="104">
        <f t="shared" si="386"/>
        <v>-23.78328941228752</v>
      </c>
      <c r="GR123"/>
      <c r="GS123" s="183"/>
      <c r="GT123" s="36">
        <v>42365</v>
      </c>
      <c r="GU123" s="108">
        <v>-1.3620500000000009</v>
      </c>
      <c r="GV123" s="108">
        <v>-1.3595500000000009</v>
      </c>
      <c r="GW123" s="121"/>
      <c r="GX123" s="104">
        <v>-22.821295631750004</v>
      </c>
      <c r="GY123" s="202">
        <v>0.1</v>
      </c>
      <c r="GZ123" s="223">
        <v>-7.2404499999999992</v>
      </c>
      <c r="HA123" s="508">
        <f t="shared" si="406"/>
        <v>-2.4</v>
      </c>
      <c r="HB123" s="507">
        <f t="shared" si="407"/>
        <v>0</v>
      </c>
      <c r="HC123" s="204">
        <f t="shared" si="376"/>
        <v>-23.975000000000001</v>
      </c>
      <c r="HD123" s="204">
        <f t="shared" si="358"/>
        <v>-0.12000000000000099</v>
      </c>
      <c r="HE123" s="537">
        <f t="shared" si="327"/>
        <v>0</v>
      </c>
      <c r="HF123" s="537">
        <f t="shared" si="359"/>
        <v>0</v>
      </c>
      <c r="HG123" s="537">
        <f t="shared" si="328"/>
        <v>0</v>
      </c>
      <c r="HH123" s="537">
        <f t="shared" si="329"/>
        <v>0</v>
      </c>
      <c r="HI123" s="518">
        <f t="shared" si="213"/>
        <v>-23.99475727991501</v>
      </c>
      <c r="HJ123" s="519">
        <f t="shared" si="360"/>
        <v>-9.6000000000000807E-2</v>
      </c>
      <c r="HK123" s="519">
        <f t="shared" si="361"/>
        <v>-9.6000000000000807E-2</v>
      </c>
      <c r="HL123" s="538">
        <f t="shared" si="221"/>
        <v>-9.6000000000000807E-2</v>
      </c>
      <c r="HM123" s="165"/>
      <c r="HN123" s="165"/>
      <c r="HO123" s="104">
        <f t="shared" si="387"/>
        <v>-23.747357279915008</v>
      </c>
      <c r="HP123" s="165"/>
      <c r="HQ123" s="183"/>
      <c r="HR123" s="36">
        <v>42365</v>
      </c>
      <c r="HS123" s="108">
        <v>-1.3620500000000009</v>
      </c>
      <c r="HT123" s="108">
        <v>-1.3595500000000009</v>
      </c>
      <c r="HU123" s="121"/>
      <c r="HV123" s="104">
        <v>-22.821295631750004</v>
      </c>
      <c r="HW123" s="202">
        <v>0.1</v>
      </c>
      <c r="HX123" s="223">
        <v>0.80955000000000099</v>
      </c>
      <c r="HY123" s="508">
        <f t="shared" si="408"/>
        <v>0</v>
      </c>
      <c r="HZ123" s="507">
        <f t="shared" si="409"/>
        <v>-1</v>
      </c>
      <c r="IA123" s="204">
        <f t="shared" si="377"/>
        <v>-21.364775439477508</v>
      </c>
      <c r="IB123" s="204">
        <f t="shared" si="362"/>
        <v>-0.10000000000000142</v>
      </c>
      <c r="IC123" s="537">
        <f t="shared" si="332"/>
        <v>0</v>
      </c>
      <c r="ID123" s="537">
        <f t="shared" si="363"/>
        <v>0</v>
      </c>
      <c r="IE123" s="537">
        <f t="shared" si="333"/>
        <v>0</v>
      </c>
      <c r="IF123" s="537">
        <f t="shared" si="334"/>
        <v>0</v>
      </c>
      <c r="IG123" s="518">
        <f t="shared" si="214"/>
        <v>-21.364775439477508</v>
      </c>
      <c r="IH123" s="519">
        <f t="shared" si="364"/>
        <v>-0.10000000000000142</v>
      </c>
      <c r="II123" s="519">
        <f t="shared" si="365"/>
        <v>-0.10000000000000142</v>
      </c>
      <c r="IJ123" s="538">
        <f t="shared" si="222"/>
        <v>-0.20000000000000143</v>
      </c>
      <c r="IK123" s="165"/>
      <c r="IL123" s="165"/>
      <c r="IM123" s="104">
        <f t="shared" si="388"/>
        <v>-21.843975439477521</v>
      </c>
      <c r="IN123" s="104"/>
      <c r="IO123" s="183"/>
      <c r="IP123" s="36">
        <v>42365</v>
      </c>
      <c r="IQ123" s="108">
        <v>-1.3620500000000009</v>
      </c>
      <c r="IR123" s="108">
        <v>-1.3595500000000009</v>
      </c>
      <c r="IS123" s="121"/>
      <c r="IT123" s="104">
        <v>-22.821295631750004</v>
      </c>
      <c r="IU123" s="202">
        <v>0.1</v>
      </c>
      <c r="IV123" s="365">
        <v>0.65955000000000097</v>
      </c>
      <c r="IW123" s="508">
        <f t="shared" si="410"/>
        <v>0</v>
      </c>
      <c r="IX123" s="507">
        <f t="shared" si="411"/>
        <v>-1</v>
      </c>
      <c r="IY123" s="204">
        <f t="shared" si="378"/>
        <v>-22.619999999999997</v>
      </c>
      <c r="IZ123" s="204">
        <f t="shared" si="366"/>
        <v>-0.10000000000000142</v>
      </c>
      <c r="JA123" s="537">
        <f t="shared" si="379"/>
        <v>0</v>
      </c>
      <c r="JB123" s="537">
        <f t="shared" si="367"/>
        <v>0</v>
      </c>
      <c r="JC123" s="537">
        <f t="shared" si="338"/>
        <v>0</v>
      </c>
      <c r="JD123" s="537">
        <f t="shared" si="339"/>
        <v>0</v>
      </c>
      <c r="JE123" s="518">
        <f t="shared" si="215"/>
        <v>-22.694622412950004</v>
      </c>
      <c r="JF123" s="519">
        <f t="shared" si="368"/>
        <v>-0.10000000000000142</v>
      </c>
      <c r="JG123" s="519">
        <f t="shared" si="369"/>
        <v>-0.10000000000000142</v>
      </c>
      <c r="JH123" s="538">
        <f t="shared" si="223"/>
        <v>-0.10000000000000142</v>
      </c>
      <c r="JI123" s="165"/>
      <c r="JJ123" s="165"/>
      <c r="JK123" s="104">
        <f t="shared" si="389"/>
        <v>-22.227423855859001</v>
      </c>
      <c r="JL123" s="186"/>
      <c r="JM123" s="186"/>
      <c r="JN123" s="527"/>
      <c r="JO123" s="163">
        <v>-22.821295631750004</v>
      </c>
      <c r="JP123" s="163">
        <v>2.0595500000000007</v>
      </c>
      <c r="JQ123" s="398">
        <f t="shared" si="390"/>
        <v>-21.86572042914251</v>
      </c>
      <c r="JR123" s="398">
        <v>-21.737944444444441</v>
      </c>
      <c r="JT123" s="163">
        <v>0.90955000000000097</v>
      </c>
      <c r="JU123" s="398">
        <f t="shared" si="391"/>
        <v>-23.026483664900994</v>
      </c>
      <c r="JX123" s="163">
        <v>2.0095500000000008</v>
      </c>
      <c r="JY123" s="425">
        <f t="shared" si="392"/>
        <v>-21.523021978220015</v>
      </c>
      <c r="KB123" s="163">
        <v>-2.540449999999999</v>
      </c>
      <c r="KC123" s="398">
        <f t="shared" si="246"/>
        <v>-22.526788899681016</v>
      </c>
      <c r="KF123" s="163">
        <v>-2.040449999999999</v>
      </c>
      <c r="KG123" s="398">
        <f t="shared" si="393"/>
        <v>-23.78328941228752</v>
      </c>
      <c r="KJ123" s="163">
        <v>-7.2404499999999992</v>
      </c>
      <c r="KK123" s="398">
        <f t="shared" si="394"/>
        <v>-23.747357279915008</v>
      </c>
      <c r="KL123" s="425"/>
      <c r="KN123" s="365">
        <v>0.80955000000000099</v>
      </c>
      <c r="KO123" s="398">
        <f t="shared" si="395"/>
        <v>-21.843975439477521</v>
      </c>
      <c r="KP123" s="164"/>
      <c r="KR123" s="365">
        <v>0.65955000000000097</v>
      </c>
      <c r="KS123" s="398">
        <f t="shared" si="250"/>
        <v>-22.227423855859001</v>
      </c>
      <c r="KT123" s="164"/>
      <c r="KU123" s="36">
        <v>42365</v>
      </c>
    </row>
    <row r="124" spans="1:325" x14ac:dyDescent="0.35">
      <c r="A124" s="95">
        <v>41270</v>
      </c>
      <c r="B124" s="36">
        <v>41270</v>
      </c>
      <c r="C124" s="301">
        <v>0.7</v>
      </c>
      <c r="D124" s="301">
        <v>-0.44999999999999996</v>
      </c>
      <c r="E124" s="301">
        <v>0.65</v>
      </c>
      <c r="F124" s="301">
        <v>-3.9</v>
      </c>
      <c r="G124" s="301">
        <v>-3.4</v>
      </c>
      <c r="H124" s="301">
        <v>-8.6</v>
      </c>
      <c r="I124" s="301">
        <v>-0.54999999999999993</v>
      </c>
      <c r="J124" s="301">
        <v>-0.7</v>
      </c>
      <c r="K124" s="106"/>
      <c r="L124" s="36">
        <v>42365</v>
      </c>
      <c r="M124" s="119">
        <v>-1.3620500000000009</v>
      </c>
      <c r="N124" s="98">
        <f t="shared" si="233"/>
        <v>-1.3595500000000009</v>
      </c>
      <c r="O124" s="108">
        <f t="shared" si="242"/>
        <v>-1.3558500000000009</v>
      </c>
      <c r="P124" s="262"/>
      <c r="Q124" s="181">
        <v>42365</v>
      </c>
      <c r="R124" s="301">
        <v>0.7</v>
      </c>
      <c r="S124" s="224">
        <v>2.0595500000000007</v>
      </c>
      <c r="T124">
        <v>-21.737944444444441</v>
      </c>
      <c r="U124" s="301">
        <v>-0.44999999999999996</v>
      </c>
      <c r="V124" s="224">
        <v>0.90955000000000097</v>
      </c>
      <c r="W124"/>
      <c r="X124" s="301">
        <v>0.65</v>
      </c>
      <c r="Y124" s="224">
        <v>2.0095500000000008</v>
      </c>
      <c r="Z124"/>
      <c r="AA124" s="301">
        <v>-3.9</v>
      </c>
      <c r="AB124" s="224">
        <v>-2.540449999999999</v>
      </c>
      <c r="AC124"/>
      <c r="AD124" s="301">
        <v>-3.4</v>
      </c>
      <c r="AE124" s="223">
        <v>-2.040449999999999</v>
      </c>
      <c r="AF124"/>
      <c r="AG124" s="301">
        <v>-8.6</v>
      </c>
      <c r="AH124" s="223">
        <v>-7.2404499999999992</v>
      </c>
      <c r="AI124" s="100"/>
      <c r="AJ124" s="301">
        <v>-0.54999999999999993</v>
      </c>
      <c r="AK124" s="223">
        <v>0.80955000000000099</v>
      </c>
      <c r="AL124" s="104"/>
      <c r="AM124" s="301">
        <v>-0.7</v>
      </c>
      <c r="AN124" s="223">
        <f t="shared" si="224"/>
        <v>0.65955000000000097</v>
      </c>
      <c r="AO124" s="104"/>
      <c r="AZ124" s="36">
        <v>42366</v>
      </c>
      <c r="BA124" s="301">
        <v>0.89999999999999991</v>
      </c>
      <c r="BC124" s="301">
        <v>-0.75</v>
      </c>
      <c r="BE124" s="301">
        <v>1</v>
      </c>
      <c r="BG124" s="301">
        <v>-2.25</v>
      </c>
      <c r="BI124" s="301">
        <v>-1.1499999999999999</v>
      </c>
      <c r="BK124" s="301">
        <v>-6.4499999999999993</v>
      </c>
      <c r="BM124" s="301">
        <v>-1.7999999999999998</v>
      </c>
      <c r="BN124" s="104"/>
      <c r="BO124" s="301">
        <v>-1.1499999999999999</v>
      </c>
      <c r="BP124" s="104"/>
      <c r="BQ124" s="104"/>
      <c r="BS124" s="36">
        <v>42366</v>
      </c>
      <c r="BT124">
        <v>70</v>
      </c>
      <c r="BU124">
        <f t="shared" si="380"/>
        <v>0.7</v>
      </c>
      <c r="BV124">
        <f t="shared" si="381"/>
        <v>-22.8459045</v>
      </c>
      <c r="BW124">
        <v>64</v>
      </c>
      <c r="BX124">
        <f t="shared" si="382"/>
        <v>0.64</v>
      </c>
      <c r="BY124">
        <v>-20.986833333333333</v>
      </c>
      <c r="CD124" s="36">
        <v>42366</v>
      </c>
      <c r="CE124" s="108">
        <v>-1.3634499999999998</v>
      </c>
      <c r="CF124" s="108">
        <v>-1.3627500000000003</v>
      </c>
      <c r="CH124" s="104">
        <v>-22.8459045</v>
      </c>
      <c r="CI124" s="202">
        <v>0.1</v>
      </c>
      <c r="CJ124" s="224">
        <v>2.2627500000000005</v>
      </c>
      <c r="CK124" s="508">
        <f t="shared" si="396"/>
        <v>0</v>
      </c>
      <c r="CL124" s="507">
        <f t="shared" si="397"/>
        <v>0.5</v>
      </c>
      <c r="CM124" s="204">
        <f t="shared" si="370"/>
        <v>-21.783720429142502</v>
      </c>
      <c r="CN124" s="204">
        <f t="shared" si="371"/>
        <v>5.0000000000000711E-2</v>
      </c>
      <c r="CO124" s="537">
        <f t="shared" si="299"/>
        <v>0</v>
      </c>
      <c r="CP124" s="537">
        <f t="shared" si="340"/>
        <v>0</v>
      </c>
      <c r="CQ124" s="537">
        <f t="shared" si="300"/>
        <v>0</v>
      </c>
      <c r="CR124" s="537">
        <f t="shared" si="301"/>
        <v>0</v>
      </c>
      <c r="CS124" s="518">
        <f t="shared" si="208"/>
        <v>-21.783720429142502</v>
      </c>
      <c r="CT124" s="519">
        <f t="shared" si="341"/>
        <v>5.0000000000000711E-2</v>
      </c>
      <c r="CU124" s="519">
        <f t="shared" si="342"/>
        <v>5.0000000000000711E-2</v>
      </c>
      <c r="CV124" s="538">
        <f t="shared" si="302"/>
        <v>5.0000000000000711E-2</v>
      </c>
      <c r="CW124" s="165"/>
      <c r="CX124" s="165"/>
      <c r="CY124" s="104">
        <f t="shared" si="303"/>
        <v>-21.815720429142509</v>
      </c>
      <c r="CZ124"/>
      <c r="DB124" s="36">
        <v>42366</v>
      </c>
      <c r="DC124" s="108">
        <v>-1.3634499999999998</v>
      </c>
      <c r="DD124" s="108">
        <v>-1.3627500000000003</v>
      </c>
      <c r="DF124" s="104">
        <v>-22.8459045</v>
      </c>
      <c r="DG124" s="202">
        <v>0.1</v>
      </c>
      <c r="DH124" s="224">
        <v>0.61275000000000035</v>
      </c>
      <c r="DI124" s="508">
        <f t="shared" si="398"/>
        <v>0</v>
      </c>
      <c r="DJ124" s="507">
        <f t="shared" si="399"/>
        <v>-1</v>
      </c>
      <c r="DK124" s="204">
        <f t="shared" si="372"/>
        <v>-23.595000000000006</v>
      </c>
      <c r="DL124" s="204">
        <f t="shared" si="343"/>
        <v>-5.0000000000000711E-2</v>
      </c>
      <c r="DM124" s="537">
        <f t="shared" si="306"/>
        <v>0</v>
      </c>
      <c r="DN124" s="537">
        <f t="shared" si="344"/>
        <v>0</v>
      </c>
      <c r="DO124" s="537">
        <f t="shared" si="307"/>
        <v>0</v>
      </c>
      <c r="DP124" s="537">
        <f t="shared" si="308"/>
        <v>0</v>
      </c>
      <c r="DQ124" s="518">
        <f t="shared" si="209"/>
        <v>-24.346162814992507</v>
      </c>
      <c r="DR124" s="519">
        <f t="shared" si="345"/>
        <v>-5.0000000000000711E-2</v>
      </c>
      <c r="DS124" s="519">
        <f t="shared" si="346"/>
        <v>-5.0000000000000711E-2</v>
      </c>
      <c r="DT124" s="538">
        <f t="shared" si="217"/>
        <v>-5.0000000000000711E-2</v>
      </c>
      <c r="DU124" s="165"/>
      <c r="DV124" s="165"/>
      <c r="DW124" s="104">
        <f t="shared" si="383"/>
        <v>-23.076483664900994</v>
      </c>
      <c r="DY124" s="183"/>
      <c r="DZ124" s="36">
        <v>42366</v>
      </c>
      <c r="EA124" s="108">
        <v>-1.3634499999999998</v>
      </c>
      <c r="EB124" s="108">
        <v>-1.3627500000000003</v>
      </c>
      <c r="ED124" s="104">
        <v>-22.8459045</v>
      </c>
      <c r="EE124" s="202">
        <v>0.1</v>
      </c>
      <c r="EF124" s="224">
        <v>2.3627500000000001</v>
      </c>
      <c r="EG124" s="508">
        <f t="shared" si="400"/>
        <v>0</v>
      </c>
      <c r="EH124" s="507">
        <f t="shared" si="401"/>
        <v>0.5</v>
      </c>
      <c r="EI124" s="204">
        <f t="shared" si="373"/>
        <v>-20.885901753415002</v>
      </c>
      <c r="EJ124" s="204">
        <f t="shared" si="347"/>
        <v>5.0000000000000711E-2</v>
      </c>
      <c r="EK124" s="537">
        <f t="shared" si="311"/>
        <v>0</v>
      </c>
      <c r="EL124" s="537">
        <f t="shared" si="348"/>
        <v>0</v>
      </c>
      <c r="EM124" s="537">
        <f t="shared" si="312"/>
        <v>0</v>
      </c>
      <c r="EN124" s="537">
        <f t="shared" si="313"/>
        <v>0</v>
      </c>
      <c r="EO124" s="518">
        <f t="shared" si="210"/>
        <v>-21.06781024484</v>
      </c>
      <c r="EP124" s="519">
        <f t="shared" si="349"/>
        <v>5.0000000000000711E-2</v>
      </c>
      <c r="EQ124" s="519">
        <f t="shared" si="350"/>
        <v>5.0000000000000711E-2</v>
      </c>
      <c r="ER124" s="538">
        <f t="shared" si="218"/>
        <v>-4.9999999999999295E-2</v>
      </c>
      <c r="ES124" s="165"/>
      <c r="ET124" s="165"/>
      <c r="EU124" s="104">
        <f t="shared" si="384"/>
        <v>-21.573021978220016</v>
      </c>
      <c r="EW124" s="183"/>
      <c r="EX124" s="36">
        <v>42366</v>
      </c>
      <c r="EY124" s="108">
        <v>-1.3634499999999998</v>
      </c>
      <c r="EZ124" s="108">
        <v>-1.3627500000000003</v>
      </c>
      <c r="FB124" s="104">
        <v>-22.8459045</v>
      </c>
      <c r="FC124" s="202">
        <v>0.1</v>
      </c>
      <c r="FD124" s="224">
        <v>-0.88724999999999965</v>
      </c>
      <c r="FE124" s="508">
        <f t="shared" si="402"/>
        <v>-1</v>
      </c>
      <c r="FF124" s="507">
        <f t="shared" si="403"/>
        <v>0</v>
      </c>
      <c r="FG124" s="204">
        <f t="shared" si="374"/>
        <v>-23.259300427505014</v>
      </c>
      <c r="FH124" s="204">
        <f t="shared" si="351"/>
        <v>-5.0000000000000711E-2</v>
      </c>
      <c r="FI124" s="537">
        <f t="shared" si="316"/>
        <v>0</v>
      </c>
      <c r="FJ124" s="537">
        <f t="shared" si="352"/>
        <v>0</v>
      </c>
      <c r="FK124" s="537">
        <f t="shared" si="317"/>
        <v>0</v>
      </c>
      <c r="FL124" s="537">
        <f t="shared" si="318"/>
        <v>0</v>
      </c>
      <c r="FM124" s="518">
        <f t="shared" si="211"/>
        <v>-23.259300427505014</v>
      </c>
      <c r="FN124" s="519">
        <f t="shared" si="353"/>
        <v>-4.000000000000057E-2</v>
      </c>
      <c r="FO124" s="519">
        <f t="shared" si="354"/>
        <v>-4.000000000000057E-2</v>
      </c>
      <c r="FP124" s="538">
        <f t="shared" si="219"/>
        <v>-4.000000000000057E-2</v>
      </c>
      <c r="FQ124" s="165"/>
      <c r="FR124" s="165"/>
      <c r="FS124" s="104">
        <f t="shared" si="385"/>
        <v>-22.566788899681015</v>
      </c>
      <c r="FT124"/>
      <c r="FU124" s="183"/>
      <c r="FV124" s="36">
        <v>42366</v>
      </c>
      <c r="FW124" s="108">
        <v>-1.3634499999999998</v>
      </c>
      <c r="FX124" s="108">
        <v>-1.3627500000000003</v>
      </c>
      <c r="FZ124" s="104">
        <v>-22.8459045</v>
      </c>
      <c r="GA124" s="202">
        <v>0.1</v>
      </c>
      <c r="GB124" s="223">
        <v>0.21275000000000044</v>
      </c>
      <c r="GC124" s="508">
        <f t="shared" si="404"/>
        <v>0</v>
      </c>
      <c r="GD124" s="507">
        <f t="shared" si="405"/>
        <v>-1</v>
      </c>
      <c r="GE124" s="204">
        <f t="shared" si="375"/>
        <v>-23.607289412287511</v>
      </c>
      <c r="GF124" s="204">
        <f t="shared" si="355"/>
        <v>-5.0000000000000711E-2</v>
      </c>
      <c r="GG124" s="537">
        <f t="shared" si="321"/>
        <v>0</v>
      </c>
      <c r="GH124" s="537">
        <f t="shared" si="322"/>
        <v>0</v>
      </c>
      <c r="GI124" s="537">
        <f t="shared" si="323"/>
        <v>0</v>
      </c>
      <c r="GJ124" s="537">
        <f t="shared" si="324"/>
        <v>0</v>
      </c>
      <c r="GK124" s="518">
        <f t="shared" si="212"/>
        <v>-23.607289412287511</v>
      </c>
      <c r="GL124" s="519">
        <f t="shared" si="356"/>
        <v>-5.0000000000000711E-2</v>
      </c>
      <c r="GM124" s="519">
        <f t="shared" si="357"/>
        <v>-5.0000000000000711E-2</v>
      </c>
      <c r="GN124" s="538">
        <f t="shared" si="220"/>
        <v>-5.0000000000000711E-2</v>
      </c>
      <c r="GO124" s="165"/>
      <c r="GP124" s="165"/>
      <c r="GQ124" s="104">
        <f t="shared" si="386"/>
        <v>-23.83328941228752</v>
      </c>
      <c r="GR124"/>
      <c r="GS124" s="183"/>
      <c r="GT124" s="36">
        <v>42366</v>
      </c>
      <c r="GU124" s="108">
        <v>-1.3634499999999998</v>
      </c>
      <c r="GV124" s="108">
        <v>-1.3627500000000003</v>
      </c>
      <c r="GX124" s="104">
        <v>-22.8459045</v>
      </c>
      <c r="GY124" s="202">
        <v>0.1</v>
      </c>
      <c r="GZ124" s="223">
        <v>-5.0872499999999992</v>
      </c>
      <c r="HA124" s="508">
        <f t="shared" si="406"/>
        <v>-1.8</v>
      </c>
      <c r="HB124" s="507">
        <f t="shared" si="407"/>
        <v>0</v>
      </c>
      <c r="HC124" s="204">
        <f t="shared" si="376"/>
        <v>-24.065000000000001</v>
      </c>
      <c r="HD124" s="204">
        <f t="shared" si="358"/>
        <v>-8.9999999999999858E-2</v>
      </c>
      <c r="HE124" s="537">
        <f t="shared" si="327"/>
        <v>0</v>
      </c>
      <c r="HF124" s="537">
        <f t="shared" si="359"/>
        <v>0</v>
      </c>
      <c r="HG124" s="537">
        <f t="shared" si="328"/>
        <v>0</v>
      </c>
      <c r="HH124" s="537">
        <f t="shared" si="329"/>
        <v>0</v>
      </c>
      <c r="HI124" s="518">
        <f t="shared" si="213"/>
        <v>-24.08475727991501</v>
      </c>
      <c r="HJ124" s="519">
        <f t="shared" si="360"/>
        <v>-7.1999999999999884E-2</v>
      </c>
      <c r="HK124" s="519">
        <f t="shared" si="361"/>
        <v>-7.1999999999999884E-2</v>
      </c>
      <c r="HL124" s="538">
        <f t="shared" si="221"/>
        <v>-7.1999999999999884E-2</v>
      </c>
      <c r="HM124" s="165"/>
      <c r="HN124" s="165"/>
      <c r="HO124" s="104">
        <f t="shared" si="387"/>
        <v>-23.819357279915007</v>
      </c>
      <c r="HP124" s="165"/>
      <c r="HQ124" s="183"/>
      <c r="HR124" s="36">
        <v>42366</v>
      </c>
      <c r="HS124" s="108">
        <v>-1.3634499999999998</v>
      </c>
      <c r="HT124" s="108">
        <v>-1.3627500000000003</v>
      </c>
      <c r="HV124" s="104">
        <v>-22.8459045</v>
      </c>
      <c r="HW124" s="202">
        <v>0.1</v>
      </c>
      <c r="HX124" s="223">
        <v>-0.43724999999999947</v>
      </c>
      <c r="HY124" s="508">
        <f t="shared" si="408"/>
        <v>-1</v>
      </c>
      <c r="HZ124" s="507">
        <f t="shared" si="409"/>
        <v>0</v>
      </c>
      <c r="IA124" s="204">
        <f t="shared" si="377"/>
        <v>-21.46477543947751</v>
      </c>
      <c r="IB124" s="204">
        <f t="shared" si="362"/>
        <v>-0.10000000000000142</v>
      </c>
      <c r="IC124" s="537">
        <f t="shared" si="332"/>
        <v>0</v>
      </c>
      <c r="ID124" s="537">
        <f t="shared" si="363"/>
        <v>0</v>
      </c>
      <c r="IE124" s="537">
        <f t="shared" si="333"/>
        <v>0</v>
      </c>
      <c r="IF124" s="537">
        <f t="shared" si="334"/>
        <v>0</v>
      </c>
      <c r="IG124" s="518">
        <f t="shared" si="214"/>
        <v>-21.46477543947751</v>
      </c>
      <c r="IH124" s="519">
        <f t="shared" si="364"/>
        <v>-8.000000000000114E-2</v>
      </c>
      <c r="II124" s="519">
        <f t="shared" si="365"/>
        <v>-8.000000000000114E-2</v>
      </c>
      <c r="IJ124" s="538">
        <f t="shared" si="222"/>
        <v>-0.18000000000000116</v>
      </c>
      <c r="IK124" s="165"/>
      <c r="IL124" s="165"/>
      <c r="IM124" s="104">
        <f t="shared" si="388"/>
        <v>-22.023975439477521</v>
      </c>
      <c r="IN124" s="104"/>
      <c r="IO124" s="183"/>
      <c r="IP124" s="36">
        <v>42366</v>
      </c>
      <c r="IQ124" s="108">
        <v>-1.3634499999999998</v>
      </c>
      <c r="IR124" s="108">
        <v>-1.3627500000000003</v>
      </c>
      <c r="IT124" s="104">
        <v>-22.8459045</v>
      </c>
      <c r="IU124" s="202">
        <v>0.1</v>
      </c>
      <c r="IV124" s="365">
        <v>0.21275000000000044</v>
      </c>
      <c r="IW124" s="508">
        <f t="shared" si="410"/>
        <v>0</v>
      </c>
      <c r="IX124" s="507">
        <f t="shared" si="411"/>
        <v>-1</v>
      </c>
      <c r="IY124" s="204">
        <f t="shared" si="378"/>
        <v>-22.72</v>
      </c>
      <c r="IZ124" s="204">
        <f t="shared" si="366"/>
        <v>-0.10000000000000142</v>
      </c>
      <c r="JA124" s="537">
        <f t="shared" si="379"/>
        <v>0</v>
      </c>
      <c r="JB124" s="537">
        <f t="shared" si="367"/>
        <v>0</v>
      </c>
      <c r="JC124" s="537">
        <f t="shared" si="338"/>
        <v>0</v>
      </c>
      <c r="JD124" s="537">
        <f t="shared" si="339"/>
        <v>0</v>
      </c>
      <c r="JE124" s="518">
        <f t="shared" si="215"/>
        <v>-22.794622412950005</v>
      </c>
      <c r="JF124" s="519">
        <f t="shared" si="368"/>
        <v>-0.10000000000000142</v>
      </c>
      <c r="JG124" s="519">
        <f t="shared" si="369"/>
        <v>-0.10000000000000142</v>
      </c>
      <c r="JH124" s="538">
        <f t="shared" si="223"/>
        <v>-0.10000000000000142</v>
      </c>
      <c r="JI124" s="165"/>
      <c r="JJ124" s="165"/>
      <c r="JK124" s="104">
        <f t="shared" si="389"/>
        <v>-22.327423855859003</v>
      </c>
      <c r="JL124" s="186"/>
      <c r="JM124" s="186"/>
      <c r="JN124" s="527"/>
      <c r="JO124" s="163">
        <v>-22.8459045</v>
      </c>
      <c r="JP124" s="163">
        <v>2.2627500000000005</v>
      </c>
      <c r="JQ124" s="398">
        <f t="shared" si="390"/>
        <v>-21.815720429142509</v>
      </c>
      <c r="JT124" s="163">
        <v>0.61275000000000035</v>
      </c>
      <c r="JU124" s="398">
        <f t="shared" si="391"/>
        <v>-23.076483664900994</v>
      </c>
      <c r="JX124" s="163">
        <v>2.3627500000000001</v>
      </c>
      <c r="JY124" s="425">
        <f t="shared" si="392"/>
        <v>-21.573021978220016</v>
      </c>
      <c r="KB124" s="163">
        <v>-0.88724999999999965</v>
      </c>
      <c r="KC124" s="398">
        <f t="shared" si="246"/>
        <v>-22.566788899681015</v>
      </c>
      <c r="KF124" s="163">
        <v>0.21275000000000044</v>
      </c>
      <c r="KG124" s="398">
        <f t="shared" si="393"/>
        <v>-23.83328941228752</v>
      </c>
      <c r="KJ124" s="163">
        <v>-5.0872499999999992</v>
      </c>
      <c r="KK124" s="398">
        <f t="shared" si="394"/>
        <v>-23.819357279915007</v>
      </c>
      <c r="KL124" s="425"/>
      <c r="KN124" s="365">
        <v>-0.43724999999999947</v>
      </c>
      <c r="KO124" s="398">
        <f t="shared" si="395"/>
        <v>-22.023975439477521</v>
      </c>
      <c r="KP124" s="164"/>
      <c r="KR124" s="365">
        <v>0.21275000000000044</v>
      </c>
      <c r="KS124" s="398">
        <f t="shared" si="250"/>
        <v>-22.327423855859003</v>
      </c>
      <c r="KT124" s="164"/>
      <c r="KU124" s="36">
        <v>42366</v>
      </c>
    </row>
    <row r="125" spans="1:325" x14ac:dyDescent="0.35">
      <c r="A125" s="95">
        <v>41271</v>
      </c>
      <c r="B125" s="36">
        <v>41271</v>
      </c>
      <c r="C125" s="301">
        <v>0.89999999999999991</v>
      </c>
      <c r="D125" s="301">
        <v>-0.75</v>
      </c>
      <c r="E125" s="301">
        <v>1</v>
      </c>
      <c r="F125" s="301">
        <v>-2.25</v>
      </c>
      <c r="G125" s="301">
        <v>-1.1499999999999999</v>
      </c>
      <c r="H125" s="301">
        <v>-6.4499999999999993</v>
      </c>
      <c r="I125" s="301">
        <v>-1.7999999999999998</v>
      </c>
      <c r="J125" s="301">
        <v>-1.1499999999999999</v>
      </c>
      <c r="K125" s="106"/>
      <c r="L125" s="36">
        <v>42366</v>
      </c>
      <c r="M125" s="105">
        <v>-1.3634499999999998</v>
      </c>
      <c r="N125" s="98">
        <f t="shared" si="233"/>
        <v>-1.3627500000000003</v>
      </c>
      <c r="O125" s="108">
        <f t="shared" si="242"/>
        <v>-1.3608500000000003</v>
      </c>
      <c r="P125" s="262"/>
      <c r="Q125" s="181">
        <v>42366</v>
      </c>
      <c r="R125" s="301">
        <v>0.89999999999999991</v>
      </c>
      <c r="S125" s="224">
        <v>2.2627500000000005</v>
      </c>
      <c r="T125"/>
      <c r="U125" s="301">
        <v>-0.75</v>
      </c>
      <c r="V125" s="224">
        <v>0.61275000000000035</v>
      </c>
      <c r="W125"/>
      <c r="X125" s="301">
        <v>1</v>
      </c>
      <c r="Y125" s="224">
        <v>2.3627500000000001</v>
      </c>
      <c r="Z125"/>
      <c r="AA125" s="301">
        <v>-2.25</v>
      </c>
      <c r="AB125" s="224">
        <v>-0.88724999999999965</v>
      </c>
      <c r="AC125"/>
      <c r="AD125" s="301">
        <v>-1.1499999999999999</v>
      </c>
      <c r="AE125" s="223">
        <v>0.21275000000000044</v>
      </c>
      <c r="AF125"/>
      <c r="AG125" s="301">
        <v>-6.4499999999999993</v>
      </c>
      <c r="AH125" s="223">
        <v>-5.0872499999999992</v>
      </c>
      <c r="AI125" s="100"/>
      <c r="AJ125" s="301">
        <v>-1.7999999999999998</v>
      </c>
      <c r="AK125" s="223">
        <v>-0.43724999999999947</v>
      </c>
      <c r="AL125" s="104"/>
      <c r="AM125" s="301">
        <v>-1.1499999999999999</v>
      </c>
      <c r="AN125" s="223">
        <f t="shared" si="224"/>
        <v>0.21275000000000044</v>
      </c>
      <c r="AZ125" s="36">
        <v>42367</v>
      </c>
      <c r="BA125" s="301">
        <v>-0.3</v>
      </c>
      <c r="BC125" s="301">
        <v>-1.4</v>
      </c>
      <c r="BE125" s="301">
        <v>-0.65</v>
      </c>
      <c r="BG125" s="301">
        <v>-2.1500000000000004</v>
      </c>
      <c r="BI125" s="301">
        <v>-0.60000000000000009</v>
      </c>
      <c r="BK125" s="301">
        <v>-5.4</v>
      </c>
      <c r="BM125" s="301">
        <v>-1.0999999999999999</v>
      </c>
      <c r="BN125" s="104"/>
      <c r="BO125" s="301">
        <v>-1.5</v>
      </c>
      <c r="BP125" s="104"/>
      <c r="BQ125" s="104"/>
      <c r="BS125" s="36">
        <v>42367</v>
      </c>
      <c r="BT125">
        <v>71</v>
      </c>
      <c r="BU125">
        <f t="shared" si="380"/>
        <v>0.71</v>
      </c>
      <c r="BV125">
        <f t="shared" si="381"/>
        <v>-22.868580769750007</v>
      </c>
      <c r="BW125">
        <v>64</v>
      </c>
      <c r="BX125">
        <f t="shared" si="382"/>
        <v>0.64</v>
      </c>
      <c r="BY125">
        <v>-22.612652777777772</v>
      </c>
      <c r="CD125" s="36">
        <v>42367</v>
      </c>
      <c r="CE125" s="108">
        <v>-1.3612500000000001</v>
      </c>
      <c r="CF125" s="108">
        <v>-1.3623499999999999</v>
      </c>
      <c r="CH125" s="104">
        <v>-22.868580769750007</v>
      </c>
      <c r="CI125" s="202">
        <v>0.1</v>
      </c>
      <c r="CJ125" s="224">
        <v>1.0623499999999999</v>
      </c>
      <c r="CK125" s="508">
        <f t="shared" si="396"/>
        <v>0</v>
      </c>
      <c r="CL125" s="507">
        <f t="shared" si="397"/>
        <v>-0.2</v>
      </c>
      <c r="CM125" s="204">
        <f t="shared" si="370"/>
        <v>-21.803720429142501</v>
      </c>
      <c r="CN125" s="204">
        <f t="shared" si="371"/>
        <v>-1.9999999999999574E-2</v>
      </c>
      <c r="CO125" s="537">
        <f t="shared" si="299"/>
        <v>0</v>
      </c>
      <c r="CP125" s="537">
        <f t="shared" si="340"/>
        <v>0</v>
      </c>
      <c r="CQ125" s="537">
        <f t="shared" si="300"/>
        <v>0</v>
      </c>
      <c r="CR125" s="537">
        <f t="shared" si="301"/>
        <v>0</v>
      </c>
      <c r="CS125" s="518">
        <f t="shared" si="208"/>
        <v>-21.803720429142501</v>
      </c>
      <c r="CT125" s="519">
        <f t="shared" si="341"/>
        <v>-1.9999999999999574E-2</v>
      </c>
      <c r="CU125" s="519">
        <f t="shared" si="342"/>
        <v>-1.9999999999999574E-2</v>
      </c>
      <c r="CV125" s="538">
        <f t="shared" si="302"/>
        <v>-0.11999999999999958</v>
      </c>
      <c r="CW125" s="165"/>
      <c r="CX125" s="165"/>
      <c r="CY125" s="104">
        <f t="shared" si="303"/>
        <v>-21.93572042914251</v>
      </c>
      <c r="CZ125"/>
      <c r="DB125" s="36">
        <v>42367</v>
      </c>
      <c r="DC125" s="108">
        <v>-1.3612500000000001</v>
      </c>
      <c r="DD125" s="108">
        <v>-1.3623499999999999</v>
      </c>
      <c r="DF125" s="104">
        <v>-22.868580769750007</v>
      </c>
      <c r="DG125" s="202">
        <v>0.1</v>
      </c>
      <c r="DH125" s="224">
        <v>-3.7649999999999961E-2</v>
      </c>
      <c r="DI125" s="508">
        <f t="shared" si="398"/>
        <v>-1</v>
      </c>
      <c r="DJ125" s="507">
        <f t="shared" si="399"/>
        <v>0</v>
      </c>
      <c r="DK125" s="204">
        <f t="shared" si="372"/>
        <v>-23.645000000000007</v>
      </c>
      <c r="DL125" s="204">
        <f t="shared" si="343"/>
        <v>-5.0000000000000711E-2</v>
      </c>
      <c r="DM125" s="537">
        <f t="shared" si="306"/>
        <v>0</v>
      </c>
      <c r="DN125" s="537">
        <f t="shared" si="344"/>
        <v>0</v>
      </c>
      <c r="DO125" s="537">
        <f t="shared" si="307"/>
        <v>0</v>
      </c>
      <c r="DP125" s="537">
        <f t="shared" si="308"/>
        <v>0</v>
      </c>
      <c r="DQ125" s="518">
        <f t="shared" si="209"/>
        <v>-24.396162814992508</v>
      </c>
      <c r="DR125" s="519">
        <f t="shared" si="345"/>
        <v>-4.000000000000057E-2</v>
      </c>
      <c r="DS125" s="519">
        <f t="shared" si="346"/>
        <v>-2.0000000000000285E-2</v>
      </c>
      <c r="DT125" s="538">
        <f t="shared" si="217"/>
        <v>-2.0000000000000285E-2</v>
      </c>
      <c r="DU125" s="165"/>
      <c r="DV125" s="165"/>
      <c r="DW125" s="104">
        <f t="shared" si="383"/>
        <v>-23.096483664900994</v>
      </c>
      <c r="DY125" s="183"/>
      <c r="DZ125" s="36">
        <v>42367</v>
      </c>
      <c r="EA125" s="108">
        <v>-1.3612500000000001</v>
      </c>
      <c r="EB125" s="108">
        <v>-1.3623499999999999</v>
      </c>
      <c r="ED125" s="104">
        <v>-22.868580769750007</v>
      </c>
      <c r="EE125" s="202">
        <v>0.1</v>
      </c>
      <c r="EF125" s="224">
        <v>0.71234999999999993</v>
      </c>
      <c r="EG125" s="508">
        <f t="shared" si="400"/>
        <v>0</v>
      </c>
      <c r="EH125" s="507">
        <f t="shared" si="401"/>
        <v>-1</v>
      </c>
      <c r="EI125" s="204">
        <f t="shared" si="373"/>
        <v>-20.985901753415003</v>
      </c>
      <c r="EJ125" s="204">
        <f t="shared" si="347"/>
        <v>-0.10000000000000142</v>
      </c>
      <c r="EK125" s="537">
        <f t="shared" si="311"/>
        <v>0</v>
      </c>
      <c r="EL125" s="537">
        <f t="shared" si="348"/>
        <v>0</v>
      </c>
      <c r="EM125" s="537">
        <f t="shared" si="312"/>
        <v>0</v>
      </c>
      <c r="EN125" s="537">
        <f t="shared" si="313"/>
        <v>0</v>
      </c>
      <c r="EO125" s="518">
        <f t="shared" si="210"/>
        <v>-21.167810244840002</v>
      </c>
      <c r="EP125" s="519">
        <f t="shared" si="349"/>
        <v>-0.10000000000000142</v>
      </c>
      <c r="EQ125" s="519">
        <f t="shared" si="350"/>
        <v>-0.10000000000000142</v>
      </c>
      <c r="ER125" s="538">
        <f>IF(AND(EU124&gt;(ED125+1),(EE125&gt;-0.15)),(EQ125-0.1),(EQ125))</f>
        <v>-0.20000000000000143</v>
      </c>
      <c r="ES125" s="165"/>
      <c r="ET125" s="165"/>
      <c r="EU125" s="104">
        <f t="shared" si="384"/>
        <v>-21.773021978220019</v>
      </c>
      <c r="EW125" s="183"/>
      <c r="EX125" s="36">
        <v>42367</v>
      </c>
      <c r="EY125" s="108">
        <v>-1.3612500000000001</v>
      </c>
      <c r="EZ125" s="108">
        <v>-1.3623499999999999</v>
      </c>
      <c r="FB125" s="104">
        <v>-22.868580769750007</v>
      </c>
      <c r="FC125" s="202">
        <v>0.1</v>
      </c>
      <c r="FD125" s="224">
        <v>-0.78765000000000041</v>
      </c>
      <c r="FE125" s="508">
        <f t="shared" si="402"/>
        <v>-1</v>
      </c>
      <c r="FF125" s="507">
        <f t="shared" si="403"/>
        <v>0</v>
      </c>
      <c r="FG125" s="204">
        <f t="shared" si="374"/>
        <v>-23.309300427505015</v>
      </c>
      <c r="FH125" s="204">
        <f t="shared" si="351"/>
        <v>-5.0000000000000711E-2</v>
      </c>
      <c r="FI125" s="537">
        <f t="shared" si="316"/>
        <v>0</v>
      </c>
      <c r="FJ125" s="537">
        <f t="shared" si="352"/>
        <v>0</v>
      </c>
      <c r="FK125" s="537">
        <f t="shared" si="317"/>
        <v>0</v>
      </c>
      <c r="FL125" s="537">
        <f t="shared" si="318"/>
        <v>0</v>
      </c>
      <c r="FM125" s="518">
        <f t="shared" si="211"/>
        <v>-23.309300427505015</v>
      </c>
      <c r="FN125" s="519">
        <f t="shared" si="353"/>
        <v>-4.000000000000057E-2</v>
      </c>
      <c r="FO125" s="519">
        <f t="shared" si="354"/>
        <v>-4.000000000000057E-2</v>
      </c>
      <c r="FP125" s="538">
        <f t="shared" si="219"/>
        <v>-4.000000000000057E-2</v>
      </c>
      <c r="FQ125" s="165"/>
      <c r="FR125" s="165"/>
      <c r="FS125" s="104">
        <f t="shared" si="385"/>
        <v>-22.606788899681014</v>
      </c>
      <c r="FT125"/>
      <c r="FU125" s="183"/>
      <c r="FV125" s="36">
        <v>42367</v>
      </c>
      <c r="FW125" s="108">
        <v>-1.3612500000000001</v>
      </c>
      <c r="FX125" s="108">
        <v>-1.3623499999999999</v>
      </c>
      <c r="FZ125" s="104">
        <v>-22.868580769750007</v>
      </c>
      <c r="GA125" s="202">
        <v>0.1</v>
      </c>
      <c r="GB125" s="223">
        <v>0.76234999999999986</v>
      </c>
      <c r="GC125" s="508">
        <f t="shared" si="404"/>
        <v>0</v>
      </c>
      <c r="GD125" s="507">
        <f t="shared" si="405"/>
        <v>-1</v>
      </c>
      <c r="GE125" s="204">
        <f t="shared" si="375"/>
        <v>-23.657289412287511</v>
      </c>
      <c r="GF125" s="204">
        <f t="shared" si="355"/>
        <v>-5.0000000000000711E-2</v>
      </c>
      <c r="GG125" s="537">
        <f t="shared" si="321"/>
        <v>0</v>
      </c>
      <c r="GH125" s="537">
        <f t="shared" si="322"/>
        <v>0</v>
      </c>
      <c r="GI125" s="537">
        <f t="shared" si="323"/>
        <v>0</v>
      </c>
      <c r="GJ125" s="537">
        <f t="shared" si="324"/>
        <v>0</v>
      </c>
      <c r="GK125" s="518">
        <f t="shared" si="212"/>
        <v>-23.657289412287511</v>
      </c>
      <c r="GL125" s="519">
        <f t="shared" si="356"/>
        <v>-5.0000000000000711E-2</v>
      </c>
      <c r="GM125" s="519">
        <f t="shared" si="357"/>
        <v>-5.0000000000000711E-2</v>
      </c>
      <c r="GN125" s="538">
        <f t="shared" si="220"/>
        <v>-5.0000000000000711E-2</v>
      </c>
      <c r="GO125" s="165"/>
      <c r="GP125" s="165"/>
      <c r="GQ125" s="104">
        <f t="shared" si="386"/>
        <v>-23.883289412287521</v>
      </c>
      <c r="GR125"/>
      <c r="GS125" s="183"/>
      <c r="GT125" s="36">
        <v>42367</v>
      </c>
      <c r="GU125" s="108">
        <v>-1.3612500000000001</v>
      </c>
      <c r="GV125" s="108">
        <v>-1.3623499999999999</v>
      </c>
      <c r="GX125" s="104">
        <v>-22.868580769750007</v>
      </c>
      <c r="GY125" s="202">
        <v>0.1</v>
      </c>
      <c r="GZ125" s="223">
        <v>-4.0376500000000002</v>
      </c>
      <c r="HA125" s="508">
        <f t="shared" si="406"/>
        <v>-1.8</v>
      </c>
      <c r="HB125" s="507">
        <f t="shared" si="407"/>
        <v>0</v>
      </c>
      <c r="HC125" s="204">
        <f t="shared" si="376"/>
        <v>-24.155000000000001</v>
      </c>
      <c r="HD125" s="204">
        <f t="shared" si="358"/>
        <v>-8.9999999999999858E-2</v>
      </c>
      <c r="HE125" s="537">
        <f t="shared" si="327"/>
        <v>0</v>
      </c>
      <c r="HF125" s="537">
        <f t="shared" si="359"/>
        <v>0</v>
      </c>
      <c r="HG125" s="537">
        <f t="shared" si="328"/>
        <v>0</v>
      </c>
      <c r="HH125" s="537">
        <f t="shared" si="329"/>
        <v>0</v>
      </c>
      <c r="HI125" s="518">
        <f t="shared" si="213"/>
        <v>-24.17475727991501</v>
      </c>
      <c r="HJ125" s="519">
        <f t="shared" si="360"/>
        <v>-7.1999999999999884E-2</v>
      </c>
      <c r="HK125" s="519">
        <f t="shared" si="361"/>
        <v>-3.5999999999999942E-2</v>
      </c>
      <c r="HL125" s="538">
        <f t="shared" si="221"/>
        <v>-3.5999999999999942E-2</v>
      </c>
      <c r="HM125" s="165"/>
      <c r="HN125" s="165"/>
      <c r="HO125" s="104">
        <f t="shared" si="387"/>
        <v>-23.855357279915008</v>
      </c>
      <c r="HP125" s="165"/>
      <c r="HQ125" s="183"/>
      <c r="HR125" s="36">
        <v>42367</v>
      </c>
      <c r="HS125" s="108">
        <v>-1.3612500000000001</v>
      </c>
      <c r="HT125" s="108">
        <v>-1.3623499999999999</v>
      </c>
      <c r="HV125" s="104">
        <v>-22.868580769750007</v>
      </c>
      <c r="HW125" s="202">
        <v>0.1</v>
      </c>
      <c r="HX125" s="223">
        <v>0.26235000000000008</v>
      </c>
      <c r="HY125" s="508">
        <f t="shared" si="408"/>
        <v>0</v>
      </c>
      <c r="HZ125" s="507">
        <f t="shared" si="409"/>
        <v>-1</v>
      </c>
      <c r="IA125" s="204">
        <f t="shared" si="377"/>
        <v>-21.564775439477511</v>
      </c>
      <c r="IB125" s="204">
        <f t="shared" si="362"/>
        <v>-0.10000000000000142</v>
      </c>
      <c r="IC125" s="537">
        <f t="shared" si="332"/>
        <v>0</v>
      </c>
      <c r="ID125" s="537">
        <f t="shared" si="363"/>
        <v>0</v>
      </c>
      <c r="IE125" s="537">
        <f t="shared" si="333"/>
        <v>0</v>
      </c>
      <c r="IF125" s="537">
        <f t="shared" si="334"/>
        <v>0</v>
      </c>
      <c r="IG125" s="518">
        <f t="shared" si="214"/>
        <v>-21.564775439477511</v>
      </c>
      <c r="IH125" s="519">
        <f t="shared" si="364"/>
        <v>-0.10000000000000142</v>
      </c>
      <c r="II125" s="519">
        <f t="shared" si="365"/>
        <v>-0.10000000000000142</v>
      </c>
      <c r="IJ125" s="538">
        <f t="shared" si="222"/>
        <v>-0.10000000000000142</v>
      </c>
      <c r="IK125" s="165"/>
      <c r="IL125" s="165"/>
      <c r="IM125" s="104">
        <f t="shared" si="388"/>
        <v>-22.123975439477523</v>
      </c>
      <c r="IN125" s="104"/>
      <c r="IO125" s="183"/>
      <c r="IP125" s="36">
        <v>42367</v>
      </c>
      <c r="IQ125" s="108">
        <v>-1.3612500000000001</v>
      </c>
      <c r="IR125" s="108">
        <v>-1.3623499999999999</v>
      </c>
      <c r="IT125" s="104">
        <v>-22.868580769750007</v>
      </c>
      <c r="IU125" s="202">
        <v>0.1</v>
      </c>
      <c r="IV125" s="365">
        <v>-0.13765000000000005</v>
      </c>
      <c r="IW125" s="508">
        <f t="shared" si="410"/>
        <v>-1</v>
      </c>
      <c r="IX125" s="507">
        <f t="shared" si="411"/>
        <v>0</v>
      </c>
      <c r="IY125" s="204">
        <f t="shared" si="378"/>
        <v>-22.82</v>
      </c>
      <c r="IZ125" s="204">
        <f t="shared" si="366"/>
        <v>-0.10000000000000142</v>
      </c>
      <c r="JA125" s="537">
        <f t="shared" si="379"/>
        <v>0</v>
      </c>
      <c r="JB125" s="537">
        <f t="shared" si="367"/>
        <v>0</v>
      </c>
      <c r="JC125" s="537">
        <f t="shared" si="338"/>
        <v>0</v>
      </c>
      <c r="JD125" s="537">
        <f t="shared" si="339"/>
        <v>0</v>
      </c>
      <c r="JE125" s="518">
        <f t="shared" si="215"/>
        <v>-22.894622412950007</v>
      </c>
      <c r="JF125" s="519">
        <f t="shared" si="368"/>
        <v>-8.000000000000114E-2</v>
      </c>
      <c r="JG125" s="519">
        <f t="shared" si="369"/>
        <v>-8.000000000000114E-2</v>
      </c>
      <c r="JH125" s="538">
        <f t="shared" si="223"/>
        <v>-8.000000000000114E-2</v>
      </c>
      <c r="JI125" s="165"/>
      <c r="JJ125" s="165"/>
      <c r="JK125" s="104">
        <f t="shared" si="389"/>
        <v>-22.407423855859005</v>
      </c>
      <c r="JL125" s="186"/>
      <c r="JM125" s="186"/>
      <c r="JN125" s="527"/>
      <c r="JO125" s="163">
        <v>-22.868580769750007</v>
      </c>
      <c r="JP125" s="163">
        <v>1.0623499999999999</v>
      </c>
      <c r="JQ125" s="398">
        <f t="shared" si="390"/>
        <v>-21.93572042914251</v>
      </c>
      <c r="JT125" s="163">
        <v>-3.7649999999999961E-2</v>
      </c>
      <c r="JU125" s="398">
        <f t="shared" si="391"/>
        <v>-23.096483664900994</v>
      </c>
      <c r="JX125" s="163">
        <v>0.71234999999999993</v>
      </c>
      <c r="JY125" s="425">
        <f t="shared" si="392"/>
        <v>-21.773021978220019</v>
      </c>
      <c r="KB125" s="163">
        <v>-0.78765000000000041</v>
      </c>
      <c r="KC125" s="398">
        <f t="shared" si="246"/>
        <v>-22.606788899681014</v>
      </c>
      <c r="KF125" s="163">
        <v>0.76234999999999986</v>
      </c>
      <c r="KG125" s="398">
        <f t="shared" si="393"/>
        <v>-23.883289412287521</v>
      </c>
      <c r="KJ125" s="163">
        <v>-4.0376500000000002</v>
      </c>
      <c r="KK125" s="398">
        <f t="shared" si="394"/>
        <v>-23.855357279915008</v>
      </c>
      <c r="KL125" s="425"/>
      <c r="KN125" s="365">
        <v>0.26235000000000008</v>
      </c>
      <c r="KO125" s="398">
        <f t="shared" si="395"/>
        <v>-22.123975439477523</v>
      </c>
      <c r="KP125" s="164"/>
      <c r="KR125" s="365">
        <v>-0.13765000000000005</v>
      </c>
      <c r="KS125" s="398">
        <f t="shared" si="250"/>
        <v>-22.407423855859005</v>
      </c>
      <c r="KT125" s="164"/>
      <c r="KU125" s="36">
        <v>42367</v>
      </c>
    </row>
    <row r="126" spans="1:325" x14ac:dyDescent="0.35">
      <c r="A126" s="95">
        <v>41272</v>
      </c>
      <c r="B126" s="36">
        <v>41272</v>
      </c>
      <c r="C126" s="301">
        <v>-0.3</v>
      </c>
      <c r="D126" s="301">
        <v>-1.4</v>
      </c>
      <c r="E126" s="301">
        <v>-0.65</v>
      </c>
      <c r="F126" s="301">
        <v>-2.1500000000000004</v>
      </c>
      <c r="G126" s="301">
        <v>-0.60000000000000009</v>
      </c>
      <c r="H126" s="301">
        <v>-5.4</v>
      </c>
      <c r="I126" s="301">
        <v>-1.0999999999999999</v>
      </c>
      <c r="J126" s="301">
        <v>-1.5</v>
      </c>
      <c r="K126" s="106"/>
      <c r="L126" s="36">
        <v>42367</v>
      </c>
      <c r="M126" s="105">
        <v>-1.3612500000000001</v>
      </c>
      <c r="N126" s="98">
        <f t="shared" si="233"/>
        <v>-1.3623499999999999</v>
      </c>
      <c r="O126" s="108">
        <f t="shared" si="242"/>
        <v>-1.3622500000000002</v>
      </c>
      <c r="P126" s="262"/>
      <c r="Q126" s="181">
        <v>42367</v>
      </c>
      <c r="R126" s="301">
        <v>-0.3</v>
      </c>
      <c r="S126" s="224">
        <v>1.0623499999999999</v>
      </c>
      <c r="T126"/>
      <c r="U126" s="301">
        <v>-1.4</v>
      </c>
      <c r="V126" s="224">
        <v>-3.7649999999999961E-2</v>
      </c>
      <c r="W126"/>
      <c r="X126" s="301">
        <v>-0.65</v>
      </c>
      <c r="Y126" s="224">
        <v>0.71234999999999993</v>
      </c>
      <c r="Z126"/>
      <c r="AA126" s="301">
        <v>-2.1500000000000004</v>
      </c>
      <c r="AB126" s="224">
        <v>-0.78765000000000041</v>
      </c>
      <c r="AC126"/>
      <c r="AD126" s="301">
        <v>-0.60000000000000009</v>
      </c>
      <c r="AE126" s="223">
        <v>0.76234999999999986</v>
      </c>
      <c r="AF126"/>
      <c r="AG126" s="301">
        <v>-5.4</v>
      </c>
      <c r="AH126" s="223">
        <v>-4.0376500000000002</v>
      </c>
      <c r="AI126" s="100"/>
      <c r="AJ126" s="301">
        <v>-1.0999999999999999</v>
      </c>
      <c r="AK126" s="223">
        <v>0.26235000000000008</v>
      </c>
      <c r="AL126" s="104"/>
      <c r="AM126" s="301">
        <v>-1.5</v>
      </c>
      <c r="AN126" s="223">
        <f t="shared" si="224"/>
        <v>-0.13765000000000005</v>
      </c>
      <c r="AO126" s="104"/>
      <c r="AZ126" s="36">
        <v>42368</v>
      </c>
      <c r="BA126" s="301">
        <v>-2.4</v>
      </c>
      <c r="BC126" s="301">
        <v>-0.9</v>
      </c>
      <c r="BE126" s="301">
        <v>-5.0999999999999996</v>
      </c>
      <c r="BG126" s="301">
        <v>-3</v>
      </c>
      <c r="BI126" s="301">
        <v>-1.1499999999999999</v>
      </c>
      <c r="BK126" s="301">
        <v>-6.4</v>
      </c>
      <c r="BM126" s="301">
        <v>1.35</v>
      </c>
      <c r="BN126" s="104"/>
      <c r="BO126" s="301">
        <v>-0.4</v>
      </c>
      <c r="BP126" s="104"/>
      <c r="BQ126" s="104"/>
      <c r="BS126" s="36">
        <v>42368</v>
      </c>
      <c r="BT126">
        <v>72</v>
      </c>
      <c r="BU126">
        <f t="shared" si="380"/>
        <v>0.72</v>
      </c>
      <c r="BV126">
        <f t="shared" si="381"/>
        <v>-22.889384383999996</v>
      </c>
      <c r="BW126">
        <v>65</v>
      </c>
      <c r="BX126">
        <f t="shared" si="382"/>
        <v>0.65</v>
      </c>
      <c r="CD126" s="36">
        <v>42368</v>
      </c>
      <c r="CE126" s="108">
        <v>-1.3554500000000003</v>
      </c>
      <c r="CF126" s="108">
        <v>-1.3583500000000002</v>
      </c>
      <c r="CH126" s="104">
        <v>-22.889384383999996</v>
      </c>
      <c r="CI126" s="202">
        <v>0.1</v>
      </c>
      <c r="CJ126" s="224">
        <v>-1.0416499999999997</v>
      </c>
      <c r="CK126" s="508">
        <f t="shared" si="396"/>
        <v>-1.1000000000000001</v>
      </c>
      <c r="CL126" s="507">
        <f t="shared" si="397"/>
        <v>0</v>
      </c>
      <c r="CM126" s="204">
        <f t="shared" si="370"/>
        <v>-21.913720429142501</v>
      </c>
      <c r="CN126" s="204">
        <f t="shared" si="371"/>
        <v>-0.10999999999999943</v>
      </c>
      <c r="CO126" s="537">
        <f t="shared" si="299"/>
        <v>0</v>
      </c>
      <c r="CP126" s="537">
        <f t="shared" si="340"/>
        <v>0</v>
      </c>
      <c r="CQ126" s="537">
        <f t="shared" si="300"/>
        <v>0</v>
      </c>
      <c r="CR126" s="537">
        <f t="shared" si="301"/>
        <v>0</v>
      </c>
      <c r="CS126" s="518">
        <f t="shared" si="208"/>
        <v>-21.913720429142501</v>
      </c>
      <c r="CT126" s="519">
        <f t="shared" si="341"/>
        <v>-8.7999999999999551E-2</v>
      </c>
      <c r="CU126" s="519">
        <f t="shared" si="342"/>
        <v>-8.7999999999999551E-2</v>
      </c>
      <c r="CV126" s="538">
        <f t="shared" si="302"/>
        <v>-8.7999999999999551E-2</v>
      </c>
      <c r="CW126" s="165"/>
      <c r="CX126" s="165"/>
      <c r="CY126" s="104">
        <f t="shared" si="303"/>
        <v>-22.023720429142511</v>
      </c>
      <c r="CZ126"/>
      <c r="DB126" s="36">
        <v>42368</v>
      </c>
      <c r="DC126" s="108">
        <v>-1.3554500000000003</v>
      </c>
      <c r="DD126" s="108">
        <v>-1.3583500000000002</v>
      </c>
      <c r="DF126" s="104">
        <v>-22.889384383999996</v>
      </c>
      <c r="DG126" s="202">
        <v>0.1</v>
      </c>
      <c r="DH126" s="224">
        <v>0.45835000000000015</v>
      </c>
      <c r="DI126" s="508">
        <f t="shared" si="398"/>
        <v>0</v>
      </c>
      <c r="DJ126" s="507">
        <f t="shared" si="399"/>
        <v>-1</v>
      </c>
      <c r="DK126" s="204">
        <f t="shared" si="372"/>
        <v>-23.695000000000007</v>
      </c>
      <c r="DL126" s="204">
        <f t="shared" si="343"/>
        <v>-5.0000000000000711E-2</v>
      </c>
      <c r="DM126" s="537">
        <f t="shared" si="306"/>
        <v>0</v>
      </c>
      <c r="DN126" s="537">
        <f t="shared" si="344"/>
        <v>0</v>
      </c>
      <c r="DO126" s="537">
        <f t="shared" si="307"/>
        <v>0</v>
      </c>
      <c r="DP126" s="537">
        <f t="shared" si="308"/>
        <v>0</v>
      </c>
      <c r="DQ126" s="518">
        <f t="shared" si="209"/>
        <v>-24.446162814992508</v>
      </c>
      <c r="DR126" s="519">
        <f t="shared" si="345"/>
        <v>-5.0000000000000711E-2</v>
      </c>
      <c r="DS126" s="519">
        <f t="shared" si="346"/>
        <v>-5.0000000000000711E-2</v>
      </c>
      <c r="DT126" s="538">
        <f t="shared" si="217"/>
        <v>-5.0000000000000711E-2</v>
      </c>
      <c r="DU126" s="165"/>
      <c r="DV126" s="165"/>
      <c r="DW126" s="104">
        <f t="shared" si="383"/>
        <v>-23.146483664900995</v>
      </c>
      <c r="DY126" s="183"/>
      <c r="DZ126" s="36">
        <v>42368</v>
      </c>
      <c r="EA126" s="108">
        <v>-1.3554500000000003</v>
      </c>
      <c r="EB126" s="108">
        <v>-1.3583500000000002</v>
      </c>
      <c r="ED126" s="104">
        <v>-22.889384383999996</v>
      </c>
      <c r="EE126" s="202">
        <v>0.1</v>
      </c>
      <c r="EF126" s="224">
        <v>-3.7416499999999995</v>
      </c>
      <c r="EG126" s="508">
        <f t="shared" si="400"/>
        <v>-1.5</v>
      </c>
      <c r="EH126" s="507">
        <f t="shared" si="401"/>
        <v>0</v>
      </c>
      <c r="EI126" s="204">
        <f t="shared" si="373"/>
        <v>-21.135901753415002</v>
      </c>
      <c r="EJ126" s="204">
        <f t="shared" si="347"/>
        <v>-0.14999999999999858</v>
      </c>
      <c r="EK126" s="537">
        <f t="shared" si="311"/>
        <v>0</v>
      </c>
      <c r="EL126" s="537">
        <f t="shared" si="348"/>
        <v>0</v>
      </c>
      <c r="EM126" s="537">
        <f t="shared" si="312"/>
        <v>0</v>
      </c>
      <c r="EN126" s="537">
        <f t="shared" si="313"/>
        <v>0</v>
      </c>
      <c r="EO126" s="518">
        <f t="shared" si="210"/>
        <v>-21.31781024484</v>
      </c>
      <c r="EP126" s="519">
        <f t="shared" si="349"/>
        <v>-0.11999999999999887</v>
      </c>
      <c r="EQ126" s="519">
        <f t="shared" si="350"/>
        <v>-0.11999999999999887</v>
      </c>
      <c r="ER126" s="538">
        <f t="shared" si="218"/>
        <v>-0.21999999999999886</v>
      </c>
      <c r="ES126" s="165"/>
      <c r="ET126" s="165"/>
      <c r="EU126" s="104">
        <f t="shared" si="384"/>
        <v>-21.993021978220018</v>
      </c>
      <c r="EW126" s="183"/>
      <c r="EX126" s="36">
        <v>42368</v>
      </c>
      <c r="EY126" s="108">
        <v>-1.3554500000000003</v>
      </c>
      <c r="EZ126" s="108">
        <v>-1.3583500000000002</v>
      </c>
      <c r="FB126" s="104">
        <v>-22.889384383999996</v>
      </c>
      <c r="FC126" s="202">
        <v>0.1</v>
      </c>
      <c r="FD126" s="224">
        <v>-1.6416499999999998</v>
      </c>
      <c r="FE126" s="508">
        <f t="shared" si="402"/>
        <v>-1.1000000000000001</v>
      </c>
      <c r="FF126" s="507">
        <f t="shared" si="403"/>
        <v>0</v>
      </c>
      <c r="FG126" s="204">
        <f t="shared" si="374"/>
        <v>-23.364300427505015</v>
      </c>
      <c r="FH126" s="204">
        <f t="shared" si="351"/>
        <v>-5.4999999999999716E-2</v>
      </c>
      <c r="FI126" s="537">
        <f t="shared" si="316"/>
        <v>0</v>
      </c>
      <c r="FJ126" s="537">
        <f t="shared" si="352"/>
        <v>0</v>
      </c>
      <c r="FK126" s="537">
        <f t="shared" si="317"/>
        <v>0</v>
      </c>
      <c r="FL126" s="537">
        <f t="shared" si="318"/>
        <v>0</v>
      </c>
      <c r="FM126" s="518">
        <f t="shared" si="211"/>
        <v>-23.364300427505015</v>
      </c>
      <c r="FN126" s="519">
        <f t="shared" si="353"/>
        <v>-4.3999999999999775E-2</v>
      </c>
      <c r="FO126" s="519">
        <f t="shared" si="354"/>
        <v>-4.3999999999999775E-2</v>
      </c>
      <c r="FP126" s="538">
        <f t="shared" si="219"/>
        <v>-4.3999999999999775E-2</v>
      </c>
      <c r="FQ126" s="165"/>
      <c r="FR126" s="165"/>
      <c r="FS126" s="104">
        <f t="shared" si="385"/>
        <v>-22.650788899681014</v>
      </c>
      <c r="FT126"/>
      <c r="FU126" s="183"/>
      <c r="FV126" s="36">
        <v>42368</v>
      </c>
      <c r="FW126" s="108">
        <v>-1.3554500000000003</v>
      </c>
      <c r="FX126" s="108">
        <v>-1.3583500000000002</v>
      </c>
      <c r="FZ126" s="104">
        <v>-22.889384383999996</v>
      </c>
      <c r="GA126" s="202">
        <v>0.1</v>
      </c>
      <c r="GB126" s="223">
        <v>0.20835000000000026</v>
      </c>
      <c r="GC126" s="508">
        <f t="shared" si="404"/>
        <v>0</v>
      </c>
      <c r="GD126" s="507">
        <f t="shared" si="405"/>
        <v>-1</v>
      </c>
      <c r="GE126" s="204">
        <f t="shared" si="375"/>
        <v>-23.707289412287512</v>
      </c>
      <c r="GF126" s="204">
        <f t="shared" si="355"/>
        <v>-5.0000000000000711E-2</v>
      </c>
      <c r="GG126" s="537">
        <f t="shared" si="321"/>
        <v>0</v>
      </c>
      <c r="GH126" s="537">
        <f t="shared" si="322"/>
        <v>0</v>
      </c>
      <c r="GI126" s="537">
        <f t="shared" si="323"/>
        <v>0</v>
      </c>
      <c r="GJ126" s="537">
        <f t="shared" si="324"/>
        <v>0</v>
      </c>
      <c r="GK126" s="518">
        <f t="shared" si="212"/>
        <v>-23.707289412287512</v>
      </c>
      <c r="GL126" s="519">
        <f t="shared" si="356"/>
        <v>-5.0000000000000711E-2</v>
      </c>
      <c r="GM126" s="519">
        <f t="shared" si="357"/>
        <v>-5.0000000000000711E-2</v>
      </c>
      <c r="GN126" s="538">
        <f t="shared" si="220"/>
        <v>-5.0000000000000711E-2</v>
      </c>
      <c r="GO126" s="165"/>
      <c r="GP126" s="165"/>
      <c r="GQ126" s="104">
        <f t="shared" si="386"/>
        <v>-23.933289412287522</v>
      </c>
      <c r="GR126"/>
      <c r="GS126" s="183"/>
      <c r="GT126" s="36">
        <v>42368</v>
      </c>
      <c r="GU126" s="108">
        <v>-1.3554500000000003</v>
      </c>
      <c r="GV126" s="108">
        <v>-1.3583500000000002</v>
      </c>
      <c r="GX126" s="104">
        <v>-22.889384383999996</v>
      </c>
      <c r="GY126" s="202">
        <v>0.1</v>
      </c>
      <c r="GZ126" s="223">
        <v>-5.0416500000000006</v>
      </c>
      <c r="HA126" s="508">
        <f t="shared" si="406"/>
        <v>-1.8</v>
      </c>
      <c r="HB126" s="507">
        <f t="shared" si="407"/>
        <v>0</v>
      </c>
      <c r="HC126" s="204">
        <f t="shared" si="376"/>
        <v>-24.245000000000001</v>
      </c>
      <c r="HD126" s="204">
        <f t="shared" si="358"/>
        <v>-8.9999999999999858E-2</v>
      </c>
      <c r="HE126" s="537">
        <f t="shared" si="327"/>
        <v>0</v>
      </c>
      <c r="HF126" s="537">
        <f t="shared" si="359"/>
        <v>0</v>
      </c>
      <c r="HG126" s="537">
        <f t="shared" si="328"/>
        <v>0</v>
      </c>
      <c r="HH126" s="537">
        <f t="shared" si="329"/>
        <v>0</v>
      </c>
      <c r="HI126" s="518">
        <f t="shared" si="213"/>
        <v>-24.26475727991501</v>
      </c>
      <c r="HJ126" s="519">
        <f t="shared" si="360"/>
        <v>-7.1999999999999884E-2</v>
      </c>
      <c r="HK126" s="519">
        <f t="shared" si="361"/>
        <v>-3.5999999999999942E-2</v>
      </c>
      <c r="HL126" s="538">
        <f t="shared" si="221"/>
        <v>-3.5999999999999942E-2</v>
      </c>
      <c r="HM126" s="165"/>
      <c r="HN126" s="165"/>
      <c r="HO126" s="104">
        <f t="shared" si="387"/>
        <v>-23.89135727991501</v>
      </c>
      <c r="HP126" s="165"/>
      <c r="HQ126" s="183"/>
      <c r="HR126" s="36">
        <v>42368</v>
      </c>
      <c r="HS126" s="108">
        <v>-1.3554500000000003</v>
      </c>
      <c r="HT126" s="108">
        <v>-1.3583500000000002</v>
      </c>
      <c r="HV126" s="104">
        <v>-22.889384383999996</v>
      </c>
      <c r="HW126" s="202">
        <v>0.1</v>
      </c>
      <c r="HX126" s="223">
        <v>2.7083500000000003</v>
      </c>
      <c r="HY126" s="508">
        <f t="shared" si="408"/>
        <v>0</v>
      </c>
      <c r="HZ126" s="507">
        <f t="shared" si="409"/>
        <v>0.5</v>
      </c>
      <c r="IA126" s="204">
        <f t="shared" si="377"/>
        <v>-21.514775439477511</v>
      </c>
      <c r="IB126" s="204">
        <f t="shared" si="362"/>
        <v>5.0000000000000711E-2</v>
      </c>
      <c r="IC126" s="537">
        <f t="shared" si="332"/>
        <v>0</v>
      </c>
      <c r="ID126" s="537">
        <f t="shared" si="363"/>
        <v>0</v>
      </c>
      <c r="IE126" s="537">
        <f t="shared" si="333"/>
        <v>0</v>
      </c>
      <c r="IF126" s="537">
        <f t="shared" si="334"/>
        <v>0</v>
      </c>
      <c r="IG126" s="518">
        <f t="shared" si="214"/>
        <v>-21.514775439477511</v>
      </c>
      <c r="IH126" s="519">
        <f t="shared" si="364"/>
        <v>5.0000000000000711E-2</v>
      </c>
      <c r="II126" s="519">
        <f t="shared" si="365"/>
        <v>5.0000000000000711E-2</v>
      </c>
      <c r="IJ126" s="538">
        <f t="shared" si="222"/>
        <v>5.0000000000000711E-2</v>
      </c>
      <c r="IK126" s="165"/>
      <c r="IL126" s="165"/>
      <c r="IM126" s="104">
        <f t="shared" si="388"/>
        <v>-22.073975439477522</v>
      </c>
      <c r="IN126" s="104"/>
      <c r="IO126" s="183"/>
      <c r="IP126" s="36">
        <v>42368</v>
      </c>
      <c r="IQ126" s="108">
        <v>-1.3554500000000003</v>
      </c>
      <c r="IR126" s="108">
        <v>-1.3583500000000002</v>
      </c>
      <c r="IT126" s="104">
        <v>-22.889384383999996</v>
      </c>
      <c r="IU126" s="202">
        <v>0.1</v>
      </c>
      <c r="IV126" s="365">
        <v>0.95835000000000015</v>
      </c>
      <c r="IW126" s="508">
        <f t="shared" si="410"/>
        <v>0</v>
      </c>
      <c r="IX126" s="507">
        <f t="shared" si="411"/>
        <v>-1</v>
      </c>
      <c r="IY126" s="204">
        <f t="shared" si="378"/>
        <v>-22.92</v>
      </c>
      <c r="IZ126" s="204">
        <f t="shared" si="366"/>
        <v>-0.10000000000000142</v>
      </c>
      <c r="JA126" s="537">
        <f t="shared" si="379"/>
        <v>0</v>
      </c>
      <c r="JB126" s="537">
        <f t="shared" si="367"/>
        <v>0</v>
      </c>
      <c r="JC126" s="537">
        <f t="shared" si="338"/>
        <v>0</v>
      </c>
      <c r="JD126" s="537">
        <f t="shared" si="339"/>
        <v>0</v>
      </c>
      <c r="JE126" s="518">
        <f t="shared" si="215"/>
        <v>-22.994622412950008</v>
      </c>
      <c r="JF126" s="519">
        <f t="shared" si="368"/>
        <v>-0.10000000000000142</v>
      </c>
      <c r="JG126" s="519">
        <f t="shared" si="369"/>
        <v>-0.10000000000000142</v>
      </c>
      <c r="JH126" s="538">
        <f t="shared" si="223"/>
        <v>-0.10000000000000142</v>
      </c>
      <c r="JI126" s="165"/>
      <c r="JJ126" s="165"/>
      <c r="JK126" s="104">
        <f t="shared" si="389"/>
        <v>-22.507423855859006</v>
      </c>
      <c r="JL126" s="186"/>
      <c r="JM126" s="186"/>
      <c r="JN126" s="527"/>
      <c r="JO126" s="163">
        <v>-22.889384383999996</v>
      </c>
      <c r="JP126" s="163">
        <v>-1.0416499999999997</v>
      </c>
      <c r="JQ126" s="398">
        <f t="shared" si="390"/>
        <v>-22.023720429142511</v>
      </c>
      <c r="JT126" s="163">
        <v>0.45835000000000015</v>
      </c>
      <c r="JU126" s="398">
        <f t="shared" si="391"/>
        <v>-23.146483664900995</v>
      </c>
      <c r="JX126" s="163">
        <v>-3.7416499999999995</v>
      </c>
      <c r="JY126" s="425">
        <f t="shared" si="392"/>
        <v>-21.993021978220018</v>
      </c>
      <c r="KB126" s="163">
        <v>-1.6416499999999998</v>
      </c>
      <c r="KC126" s="398">
        <f t="shared" si="246"/>
        <v>-22.650788899681014</v>
      </c>
      <c r="KF126" s="163">
        <v>0.20835000000000026</v>
      </c>
      <c r="KG126" s="398">
        <f t="shared" si="393"/>
        <v>-23.933289412287522</v>
      </c>
      <c r="KJ126" s="163">
        <v>-5.0416500000000006</v>
      </c>
      <c r="KK126" s="398">
        <f t="shared" si="394"/>
        <v>-23.89135727991501</v>
      </c>
      <c r="KL126" s="425"/>
      <c r="KN126" s="365">
        <v>2.7083500000000003</v>
      </c>
      <c r="KO126" s="398">
        <f t="shared" si="395"/>
        <v>-22.073975439477522</v>
      </c>
      <c r="KP126" s="164"/>
      <c r="KR126" s="365">
        <v>0.95835000000000015</v>
      </c>
      <c r="KS126" s="398">
        <f t="shared" si="250"/>
        <v>-22.507423855859006</v>
      </c>
      <c r="KT126" s="164"/>
      <c r="KU126" s="36">
        <v>42368</v>
      </c>
    </row>
    <row r="127" spans="1:325" x14ac:dyDescent="0.35">
      <c r="A127" s="95">
        <v>41273</v>
      </c>
      <c r="B127" s="36">
        <v>41273</v>
      </c>
      <c r="C127" s="301">
        <v>-2.4</v>
      </c>
      <c r="D127" s="301">
        <v>-0.9</v>
      </c>
      <c r="E127" s="301">
        <v>-5.0999999999999996</v>
      </c>
      <c r="F127" s="301">
        <v>-3</v>
      </c>
      <c r="G127" s="301">
        <v>-1.1499999999999999</v>
      </c>
      <c r="H127" s="301">
        <v>-6.4</v>
      </c>
      <c r="I127" s="301">
        <v>1.35</v>
      </c>
      <c r="J127" s="301">
        <v>-0.4</v>
      </c>
      <c r="K127" s="106"/>
      <c r="L127" s="36">
        <v>42368</v>
      </c>
      <c r="M127" s="105">
        <v>-1.3554500000000003</v>
      </c>
      <c r="N127" s="98">
        <f t="shared" si="233"/>
        <v>-1.3583500000000002</v>
      </c>
      <c r="O127" s="108">
        <f t="shared" si="242"/>
        <v>-1.36005</v>
      </c>
      <c r="P127" s="262"/>
      <c r="Q127" s="181">
        <v>42368</v>
      </c>
      <c r="R127" s="301">
        <v>-2.4</v>
      </c>
      <c r="S127" s="224">
        <v>-1.0416499999999997</v>
      </c>
      <c r="T127"/>
      <c r="U127" s="301">
        <v>-0.9</v>
      </c>
      <c r="V127" s="224">
        <v>0.45835000000000015</v>
      </c>
      <c r="W127"/>
      <c r="X127" s="301">
        <v>-5.0999999999999996</v>
      </c>
      <c r="Y127" s="224">
        <v>-3.7416499999999995</v>
      </c>
      <c r="Z127"/>
      <c r="AA127" s="301">
        <v>-3</v>
      </c>
      <c r="AB127" s="224">
        <v>-1.6416499999999998</v>
      </c>
      <c r="AC127"/>
      <c r="AD127" s="301">
        <v>-1.1499999999999999</v>
      </c>
      <c r="AE127" s="223">
        <v>0.20835000000000026</v>
      </c>
      <c r="AF127"/>
      <c r="AG127" s="301">
        <v>-6.4</v>
      </c>
      <c r="AH127" s="223">
        <v>-5.0416500000000006</v>
      </c>
      <c r="AI127" s="100"/>
      <c r="AJ127" s="301">
        <v>1.35</v>
      </c>
      <c r="AK127" s="223">
        <v>2.7083500000000003</v>
      </c>
      <c r="AL127" s="104"/>
      <c r="AM127" s="301">
        <v>-0.4</v>
      </c>
      <c r="AN127" s="223">
        <f t="shared" si="224"/>
        <v>0.95835000000000015</v>
      </c>
      <c r="AO127" s="104"/>
      <c r="AZ127" s="36">
        <v>42369</v>
      </c>
      <c r="BA127" s="301">
        <v>-4.5999999999999996</v>
      </c>
      <c r="BC127" s="301">
        <v>0.25</v>
      </c>
      <c r="BE127" s="301">
        <v>-7.7</v>
      </c>
      <c r="BG127" s="301">
        <v>-7.4</v>
      </c>
      <c r="BI127" s="301">
        <v>-5.2</v>
      </c>
      <c r="BK127" s="301">
        <v>-7.75</v>
      </c>
      <c r="BM127" s="301">
        <v>-0.10000000000000009</v>
      </c>
      <c r="BN127" s="104"/>
      <c r="BO127" s="301">
        <v>1.5</v>
      </c>
      <c r="BP127" s="104"/>
      <c r="BQ127" s="104"/>
      <c r="BS127" s="36">
        <v>42369</v>
      </c>
      <c r="BT127">
        <v>73</v>
      </c>
      <c r="BU127">
        <f t="shared" si="380"/>
        <v>0.73</v>
      </c>
      <c r="BV127">
        <f t="shared" si="381"/>
        <v>-22.908371943749998</v>
      </c>
      <c r="BW127">
        <v>66</v>
      </c>
      <c r="BX127">
        <f t="shared" si="382"/>
        <v>0.66</v>
      </c>
      <c r="CD127" s="36">
        <v>42369</v>
      </c>
      <c r="CE127" s="108">
        <v>-1.3460500000000006</v>
      </c>
      <c r="CF127" s="108">
        <v>-1.3507500000000006</v>
      </c>
      <c r="CH127" s="104">
        <v>-22.908371943749998</v>
      </c>
      <c r="CI127" s="202">
        <v>0.1</v>
      </c>
      <c r="CJ127" s="224">
        <v>-3.2492499999999991</v>
      </c>
      <c r="CK127" s="508">
        <f t="shared" si="396"/>
        <v>-1.5</v>
      </c>
      <c r="CL127" s="507">
        <f t="shared" si="397"/>
        <v>0</v>
      </c>
      <c r="CM127" s="204">
        <f t="shared" si="370"/>
        <v>-22.063720429142499</v>
      </c>
      <c r="CN127" s="204">
        <f t="shared" si="371"/>
        <v>-0.14999999999999858</v>
      </c>
      <c r="CO127" s="537">
        <f t="shared" si="299"/>
        <v>0</v>
      </c>
      <c r="CP127" s="537">
        <f t="shared" si="340"/>
        <v>0</v>
      </c>
      <c r="CQ127" s="537">
        <f t="shared" si="300"/>
        <v>0</v>
      </c>
      <c r="CR127" s="537">
        <f t="shared" si="301"/>
        <v>0</v>
      </c>
      <c r="CS127" s="518">
        <f t="shared" si="208"/>
        <v>-22.063720429142499</v>
      </c>
      <c r="CT127" s="519">
        <f t="shared" si="341"/>
        <v>-0.11999999999999887</v>
      </c>
      <c r="CU127" s="519">
        <f t="shared" si="342"/>
        <v>-0.11999999999999887</v>
      </c>
      <c r="CV127" s="538">
        <f t="shared" si="302"/>
        <v>-0.11999999999999887</v>
      </c>
      <c r="CW127" s="165"/>
      <c r="CX127" s="165"/>
      <c r="CY127" s="104">
        <f t="shared" si="303"/>
        <v>-22.143720429142508</v>
      </c>
      <c r="CZ127"/>
      <c r="DB127" s="36">
        <v>42369</v>
      </c>
      <c r="DC127" s="108">
        <v>-1.3460500000000006</v>
      </c>
      <c r="DD127" s="108">
        <v>-1.3507500000000006</v>
      </c>
      <c r="DF127" s="104">
        <v>-22.908371943749998</v>
      </c>
      <c r="DG127" s="202">
        <v>0.1</v>
      </c>
      <c r="DH127" s="224">
        <v>1.6007500000000006</v>
      </c>
      <c r="DI127" s="508">
        <f t="shared" si="398"/>
        <v>0</v>
      </c>
      <c r="DJ127" s="507">
        <f t="shared" si="399"/>
        <v>-0.2</v>
      </c>
      <c r="DK127" s="204">
        <f t="shared" si="372"/>
        <v>-23.705000000000009</v>
      </c>
      <c r="DL127" s="204">
        <f t="shared" si="343"/>
        <v>-1.0000000000001563E-2</v>
      </c>
      <c r="DM127" s="537">
        <f t="shared" si="306"/>
        <v>0</v>
      </c>
      <c r="DN127" s="537">
        <f t="shared" si="344"/>
        <v>0</v>
      </c>
      <c r="DO127" s="537">
        <f t="shared" si="307"/>
        <v>0</v>
      </c>
      <c r="DP127" s="537">
        <f t="shared" si="308"/>
        <v>0</v>
      </c>
      <c r="DQ127" s="518">
        <f t="shared" si="209"/>
        <v>-24.45616281499251</v>
      </c>
      <c r="DR127" s="519">
        <f t="shared" si="345"/>
        <v>-1.0000000000001563E-2</v>
      </c>
      <c r="DS127" s="519">
        <f t="shared" si="346"/>
        <v>-1.0000000000001563E-2</v>
      </c>
      <c r="DT127" s="538">
        <f t="shared" si="217"/>
        <v>-1.0000000000001563E-2</v>
      </c>
      <c r="DU127" s="165"/>
      <c r="DV127" s="165"/>
      <c r="DW127" s="104">
        <f t="shared" si="383"/>
        <v>-23.156483664900996</v>
      </c>
      <c r="DY127" s="183"/>
      <c r="DZ127" s="36">
        <v>42369</v>
      </c>
      <c r="EA127" s="108">
        <v>-1.3460500000000006</v>
      </c>
      <c r="EB127" s="108">
        <v>-1.3507500000000006</v>
      </c>
      <c r="ED127" s="104">
        <v>-22.908371943749998</v>
      </c>
      <c r="EE127" s="202">
        <v>0.1</v>
      </c>
      <c r="EF127" s="224">
        <v>-6.3492499999999996</v>
      </c>
      <c r="EG127" s="508">
        <f t="shared" si="400"/>
        <v>-1.8</v>
      </c>
      <c r="EH127" s="507">
        <f t="shared" si="401"/>
        <v>0</v>
      </c>
      <c r="EI127" s="204">
        <f t="shared" si="373"/>
        <v>-21.315901753415002</v>
      </c>
      <c r="EJ127" s="204">
        <f t="shared" si="347"/>
        <v>-0.17999999999999972</v>
      </c>
      <c r="EK127" s="537">
        <f t="shared" si="311"/>
        <v>0</v>
      </c>
      <c r="EL127" s="537">
        <f t="shared" si="348"/>
        <v>0</v>
      </c>
      <c r="EM127" s="537">
        <f t="shared" si="312"/>
        <v>0</v>
      </c>
      <c r="EN127" s="537">
        <f t="shared" si="313"/>
        <v>0</v>
      </c>
      <c r="EO127" s="518">
        <f t="shared" si="210"/>
        <v>-21.49781024484</v>
      </c>
      <c r="EP127" s="519">
        <f t="shared" si="349"/>
        <v>-0.14399999999999977</v>
      </c>
      <c r="EQ127" s="519">
        <f t="shared" si="350"/>
        <v>-0.14399999999999977</v>
      </c>
      <c r="ER127" s="538">
        <f t="shared" si="218"/>
        <v>-0.14399999999999977</v>
      </c>
      <c r="ES127" s="165"/>
      <c r="ET127" s="165"/>
      <c r="EU127" s="104">
        <f t="shared" si="384"/>
        <v>-22.137021978220016</v>
      </c>
      <c r="EW127" s="183"/>
      <c r="EX127" s="36">
        <v>42369</v>
      </c>
      <c r="EY127" s="108">
        <v>-1.3460500000000006</v>
      </c>
      <c r="EZ127" s="108">
        <v>-1.3507500000000006</v>
      </c>
      <c r="FB127" s="104">
        <v>-22.908371943749998</v>
      </c>
      <c r="FC127" s="202">
        <v>0.1</v>
      </c>
      <c r="FD127" s="224">
        <v>-6.0492499999999998</v>
      </c>
      <c r="FE127" s="508">
        <f t="shared" si="402"/>
        <v>-1.8</v>
      </c>
      <c r="FF127" s="507">
        <f t="shared" si="403"/>
        <v>0</v>
      </c>
      <c r="FG127" s="204">
        <f t="shared" si="374"/>
        <v>-23.454300427505014</v>
      </c>
      <c r="FH127" s="204">
        <f t="shared" si="351"/>
        <v>-8.9999999999999858E-2</v>
      </c>
      <c r="FI127" s="537">
        <f t="shared" si="316"/>
        <v>0</v>
      </c>
      <c r="FJ127" s="537">
        <f t="shared" si="352"/>
        <v>0</v>
      </c>
      <c r="FK127" s="537">
        <f t="shared" si="317"/>
        <v>0</v>
      </c>
      <c r="FL127" s="537">
        <f t="shared" si="318"/>
        <v>0</v>
      </c>
      <c r="FM127" s="518">
        <f t="shared" si="211"/>
        <v>-23.454300427505014</v>
      </c>
      <c r="FN127" s="519">
        <f t="shared" si="353"/>
        <v>-7.1999999999999884E-2</v>
      </c>
      <c r="FO127" s="519">
        <f t="shared" si="354"/>
        <v>-7.1999999999999884E-2</v>
      </c>
      <c r="FP127" s="538">
        <f t="shared" si="219"/>
        <v>-7.1999999999999884E-2</v>
      </c>
      <c r="FQ127" s="165"/>
      <c r="FR127" s="165"/>
      <c r="FS127" s="104">
        <f t="shared" si="385"/>
        <v>-22.722788899681014</v>
      </c>
      <c r="FT127"/>
      <c r="FU127" s="183"/>
      <c r="FV127" s="36">
        <v>42369</v>
      </c>
      <c r="FW127" s="108">
        <v>-1.3460500000000006</v>
      </c>
      <c r="FX127" s="108">
        <v>-1.3507500000000006</v>
      </c>
      <c r="FZ127" s="104">
        <v>-22.908371943749998</v>
      </c>
      <c r="GA127" s="202">
        <v>0.1</v>
      </c>
      <c r="GB127" s="223">
        <v>-3.8492499999999996</v>
      </c>
      <c r="GC127" s="508">
        <f t="shared" si="404"/>
        <v>-1.5</v>
      </c>
      <c r="GD127" s="507">
        <f t="shared" si="405"/>
        <v>0</v>
      </c>
      <c r="GE127" s="204">
        <f t="shared" si="375"/>
        <v>-23.782289412287511</v>
      </c>
      <c r="GF127" s="204">
        <f t="shared" si="355"/>
        <v>-7.4999999999999289E-2</v>
      </c>
      <c r="GG127" s="537">
        <f t="shared" si="321"/>
        <v>0</v>
      </c>
      <c r="GH127" s="537">
        <f t="shared" si="322"/>
        <v>0</v>
      </c>
      <c r="GI127" s="537">
        <f t="shared" si="323"/>
        <v>0</v>
      </c>
      <c r="GJ127" s="537">
        <f t="shared" si="324"/>
        <v>0</v>
      </c>
      <c r="GK127" s="518">
        <f t="shared" si="212"/>
        <v>-23.782289412287511</v>
      </c>
      <c r="GL127" s="519">
        <f t="shared" si="356"/>
        <v>-5.9999999999999436E-2</v>
      </c>
      <c r="GM127" s="519">
        <f t="shared" si="357"/>
        <v>-5.9999999999999436E-2</v>
      </c>
      <c r="GN127" s="538">
        <f t="shared" si="220"/>
        <v>-5.9999999999999436E-2</v>
      </c>
      <c r="GO127" s="165"/>
      <c r="GP127" s="165"/>
      <c r="GQ127" s="104">
        <f t="shared" si="386"/>
        <v>-23.99328941228752</v>
      </c>
      <c r="GR127"/>
      <c r="GS127" s="183"/>
      <c r="GT127" s="36">
        <v>42369</v>
      </c>
      <c r="GU127" s="108">
        <v>-1.3460500000000006</v>
      </c>
      <c r="GV127" s="108">
        <v>-1.3507500000000006</v>
      </c>
      <c r="GX127" s="104">
        <v>-22.908371943749998</v>
      </c>
      <c r="GY127" s="202">
        <v>0.1</v>
      </c>
      <c r="GZ127" s="223">
        <v>-6.3992499999999994</v>
      </c>
      <c r="HA127" s="508">
        <f t="shared" si="406"/>
        <v>-1.8</v>
      </c>
      <c r="HB127" s="507">
        <f t="shared" si="407"/>
        <v>0</v>
      </c>
      <c r="HC127" s="204">
        <f t="shared" si="376"/>
        <v>-24.335000000000001</v>
      </c>
      <c r="HD127" s="204">
        <f t="shared" si="358"/>
        <v>-8.9999999999999858E-2</v>
      </c>
      <c r="HE127" s="537">
        <f t="shared" si="327"/>
        <v>0</v>
      </c>
      <c r="HF127" s="537">
        <f t="shared" si="359"/>
        <v>0</v>
      </c>
      <c r="HG127" s="537">
        <f t="shared" si="328"/>
        <v>0</v>
      </c>
      <c r="HH127" s="537">
        <f t="shared" si="329"/>
        <v>0</v>
      </c>
      <c r="HI127" s="518">
        <f t="shared" si="213"/>
        <v>-24.35475727991501</v>
      </c>
      <c r="HJ127" s="519">
        <f t="shared" si="360"/>
        <v>-7.1999999999999884E-2</v>
      </c>
      <c r="HK127" s="519">
        <f t="shared" si="361"/>
        <v>-3.5999999999999942E-2</v>
      </c>
      <c r="HL127" s="538">
        <f t="shared" si="221"/>
        <v>-3.5999999999999942E-2</v>
      </c>
      <c r="HM127" s="165"/>
      <c r="HN127" s="165"/>
      <c r="HO127" s="104">
        <f t="shared" si="387"/>
        <v>-23.927357279915011</v>
      </c>
      <c r="HP127" s="165"/>
      <c r="HQ127" s="183"/>
      <c r="HR127" s="36">
        <v>42369</v>
      </c>
      <c r="HS127" s="108">
        <v>-1.3460500000000006</v>
      </c>
      <c r="HT127" s="108">
        <v>-1.3507500000000006</v>
      </c>
      <c r="HV127" s="104">
        <v>-22.908371943749998</v>
      </c>
      <c r="HW127" s="202">
        <v>0.1</v>
      </c>
      <c r="HX127" s="223">
        <v>1.2507500000000005</v>
      </c>
      <c r="HY127" s="508">
        <f t="shared" si="408"/>
        <v>0</v>
      </c>
      <c r="HZ127" s="507">
        <f t="shared" si="409"/>
        <v>-0.2</v>
      </c>
      <c r="IA127" s="204">
        <f t="shared" si="377"/>
        <v>-21.53477543947751</v>
      </c>
      <c r="IB127" s="204">
        <f t="shared" si="362"/>
        <v>-1.9999999999999574E-2</v>
      </c>
      <c r="IC127" s="537">
        <f t="shared" si="332"/>
        <v>0</v>
      </c>
      <c r="ID127" s="537">
        <f t="shared" si="363"/>
        <v>0</v>
      </c>
      <c r="IE127" s="537">
        <f t="shared" si="333"/>
        <v>0</v>
      </c>
      <c r="IF127" s="537">
        <f t="shared" si="334"/>
        <v>0</v>
      </c>
      <c r="IG127" s="518">
        <f t="shared" si="214"/>
        <v>-21.53477543947751</v>
      </c>
      <c r="IH127" s="519">
        <f t="shared" si="364"/>
        <v>-1.9999999999999574E-2</v>
      </c>
      <c r="II127" s="519">
        <f t="shared" si="365"/>
        <v>-1.9999999999999574E-2</v>
      </c>
      <c r="IJ127" s="538">
        <f t="shared" si="222"/>
        <v>-1.9999999999999574E-2</v>
      </c>
      <c r="IK127" s="165"/>
      <c r="IL127" s="165"/>
      <c r="IM127" s="104">
        <f t="shared" si="388"/>
        <v>-22.093975439477521</v>
      </c>
      <c r="IN127" s="104"/>
      <c r="IO127" s="183"/>
      <c r="IP127" s="36">
        <v>42369</v>
      </c>
      <c r="IQ127" s="108">
        <v>-1.3460500000000006</v>
      </c>
      <c r="IR127" s="108">
        <v>-1.3507500000000006</v>
      </c>
      <c r="IT127" s="104">
        <v>-22.908371943749998</v>
      </c>
      <c r="IU127" s="202">
        <v>0.1</v>
      </c>
      <c r="IV127" s="365">
        <v>2.8507500000000006</v>
      </c>
      <c r="IW127" s="508">
        <f t="shared" si="410"/>
        <v>0</v>
      </c>
      <c r="IX127" s="507">
        <f t="shared" si="411"/>
        <v>0.5</v>
      </c>
      <c r="IY127" s="204">
        <f t="shared" si="378"/>
        <v>-22.87</v>
      </c>
      <c r="IZ127" s="204">
        <f t="shared" si="366"/>
        <v>5.0000000000000711E-2</v>
      </c>
      <c r="JA127" s="537">
        <f t="shared" si="379"/>
        <v>0</v>
      </c>
      <c r="JB127" s="537">
        <f t="shared" si="367"/>
        <v>0</v>
      </c>
      <c r="JC127" s="537">
        <f t="shared" si="338"/>
        <v>0</v>
      </c>
      <c r="JD127" s="537">
        <f t="shared" si="339"/>
        <v>0</v>
      </c>
      <c r="JE127" s="518">
        <f t="shared" si="215"/>
        <v>-22.944622412950007</v>
      </c>
      <c r="JF127" s="519">
        <f t="shared" si="368"/>
        <v>5.0000000000000711E-2</v>
      </c>
      <c r="JG127" s="519">
        <f t="shared" si="369"/>
        <v>5.0000000000000711E-2</v>
      </c>
      <c r="JH127" s="538">
        <f t="shared" si="223"/>
        <v>5.0000000000000711E-2</v>
      </c>
      <c r="JI127" s="165"/>
      <c r="JJ127" s="165"/>
      <c r="JK127" s="104">
        <f t="shared" si="389"/>
        <v>-22.457423855859005</v>
      </c>
      <c r="JL127" s="186"/>
      <c r="JM127" s="186"/>
      <c r="JN127" s="527"/>
      <c r="JO127" s="163">
        <v>-22.908371943749998</v>
      </c>
      <c r="JP127" s="163">
        <v>-3.2492499999999991</v>
      </c>
      <c r="JQ127" s="398">
        <f t="shared" si="390"/>
        <v>-22.143720429142508</v>
      </c>
      <c r="JT127" s="163">
        <v>1.6007500000000006</v>
      </c>
      <c r="JU127" s="398">
        <f t="shared" si="391"/>
        <v>-23.156483664900996</v>
      </c>
      <c r="JX127" s="163">
        <v>-6.3492499999999996</v>
      </c>
      <c r="JY127" s="425">
        <f t="shared" si="392"/>
        <v>-22.137021978220016</v>
      </c>
      <c r="KB127" s="163">
        <v>-6.0492499999999998</v>
      </c>
      <c r="KC127" s="398">
        <f t="shared" si="246"/>
        <v>-22.722788899681014</v>
      </c>
      <c r="KF127" s="163">
        <v>-3.8492499999999996</v>
      </c>
      <c r="KG127" s="398">
        <f t="shared" si="393"/>
        <v>-23.99328941228752</v>
      </c>
      <c r="KJ127" s="163">
        <v>-6.3992499999999994</v>
      </c>
      <c r="KK127" s="398">
        <f t="shared" si="394"/>
        <v>-23.927357279915011</v>
      </c>
      <c r="KL127" s="425"/>
      <c r="KN127" s="365">
        <v>1.2507500000000005</v>
      </c>
      <c r="KO127" s="398">
        <f t="shared" si="395"/>
        <v>-22.093975439477521</v>
      </c>
      <c r="KP127" s="164"/>
      <c r="KR127" s="365">
        <v>2.8507500000000006</v>
      </c>
      <c r="KS127" s="398">
        <f t="shared" si="250"/>
        <v>-22.457423855859005</v>
      </c>
      <c r="KT127" s="164"/>
      <c r="KU127" s="36">
        <v>42369</v>
      </c>
    </row>
    <row r="128" spans="1:325" x14ac:dyDescent="0.35">
      <c r="A128" s="95">
        <v>41274</v>
      </c>
      <c r="B128" s="36">
        <v>41274</v>
      </c>
      <c r="C128" s="301">
        <v>-4.5999999999999996</v>
      </c>
      <c r="D128" s="301">
        <v>0.25</v>
      </c>
      <c r="E128" s="301">
        <v>-7.7</v>
      </c>
      <c r="F128" s="301">
        <v>-7.4</v>
      </c>
      <c r="G128" s="301">
        <v>-5.2</v>
      </c>
      <c r="H128" s="301">
        <v>-7.75</v>
      </c>
      <c r="I128" s="301">
        <v>-0.10000000000000009</v>
      </c>
      <c r="J128" s="301">
        <v>1.5</v>
      </c>
      <c r="K128" s="106"/>
      <c r="L128" s="36">
        <v>42369</v>
      </c>
      <c r="M128" s="105">
        <v>-1.3460500000000006</v>
      </c>
      <c r="N128" s="98">
        <f t="shared" si="233"/>
        <v>-1.3507500000000006</v>
      </c>
      <c r="O128" s="108">
        <f t="shared" si="242"/>
        <v>-1.3542500000000004</v>
      </c>
      <c r="P128" s="262"/>
      <c r="Q128" s="181">
        <v>42369</v>
      </c>
      <c r="R128" s="301">
        <v>-4.5999999999999996</v>
      </c>
      <c r="S128" s="224">
        <v>-3.2492499999999991</v>
      </c>
      <c r="T128"/>
      <c r="U128" s="301">
        <v>0.25</v>
      </c>
      <c r="V128" s="224">
        <v>1.6007500000000006</v>
      </c>
      <c r="W128"/>
      <c r="X128" s="301">
        <v>-7.7</v>
      </c>
      <c r="Y128" s="224">
        <v>-6.3492499999999996</v>
      </c>
      <c r="Z128"/>
      <c r="AA128" s="301">
        <v>-7.4</v>
      </c>
      <c r="AB128" s="224">
        <v>-6.0492499999999998</v>
      </c>
      <c r="AC128"/>
      <c r="AD128" s="301">
        <v>-5.2</v>
      </c>
      <c r="AE128" s="223">
        <v>-3.8492499999999996</v>
      </c>
      <c r="AF128"/>
      <c r="AG128" s="301">
        <v>-7.75</v>
      </c>
      <c r="AH128" s="223">
        <v>-6.3992499999999994</v>
      </c>
      <c r="AI128" s="100"/>
      <c r="AJ128" s="301">
        <v>-0.10000000000000009</v>
      </c>
      <c r="AK128" s="223">
        <v>1.2507500000000005</v>
      </c>
      <c r="AL128" s="104"/>
      <c r="AM128" s="301">
        <v>1.5</v>
      </c>
      <c r="AN128" s="223">
        <f t="shared" si="224"/>
        <v>2.8507500000000006</v>
      </c>
      <c r="AO128" s="104"/>
      <c r="AZ128" s="36">
        <v>42370</v>
      </c>
      <c r="BA128" s="301">
        <v>-5.5</v>
      </c>
      <c r="BC128" s="301">
        <v>-0.19999999999999996</v>
      </c>
      <c r="BE128" s="301">
        <v>-6.0500000000000007</v>
      </c>
      <c r="BG128" s="301">
        <v>-10.850000000000001</v>
      </c>
      <c r="BI128" s="301">
        <v>-5.0999999999999996</v>
      </c>
      <c r="BK128" s="301">
        <v>-7.85</v>
      </c>
      <c r="BM128" s="301">
        <v>-1.85</v>
      </c>
      <c r="BN128">
        <v>-22.986734126984128</v>
      </c>
      <c r="BO128" s="301">
        <v>4.1500000000000004</v>
      </c>
      <c r="BS128" s="36">
        <v>42370</v>
      </c>
      <c r="BT128">
        <v>74</v>
      </c>
      <c r="BU128">
        <f t="shared" si="380"/>
        <v>0.74</v>
      </c>
      <c r="BV128">
        <f t="shared" si="381"/>
        <v>-22.925596708000004</v>
      </c>
      <c r="BW128">
        <v>67</v>
      </c>
      <c r="BX128">
        <f t="shared" si="382"/>
        <v>0.67</v>
      </c>
      <c r="CD128" s="36">
        <v>42370</v>
      </c>
      <c r="CE128" s="108">
        <v>-1.333050000000001</v>
      </c>
      <c r="CF128" s="108">
        <v>-1.3395500000000009</v>
      </c>
      <c r="CH128" s="104">
        <v>-22.925596708000004</v>
      </c>
      <c r="CI128" s="202">
        <v>0.1</v>
      </c>
      <c r="CJ128" s="224">
        <v>-4.1604499999999991</v>
      </c>
      <c r="CK128" s="508">
        <f t="shared" si="396"/>
        <v>-1.8</v>
      </c>
      <c r="CL128" s="507">
        <f t="shared" si="397"/>
        <v>0</v>
      </c>
      <c r="CM128" s="204">
        <f t="shared" si="370"/>
        <v>-22.243720429142499</v>
      </c>
      <c r="CN128" s="204">
        <f t="shared" si="371"/>
        <v>-0.17999999999999972</v>
      </c>
      <c r="CO128" s="537">
        <f t="shared" si="299"/>
        <v>0</v>
      </c>
      <c r="CP128" s="537">
        <f t="shared" si="340"/>
        <v>0</v>
      </c>
      <c r="CQ128" s="537">
        <f t="shared" si="300"/>
        <v>0</v>
      </c>
      <c r="CR128" s="537">
        <f t="shared" si="301"/>
        <v>0</v>
      </c>
      <c r="CS128" s="518">
        <f t="shared" si="208"/>
        <v>-22.243720429142499</v>
      </c>
      <c r="CT128" s="519">
        <f t="shared" si="341"/>
        <v>-0.14399999999999977</v>
      </c>
      <c r="CU128" s="519">
        <f t="shared" si="342"/>
        <v>-0.14399999999999977</v>
      </c>
      <c r="CV128" s="538">
        <f t="shared" si="302"/>
        <v>-0.14399999999999977</v>
      </c>
      <c r="CW128" s="165"/>
      <c r="CX128" s="165"/>
      <c r="CY128" s="104">
        <f t="shared" si="303"/>
        <v>-22.287720429142507</v>
      </c>
      <c r="CZ128"/>
      <c r="DB128" s="36">
        <v>42370</v>
      </c>
      <c r="DC128" s="108">
        <v>-1.333050000000001</v>
      </c>
      <c r="DD128" s="108">
        <v>-1.3395500000000009</v>
      </c>
      <c r="DF128" s="104">
        <v>-22.925596708000004</v>
      </c>
      <c r="DG128" s="202">
        <v>0.1</v>
      </c>
      <c r="DH128" s="224">
        <v>1.139550000000001</v>
      </c>
      <c r="DI128" s="508">
        <f t="shared" si="398"/>
        <v>0</v>
      </c>
      <c r="DJ128" s="507">
        <f t="shared" si="399"/>
        <v>-0.2</v>
      </c>
      <c r="DK128" s="204">
        <f t="shared" si="372"/>
        <v>-23.715000000000011</v>
      </c>
      <c r="DL128" s="204">
        <f t="shared" si="343"/>
        <v>-1.0000000000001563E-2</v>
      </c>
      <c r="DM128" s="537">
        <f t="shared" si="306"/>
        <v>0</v>
      </c>
      <c r="DN128" s="537">
        <f t="shared" si="344"/>
        <v>0</v>
      </c>
      <c r="DO128" s="537">
        <f t="shared" si="307"/>
        <v>0</v>
      </c>
      <c r="DP128" s="537">
        <f t="shared" si="308"/>
        <v>0</v>
      </c>
      <c r="DQ128" s="518">
        <f t="shared" si="209"/>
        <v>-24.466162814992511</v>
      </c>
      <c r="DR128" s="519">
        <f t="shared" si="345"/>
        <v>-1.0000000000001563E-2</v>
      </c>
      <c r="DS128" s="519">
        <f t="shared" si="346"/>
        <v>-1.0000000000001563E-2</v>
      </c>
      <c r="DT128" s="538">
        <f t="shared" si="217"/>
        <v>-1.0000000000001563E-2</v>
      </c>
      <c r="DU128" s="165"/>
      <c r="DV128" s="165"/>
      <c r="DW128" s="104">
        <f t="shared" si="383"/>
        <v>-23.166483664900998</v>
      </c>
      <c r="DY128" s="183"/>
      <c r="DZ128" s="36">
        <v>42370</v>
      </c>
      <c r="EA128" s="108">
        <v>-1.333050000000001</v>
      </c>
      <c r="EB128" s="108">
        <v>-1.3395500000000009</v>
      </c>
      <c r="ED128" s="104">
        <v>-22.925596708000004</v>
      </c>
      <c r="EE128" s="202">
        <v>0.1</v>
      </c>
      <c r="EF128" s="224">
        <v>-4.7104499999999998</v>
      </c>
      <c r="EG128" s="508">
        <f t="shared" si="400"/>
        <v>-1.8</v>
      </c>
      <c r="EH128" s="507">
        <f t="shared" si="401"/>
        <v>0</v>
      </c>
      <c r="EI128" s="204">
        <f t="shared" si="373"/>
        <v>-21.495901753415001</v>
      </c>
      <c r="EJ128" s="204">
        <f t="shared" si="347"/>
        <v>-0.17999999999999972</v>
      </c>
      <c r="EK128" s="537">
        <f t="shared" si="311"/>
        <v>0</v>
      </c>
      <c r="EL128" s="537">
        <f t="shared" si="348"/>
        <v>0</v>
      </c>
      <c r="EM128" s="537">
        <f t="shared" si="312"/>
        <v>0</v>
      </c>
      <c r="EN128" s="537">
        <f t="shared" si="313"/>
        <v>0</v>
      </c>
      <c r="EO128" s="518">
        <f t="shared" si="210"/>
        <v>-21.67781024484</v>
      </c>
      <c r="EP128" s="519">
        <f t="shared" si="349"/>
        <v>-0.14399999999999977</v>
      </c>
      <c r="EQ128" s="519">
        <f t="shared" si="350"/>
        <v>-0.14399999999999977</v>
      </c>
      <c r="ER128" s="538">
        <f t="shared" si="218"/>
        <v>-0.14399999999999977</v>
      </c>
      <c r="ES128" s="165"/>
      <c r="ET128" s="165"/>
      <c r="EU128" s="104">
        <f t="shared" si="384"/>
        <v>-22.281021978220014</v>
      </c>
      <c r="EW128" s="183"/>
      <c r="EX128" s="36">
        <v>42370</v>
      </c>
      <c r="EY128" s="108">
        <v>-1.333050000000001</v>
      </c>
      <c r="EZ128" s="108">
        <v>-1.3395500000000009</v>
      </c>
      <c r="FB128" s="104">
        <v>-22.925596708000004</v>
      </c>
      <c r="FC128" s="202">
        <v>0.1</v>
      </c>
      <c r="FD128" s="224">
        <v>-9.5104500000000005</v>
      </c>
      <c r="FE128" s="508">
        <f t="shared" si="402"/>
        <v>-3</v>
      </c>
      <c r="FF128" s="507">
        <f t="shared" si="403"/>
        <v>0</v>
      </c>
      <c r="FG128" s="204">
        <f t="shared" si="374"/>
        <v>-23.604300427505013</v>
      </c>
      <c r="FH128" s="204">
        <f t="shared" si="351"/>
        <v>-0.14999999999999858</v>
      </c>
      <c r="FI128" s="537">
        <f t="shared" si="316"/>
        <v>0</v>
      </c>
      <c r="FJ128" s="537">
        <f t="shared" si="352"/>
        <v>0</v>
      </c>
      <c r="FK128" s="537">
        <f t="shared" si="317"/>
        <v>0</v>
      </c>
      <c r="FL128" s="537">
        <f t="shared" si="318"/>
        <v>0</v>
      </c>
      <c r="FM128" s="518">
        <f t="shared" si="211"/>
        <v>-23.604300427505013</v>
      </c>
      <c r="FN128" s="519">
        <f t="shared" si="353"/>
        <v>-0.11999999999999887</v>
      </c>
      <c r="FO128" s="519">
        <f t="shared" si="354"/>
        <v>-0.11999999999999887</v>
      </c>
      <c r="FP128" s="538">
        <f t="shared" si="219"/>
        <v>-0.11999999999999887</v>
      </c>
      <c r="FQ128" s="165"/>
      <c r="FR128" s="165"/>
      <c r="FS128" s="104">
        <f t="shared" si="385"/>
        <v>-22.842788899681011</v>
      </c>
      <c r="FT128"/>
      <c r="FU128" s="183"/>
      <c r="FV128" s="36">
        <v>42370</v>
      </c>
      <c r="FW128" s="108">
        <v>-1.333050000000001</v>
      </c>
      <c r="FX128" s="108">
        <v>-1.3395500000000009</v>
      </c>
      <c r="FZ128" s="104">
        <v>-22.925596708000004</v>
      </c>
      <c r="GA128" s="202">
        <v>0.1</v>
      </c>
      <c r="GB128" s="223">
        <v>-3.7604499999999987</v>
      </c>
      <c r="GC128" s="508">
        <f t="shared" si="404"/>
        <v>-1.5</v>
      </c>
      <c r="GD128" s="507">
        <f t="shared" si="405"/>
        <v>0</v>
      </c>
      <c r="GE128" s="204">
        <f t="shared" si="375"/>
        <v>-23.857289412287511</v>
      </c>
      <c r="GF128" s="204">
        <f t="shared" si="355"/>
        <v>-7.4999999999999289E-2</v>
      </c>
      <c r="GG128" s="537">
        <f t="shared" si="321"/>
        <v>0</v>
      </c>
      <c r="GH128" s="537">
        <f t="shared" si="322"/>
        <v>0</v>
      </c>
      <c r="GI128" s="537">
        <f t="shared" si="323"/>
        <v>0</v>
      </c>
      <c r="GJ128" s="537">
        <f t="shared" si="324"/>
        <v>0</v>
      </c>
      <c r="GK128" s="518">
        <f t="shared" si="212"/>
        <v>-23.857289412287511</v>
      </c>
      <c r="GL128" s="519">
        <f t="shared" si="356"/>
        <v>-5.9999999999999436E-2</v>
      </c>
      <c r="GM128" s="519">
        <f t="shared" si="357"/>
        <v>-5.9999999999999436E-2</v>
      </c>
      <c r="GN128" s="538">
        <f t="shared" si="220"/>
        <v>-5.9999999999999436E-2</v>
      </c>
      <c r="GO128" s="165"/>
      <c r="GP128" s="165"/>
      <c r="GQ128" s="104">
        <f t="shared" si="386"/>
        <v>-24.053289412287519</v>
      </c>
      <c r="GR128"/>
      <c r="GS128" s="183"/>
      <c r="GT128" s="36">
        <v>42370</v>
      </c>
      <c r="GU128" s="108">
        <v>-1.333050000000001</v>
      </c>
      <c r="GV128" s="108">
        <v>-1.3395500000000009</v>
      </c>
      <c r="GX128" s="104">
        <v>-22.925596708000004</v>
      </c>
      <c r="GY128" s="202">
        <v>0.1</v>
      </c>
      <c r="GZ128" s="223">
        <v>-6.5104499999999987</v>
      </c>
      <c r="HA128" s="508">
        <f t="shared" si="406"/>
        <v>-1.8</v>
      </c>
      <c r="HB128" s="507">
        <f t="shared" si="407"/>
        <v>0</v>
      </c>
      <c r="HC128" s="204">
        <f t="shared" si="376"/>
        <v>-24.425000000000001</v>
      </c>
      <c r="HD128" s="204">
        <f t="shared" si="358"/>
        <v>-8.9999999999999858E-2</v>
      </c>
      <c r="HE128" s="537">
        <f t="shared" si="327"/>
        <v>0</v>
      </c>
      <c r="HF128" s="537">
        <f t="shared" si="359"/>
        <v>0</v>
      </c>
      <c r="HG128" s="537">
        <f t="shared" si="328"/>
        <v>0</v>
      </c>
      <c r="HH128" s="537">
        <f t="shared" si="329"/>
        <v>0</v>
      </c>
      <c r="HI128" s="518">
        <f t="shared" si="213"/>
        <v>-24.444757279915009</v>
      </c>
      <c r="HJ128" s="519">
        <f t="shared" si="360"/>
        <v>-7.1999999999999884E-2</v>
      </c>
      <c r="HK128" s="519">
        <f t="shared" si="361"/>
        <v>-3.5999999999999942E-2</v>
      </c>
      <c r="HL128" s="538">
        <f t="shared" si="221"/>
        <v>-3.5999999999999942E-2</v>
      </c>
      <c r="HM128" s="165"/>
      <c r="HN128" s="165"/>
      <c r="HO128" s="104">
        <f t="shared" si="387"/>
        <v>-23.963357279915012</v>
      </c>
      <c r="HP128" s="165"/>
      <c r="HQ128" s="183"/>
      <c r="HR128" s="36">
        <v>42370</v>
      </c>
      <c r="HS128" s="108">
        <v>-1.333050000000001</v>
      </c>
      <c r="HT128" s="108">
        <v>-1.3395500000000009</v>
      </c>
      <c r="HV128" s="104">
        <v>-22.925596708000004</v>
      </c>
      <c r="HW128" s="202">
        <v>0.1</v>
      </c>
      <c r="HX128" s="223">
        <v>-0.51044999999999918</v>
      </c>
      <c r="HY128" s="508">
        <f t="shared" si="408"/>
        <v>-1</v>
      </c>
      <c r="HZ128" s="507">
        <f t="shared" si="409"/>
        <v>0</v>
      </c>
      <c r="IA128" s="204">
        <f t="shared" si="377"/>
        <v>-21.634775439477512</v>
      </c>
      <c r="IB128" s="204">
        <f t="shared" si="362"/>
        <v>-0.10000000000000142</v>
      </c>
      <c r="IC128" s="537">
        <f t="shared" si="332"/>
        <v>0</v>
      </c>
      <c r="ID128" s="537">
        <f t="shared" si="363"/>
        <v>0</v>
      </c>
      <c r="IE128" s="537">
        <f t="shared" si="333"/>
        <v>0</v>
      </c>
      <c r="IF128" s="537">
        <f t="shared" si="334"/>
        <v>0</v>
      </c>
      <c r="IG128" s="518">
        <f t="shared" si="214"/>
        <v>-21.634775439477512</v>
      </c>
      <c r="IH128" s="519">
        <f t="shared" si="364"/>
        <v>-8.000000000000114E-2</v>
      </c>
      <c r="II128" s="519">
        <f t="shared" si="365"/>
        <v>-8.000000000000114E-2</v>
      </c>
      <c r="IJ128" s="538">
        <f t="shared" si="222"/>
        <v>-8.000000000000114E-2</v>
      </c>
      <c r="IK128" s="165"/>
      <c r="IL128" s="165"/>
      <c r="IM128" s="104">
        <f t="shared" si="388"/>
        <v>-22.173975439477523</v>
      </c>
      <c r="IN128">
        <v>-22.986734126984128</v>
      </c>
      <c r="IO128" s="183"/>
      <c r="IP128" s="36">
        <v>42370</v>
      </c>
      <c r="IQ128" s="108">
        <v>-1.333050000000001</v>
      </c>
      <c r="IR128" s="108">
        <v>-1.3395500000000009</v>
      </c>
      <c r="IT128" s="104">
        <v>-22.925596708000004</v>
      </c>
      <c r="IU128" s="202">
        <v>0.1</v>
      </c>
      <c r="IV128" s="365">
        <v>5.4895500000000013</v>
      </c>
      <c r="IW128" s="508">
        <f t="shared" si="410"/>
        <v>0</v>
      </c>
      <c r="IX128" s="507">
        <f t="shared" si="411"/>
        <v>1.2</v>
      </c>
      <c r="IY128" s="204">
        <f t="shared" si="378"/>
        <v>-22.75</v>
      </c>
      <c r="IZ128" s="204">
        <f t="shared" si="366"/>
        <v>0.12000000000000099</v>
      </c>
      <c r="JA128" s="537">
        <f t="shared" si="379"/>
        <v>0</v>
      </c>
      <c r="JB128" s="537">
        <f t="shared" si="367"/>
        <v>0</v>
      </c>
      <c r="JC128" s="537">
        <f t="shared" si="338"/>
        <v>0</v>
      </c>
      <c r="JD128" s="537">
        <f t="shared" si="339"/>
        <v>0</v>
      </c>
      <c r="JE128" s="518">
        <f t="shared" si="215"/>
        <v>-22.824622412950006</v>
      </c>
      <c r="JF128" s="519">
        <f t="shared" si="368"/>
        <v>0.12000000000000099</v>
      </c>
      <c r="JG128" s="519">
        <f t="shared" si="369"/>
        <v>0.12000000000000099</v>
      </c>
      <c r="JH128" s="538">
        <f t="shared" si="223"/>
        <v>0.12000000000000099</v>
      </c>
      <c r="JI128" s="165"/>
      <c r="JJ128" s="165"/>
      <c r="JK128" s="104">
        <f t="shared" si="389"/>
        <v>-22.337423855859004</v>
      </c>
      <c r="JL128" s="131"/>
      <c r="JM128" s="131"/>
      <c r="JN128" s="528"/>
      <c r="JO128" s="163">
        <v>-22.925596708000004</v>
      </c>
      <c r="JP128" s="163">
        <v>-4.1604499999999991</v>
      </c>
      <c r="JQ128" s="398">
        <f t="shared" si="390"/>
        <v>-22.287720429142507</v>
      </c>
      <c r="JT128" s="163">
        <v>1.139550000000001</v>
      </c>
      <c r="JU128" s="398">
        <f t="shared" si="391"/>
        <v>-23.166483664900998</v>
      </c>
      <c r="JX128" s="163">
        <v>-4.7104499999999998</v>
      </c>
      <c r="JY128" s="425">
        <f t="shared" si="392"/>
        <v>-22.281021978220014</v>
      </c>
      <c r="KB128" s="163">
        <v>-9.5104500000000005</v>
      </c>
      <c r="KC128" s="398">
        <f t="shared" si="246"/>
        <v>-22.842788899681011</v>
      </c>
      <c r="KF128" s="163">
        <v>-3.7604499999999987</v>
      </c>
      <c r="KG128" s="398">
        <f t="shared" si="393"/>
        <v>-24.053289412287519</v>
      </c>
      <c r="KJ128" s="163">
        <v>-6.5104499999999987</v>
      </c>
      <c r="KK128" s="398">
        <f t="shared" si="394"/>
        <v>-23.963357279915012</v>
      </c>
      <c r="KL128" s="425"/>
      <c r="KN128" s="365">
        <v>-0.51044999999999918</v>
      </c>
      <c r="KO128" s="398">
        <f t="shared" si="395"/>
        <v>-22.173975439477523</v>
      </c>
      <c r="KP128" s="398">
        <v>-22.986734126984128</v>
      </c>
      <c r="KR128" s="365">
        <v>5.4895500000000013</v>
      </c>
      <c r="KS128" s="398">
        <f t="shared" si="250"/>
        <v>-22.337423855859004</v>
      </c>
      <c r="KU128" s="36">
        <v>42370</v>
      </c>
    </row>
    <row r="129" spans="1:325" x14ac:dyDescent="0.35">
      <c r="A129" s="95">
        <v>41275</v>
      </c>
      <c r="B129" s="36">
        <v>41275</v>
      </c>
      <c r="C129" s="301">
        <v>-5.5</v>
      </c>
      <c r="D129" s="301">
        <v>-0.19999999999999996</v>
      </c>
      <c r="E129" s="301">
        <v>-6.0500000000000007</v>
      </c>
      <c r="F129" s="301">
        <v>-10.850000000000001</v>
      </c>
      <c r="G129" s="301">
        <v>-5.0999999999999996</v>
      </c>
      <c r="H129" s="301">
        <v>-7.85</v>
      </c>
      <c r="I129" s="301">
        <v>-1.85</v>
      </c>
      <c r="J129" s="301">
        <v>4.1500000000000004</v>
      </c>
      <c r="K129" s="106"/>
      <c r="L129" s="36">
        <v>42370</v>
      </c>
      <c r="M129" s="105">
        <v>-1.333050000000001</v>
      </c>
      <c r="N129" s="98">
        <f t="shared" si="233"/>
        <v>-1.3395500000000009</v>
      </c>
      <c r="O129" s="108">
        <f t="shared" si="242"/>
        <v>-1.3448500000000008</v>
      </c>
      <c r="P129" s="262"/>
      <c r="Q129" s="181">
        <v>42370</v>
      </c>
      <c r="R129" s="301">
        <v>-5.5</v>
      </c>
      <c r="S129" s="224">
        <v>-4.1604499999999991</v>
      </c>
      <c r="T129"/>
      <c r="U129" s="301">
        <v>-0.19999999999999996</v>
      </c>
      <c r="V129" s="224">
        <v>1.139550000000001</v>
      </c>
      <c r="W129" s="98"/>
      <c r="X129" s="301">
        <v>-6.0500000000000007</v>
      </c>
      <c r="Y129" s="224">
        <v>-4.7104499999999998</v>
      </c>
      <c r="Z129"/>
      <c r="AA129" s="301">
        <v>-10.850000000000001</v>
      </c>
      <c r="AB129" s="224">
        <v>-9.5104500000000005</v>
      </c>
      <c r="AC129"/>
      <c r="AD129" s="301">
        <v>-5.0999999999999996</v>
      </c>
      <c r="AE129" s="223">
        <v>-3.7604499999999987</v>
      </c>
      <c r="AF129"/>
      <c r="AG129" s="301">
        <v>-7.85</v>
      </c>
      <c r="AH129" s="223">
        <v>-6.5104499999999987</v>
      </c>
      <c r="AI129" s="100"/>
      <c r="AJ129" s="301">
        <v>-1.85</v>
      </c>
      <c r="AK129" s="223">
        <v>-0.51044999999999918</v>
      </c>
      <c r="AL129">
        <v>-22.986734126984128</v>
      </c>
      <c r="AM129" s="301">
        <v>4.1500000000000004</v>
      </c>
      <c r="AN129" s="223">
        <f t="shared" si="224"/>
        <v>5.4895500000000013</v>
      </c>
      <c r="AO129"/>
      <c r="AZ129" s="36">
        <v>42371</v>
      </c>
      <c r="BA129" s="301">
        <v>-4.8</v>
      </c>
      <c r="BC129" s="301">
        <v>0</v>
      </c>
      <c r="BD129" s="98"/>
      <c r="BE129" s="301">
        <v>-3.75</v>
      </c>
      <c r="BG129" s="301">
        <v>-8.9499999999999993</v>
      </c>
      <c r="BI129" s="301">
        <v>-5.0999999999999996</v>
      </c>
      <c r="BK129" s="301">
        <v>-7.65</v>
      </c>
      <c r="BL129" s="100">
        <v>-24.796685185185186</v>
      </c>
      <c r="BM129" s="301">
        <v>-0.2</v>
      </c>
      <c r="BO129" s="301">
        <v>4.8499999999999996</v>
      </c>
      <c r="BS129" s="36">
        <v>42371</v>
      </c>
      <c r="BT129">
        <v>75</v>
      </c>
      <c r="BU129">
        <f t="shared" si="380"/>
        <v>0.75</v>
      </c>
      <c r="BV129">
        <f t="shared" si="381"/>
        <v>-22.941108593750005</v>
      </c>
      <c r="BW129">
        <v>68</v>
      </c>
      <c r="BX129">
        <f t="shared" si="382"/>
        <v>0.68</v>
      </c>
      <c r="BY129" s="98"/>
      <c r="CD129" s="36">
        <v>42371</v>
      </c>
      <c r="CE129" s="108">
        <v>-1.316450000000001</v>
      </c>
      <c r="CF129" s="108">
        <v>-1.324750000000001</v>
      </c>
      <c r="CH129" s="104">
        <v>-22.941108593750005</v>
      </c>
      <c r="CI129" s="202">
        <v>0.1</v>
      </c>
      <c r="CJ129" s="224">
        <v>-3.4752499999999991</v>
      </c>
      <c r="CK129" s="508">
        <f t="shared" si="396"/>
        <v>-1.5</v>
      </c>
      <c r="CL129" s="507">
        <f t="shared" si="397"/>
        <v>0</v>
      </c>
      <c r="CM129" s="204">
        <f t="shared" si="370"/>
        <v>-22.393720429142498</v>
      </c>
      <c r="CN129" s="204">
        <f t="shared" si="371"/>
        <v>-0.14999999999999858</v>
      </c>
      <c r="CO129" s="537">
        <f>IF(AND(CM129&lt;(CH129-2),CJ129&lt;-5),CN129+(CI129*-0.1),IF(AND(CM129&lt;(CH129-2),CJ129&lt;-3),CN129+(CI129*-0.3),IF(AND(CM129&lt;(CH129-2),CJ129&lt;0),CN129+(CI129*-0.5),0)))</f>
        <v>0</v>
      </c>
      <c r="CP129" s="537">
        <f t="shared" si="340"/>
        <v>0</v>
      </c>
      <c r="CQ129" s="537">
        <f t="shared" si="300"/>
        <v>0</v>
      </c>
      <c r="CR129" s="537">
        <f t="shared" si="301"/>
        <v>0</v>
      </c>
      <c r="CS129" s="518">
        <f t="shared" ref="CS129:CS187" si="412">IF((CO129+CP129+CQ129+CR129)=0,(CN129+CS128),(CO129+CP129+CQ129+CR129+CS128))</f>
        <v>-22.393720429142498</v>
      </c>
      <c r="CT129" s="519">
        <f t="shared" si="341"/>
        <v>-0.11999999999999887</v>
      </c>
      <c r="CU129" s="519">
        <f t="shared" si="342"/>
        <v>-0.11999999999999887</v>
      </c>
      <c r="CV129" s="538">
        <f t="shared" si="302"/>
        <v>-0.11999999999999887</v>
      </c>
      <c r="CW129" s="165"/>
      <c r="CX129" s="165"/>
      <c r="CY129" s="104">
        <f t="shared" si="303"/>
        <v>-22.407720429142504</v>
      </c>
      <c r="CZ129"/>
      <c r="DB129" s="36">
        <v>42371</v>
      </c>
      <c r="DC129" s="108">
        <v>-1.316450000000001</v>
      </c>
      <c r="DD129" s="108">
        <v>-1.324750000000001</v>
      </c>
      <c r="DF129" s="104">
        <v>-22.941108593750005</v>
      </c>
      <c r="DG129" s="202">
        <v>0.1</v>
      </c>
      <c r="DH129" s="224">
        <v>1.324750000000001</v>
      </c>
      <c r="DI129" s="508">
        <f t="shared" si="398"/>
        <v>0</v>
      </c>
      <c r="DJ129" s="507">
        <f t="shared" si="399"/>
        <v>-0.2</v>
      </c>
      <c r="DK129" s="204">
        <f t="shared" si="372"/>
        <v>-23.725000000000012</v>
      </c>
      <c r="DL129" s="204">
        <f t="shared" si="343"/>
        <v>-1.0000000000001563E-2</v>
      </c>
      <c r="DM129" s="537">
        <f>IF(AND(DK129&lt;(DF129-2),DH129&lt;-5),DL129+(DG129*-0.1),IF(AND(DK129&lt;(DF129-2),DH129&lt;-3),DL129+(DG129*-0.3),IF(AND(DK129&lt;(DF129-2),DH129&lt;0),DL129+(DG129*-0.5),0)))</f>
        <v>0</v>
      </c>
      <c r="DN129" s="537">
        <f t="shared" si="344"/>
        <v>0</v>
      </c>
      <c r="DO129" s="537">
        <f t="shared" si="307"/>
        <v>0</v>
      </c>
      <c r="DP129" s="537">
        <f t="shared" si="308"/>
        <v>0</v>
      </c>
      <c r="DQ129" s="518">
        <f t="shared" ref="DQ129:DQ187" si="413">IF((DM129+DN129+DO129+DP129)=0,(DL129+DQ128),(DM129+DN129+DO129+DP129+DQ128))</f>
        <v>-24.476162814992513</v>
      </c>
      <c r="DR129" s="519">
        <f t="shared" si="345"/>
        <v>-1.0000000000001563E-2</v>
      </c>
      <c r="DS129" s="519">
        <f t="shared" si="346"/>
        <v>-1.0000000000001563E-2</v>
      </c>
      <c r="DT129" s="538">
        <f t="shared" si="217"/>
        <v>-1.0000000000001563E-2</v>
      </c>
      <c r="DU129" s="165"/>
      <c r="DV129" s="165"/>
      <c r="DW129" s="104">
        <f t="shared" si="383"/>
        <v>-23.176483664900999</v>
      </c>
      <c r="DY129" s="183"/>
      <c r="DZ129" s="36">
        <v>42371</v>
      </c>
      <c r="EA129" s="108">
        <v>-1.316450000000001</v>
      </c>
      <c r="EB129" s="108">
        <v>-1.324750000000001</v>
      </c>
      <c r="ED129" s="104">
        <v>-22.941108593750005</v>
      </c>
      <c r="EE129" s="202">
        <v>0.1</v>
      </c>
      <c r="EF129" s="224">
        <v>-2.4252499999999992</v>
      </c>
      <c r="EG129" s="508">
        <f t="shared" si="400"/>
        <v>-1.3</v>
      </c>
      <c r="EH129" s="507">
        <f t="shared" si="401"/>
        <v>0</v>
      </c>
      <c r="EI129" s="204">
        <f t="shared" si="373"/>
        <v>-21.625901753415</v>
      </c>
      <c r="EJ129" s="204">
        <f t="shared" si="347"/>
        <v>-0.12999999999999901</v>
      </c>
      <c r="EK129" s="537">
        <f>IF(AND(EI129&lt;(ED129-2),EF129&lt;-5),EJ129+(EE129*-0.1),IF(AND(EI129&lt;(ED129-2),EF129&lt;-3),EJ129+(EE129*-0.3),IF(AND(EI129&lt;(ED129-2),EF129&lt;0),EJ129+(EE129*-0.5),0)))</f>
        <v>0</v>
      </c>
      <c r="EL129" s="537">
        <f t="shared" si="348"/>
        <v>0</v>
      </c>
      <c r="EM129" s="537">
        <f t="shared" si="312"/>
        <v>0</v>
      </c>
      <c r="EN129" s="537">
        <f t="shared" si="313"/>
        <v>0</v>
      </c>
      <c r="EO129" s="518">
        <f t="shared" ref="EO129:EO187" si="414">IF((EK129+EL129+EM129+EN129)=0,(EJ129+EO128),(EK129+EL129+EM129+EN129+EO128))</f>
        <v>-21.807810244839999</v>
      </c>
      <c r="EP129" s="519">
        <f t="shared" si="349"/>
        <v>-0.1039999999999992</v>
      </c>
      <c r="EQ129" s="519">
        <f t="shared" si="350"/>
        <v>-0.1039999999999992</v>
      </c>
      <c r="ER129" s="538">
        <f t="shared" si="218"/>
        <v>-0.1039999999999992</v>
      </c>
      <c r="ES129" s="165"/>
      <c r="ET129" s="165"/>
      <c r="EU129" s="104">
        <f t="shared" si="384"/>
        <v>-22.385021978220013</v>
      </c>
      <c r="EW129" s="183"/>
      <c r="EX129" s="36">
        <v>42371</v>
      </c>
      <c r="EY129" s="108">
        <v>-1.316450000000001</v>
      </c>
      <c r="EZ129" s="108">
        <v>-1.324750000000001</v>
      </c>
      <c r="FB129" s="104">
        <v>-22.941108593750005</v>
      </c>
      <c r="FC129" s="202">
        <v>0.1</v>
      </c>
      <c r="FD129" s="224">
        <v>-7.6252499999999985</v>
      </c>
      <c r="FE129" s="508">
        <f t="shared" si="402"/>
        <v>-2.4</v>
      </c>
      <c r="FF129" s="507">
        <f t="shared" si="403"/>
        <v>0</v>
      </c>
      <c r="FG129" s="204">
        <f t="shared" si="374"/>
        <v>-23.724300427505014</v>
      </c>
      <c r="FH129" s="204">
        <f t="shared" si="351"/>
        <v>-0.12000000000000099</v>
      </c>
      <c r="FI129" s="537">
        <f>IF(AND(FG129&lt;(FB129-2),FD129&lt;-5),FH129+(FC129*-0.1),IF(AND(FG129&lt;(FB129-2),FD129&lt;-3),FH129+(FC129*-0.3),IF(AND(FG129&lt;(FB129-2),FD129&lt;0),FH129+(FC129*-0.5),0)))</f>
        <v>0</v>
      </c>
      <c r="FJ129" s="537">
        <f t="shared" si="352"/>
        <v>0</v>
      </c>
      <c r="FK129" s="537">
        <f t="shared" si="317"/>
        <v>0</v>
      </c>
      <c r="FL129" s="537">
        <f t="shared" si="318"/>
        <v>0</v>
      </c>
      <c r="FM129" s="518">
        <f t="shared" ref="FM129:FM187" si="415">IF((FI129+FJ129+FK129+FL129)=0,(FH129+FM128),(FI129+FJ129+FK129+FL129+FM128))</f>
        <v>-23.724300427505014</v>
      </c>
      <c r="FN129" s="519">
        <f t="shared" si="353"/>
        <v>-9.6000000000000807E-2</v>
      </c>
      <c r="FO129" s="519">
        <f t="shared" si="354"/>
        <v>-9.6000000000000807E-2</v>
      </c>
      <c r="FP129" s="538">
        <f t="shared" si="219"/>
        <v>-9.6000000000000807E-2</v>
      </c>
      <c r="FQ129" s="165"/>
      <c r="FR129" s="165"/>
      <c r="FS129" s="104">
        <f t="shared" si="385"/>
        <v>-22.938788899681011</v>
      </c>
      <c r="FT129"/>
      <c r="FU129" s="183"/>
      <c r="FV129" s="36">
        <v>42371</v>
      </c>
      <c r="FW129" s="108">
        <v>-1.316450000000001</v>
      </c>
      <c r="FX129" s="108">
        <v>-1.324750000000001</v>
      </c>
      <c r="FZ129" s="104">
        <v>-22.941108593750005</v>
      </c>
      <c r="GA129" s="202">
        <v>0.1</v>
      </c>
      <c r="GB129" s="223">
        <v>-3.7752499999999989</v>
      </c>
      <c r="GC129" s="508">
        <f t="shared" si="404"/>
        <v>-1.5</v>
      </c>
      <c r="GD129" s="507">
        <f t="shared" si="405"/>
        <v>0</v>
      </c>
      <c r="GE129" s="204">
        <f t="shared" si="375"/>
        <v>-23.93228941228751</v>
      </c>
      <c r="GF129" s="204">
        <f t="shared" si="355"/>
        <v>-7.4999999999999289E-2</v>
      </c>
      <c r="GG129" s="537">
        <f>IF(AND(GE129&lt;(FZ129-2),GB129&lt;-5),GF129+(GA129*-0.1),IF(AND(GE129&lt;(FZ129-2),GB129&lt;-3),GF129+(GA129*-0.3),IF(AND(GE129&lt;(FZ129-2),GB129&lt;0),GF129+(GA129*-0.5),0)))</f>
        <v>0</v>
      </c>
      <c r="GH129" s="537">
        <f t="shared" si="322"/>
        <v>0</v>
      </c>
      <c r="GI129" s="537">
        <f t="shared" si="323"/>
        <v>0</v>
      </c>
      <c r="GJ129" s="537">
        <f t="shared" si="324"/>
        <v>0</v>
      </c>
      <c r="GK129" s="518">
        <f t="shared" ref="GK129:GK187" si="416">IF((GG129+GH129+GI129+GJ129)=0,(GF129+GK128),(GG129+GH129+GI129+GJ129+GK128))</f>
        <v>-23.93228941228751</v>
      </c>
      <c r="GL129" s="519">
        <f t="shared" si="356"/>
        <v>-5.9999999999999436E-2</v>
      </c>
      <c r="GM129" s="519">
        <f t="shared" si="357"/>
        <v>-5.9999999999999436E-2</v>
      </c>
      <c r="GN129" s="538">
        <f t="shared" si="220"/>
        <v>-5.9999999999999436E-2</v>
      </c>
      <c r="GO129" s="165"/>
      <c r="GP129" s="165"/>
      <c r="GQ129" s="104">
        <f t="shared" si="386"/>
        <v>-24.113289412287518</v>
      </c>
      <c r="GR129"/>
      <c r="GS129" s="183"/>
      <c r="GT129" s="36">
        <v>42371</v>
      </c>
      <c r="GU129" s="108">
        <v>-1.316450000000001</v>
      </c>
      <c r="GV129" s="108">
        <v>-1.324750000000001</v>
      </c>
      <c r="GX129" s="104">
        <v>-22.941108593750005</v>
      </c>
      <c r="GY129" s="202">
        <v>0.1</v>
      </c>
      <c r="GZ129" s="223">
        <v>-6.3252499999999996</v>
      </c>
      <c r="HA129" s="508">
        <f t="shared" si="406"/>
        <v>-1.8</v>
      </c>
      <c r="HB129" s="507">
        <f t="shared" si="407"/>
        <v>0</v>
      </c>
      <c r="HC129" s="204">
        <f t="shared" si="376"/>
        <v>-24.515000000000001</v>
      </c>
      <c r="HD129" s="204">
        <f t="shared" si="358"/>
        <v>-8.9999999999999858E-2</v>
      </c>
      <c r="HE129" s="537">
        <f>IF(AND(HC129&lt;(GX129-2),GZ129&lt;-5),HD129+(GY129*-0.1),IF(AND(HC129&lt;(GX129-2),GZ129&lt;-3),HD129+(GY129*-0.3),IF(AND(HC129&lt;(GX129-2),GZ129&lt;0),HD129+(GY129*-0.5),0)))</f>
        <v>0</v>
      </c>
      <c r="HF129" s="537">
        <f t="shared" si="359"/>
        <v>0</v>
      </c>
      <c r="HG129" s="537">
        <f t="shared" si="328"/>
        <v>0</v>
      </c>
      <c r="HH129" s="537">
        <f t="shared" si="329"/>
        <v>0</v>
      </c>
      <c r="HI129" s="518">
        <f t="shared" ref="HI129:HI187" si="417">IF((HE129+HF129+HG129+HH129)=0,(HD129+HI128),(HE129+HF129+HG129+HH129+HI128))</f>
        <v>-24.534757279915009</v>
      </c>
      <c r="HJ129" s="519">
        <f t="shared" si="360"/>
        <v>-7.1999999999999884E-2</v>
      </c>
      <c r="HK129" s="519">
        <f t="shared" si="361"/>
        <v>-3.5999999999999942E-2</v>
      </c>
      <c r="HL129" s="538">
        <f t="shared" si="221"/>
        <v>-3.5999999999999942E-2</v>
      </c>
      <c r="HM129" s="165"/>
      <c r="HN129" s="165"/>
      <c r="HO129" s="104">
        <f t="shared" si="387"/>
        <v>-23.999357279915014</v>
      </c>
      <c r="HP129" s="165">
        <v>-24.796685185185186</v>
      </c>
      <c r="HQ129" s="183"/>
      <c r="HR129" s="36">
        <v>42371</v>
      </c>
      <c r="HS129" s="108">
        <v>-1.316450000000001</v>
      </c>
      <c r="HT129" s="108">
        <v>-1.324750000000001</v>
      </c>
      <c r="HV129" s="104">
        <v>-22.941108593750005</v>
      </c>
      <c r="HW129" s="202">
        <v>0.1</v>
      </c>
      <c r="HX129" s="223">
        <v>1.124750000000001</v>
      </c>
      <c r="HY129" s="508">
        <f t="shared" si="408"/>
        <v>0</v>
      </c>
      <c r="HZ129" s="507">
        <f t="shared" si="409"/>
        <v>-0.2</v>
      </c>
      <c r="IA129" s="204">
        <f t="shared" si="377"/>
        <v>-21.654775439477511</v>
      </c>
      <c r="IB129" s="204">
        <f t="shared" si="362"/>
        <v>-1.9999999999999574E-2</v>
      </c>
      <c r="IC129" s="537">
        <f>IF(AND(IA129&lt;(HV129-2),HX129&lt;-5),IB129+(HW129*-0.1),IF(AND(IA129&lt;(HV129-2),HX129&lt;-3),IB129+(HW129*-0.3),IF(AND(IA129&lt;(HV129-2),HX129&lt;0),IB129+(HW129*-0.5),0)))</f>
        <v>0</v>
      </c>
      <c r="ID129" s="537">
        <f t="shared" si="363"/>
        <v>0</v>
      </c>
      <c r="IE129" s="537">
        <f t="shared" si="333"/>
        <v>0</v>
      </c>
      <c r="IF129" s="537">
        <f t="shared" si="334"/>
        <v>0</v>
      </c>
      <c r="IG129" s="518">
        <f t="shared" ref="IG129:IG187" si="418">IF((IC129+ID129+IE129+IF129)=0,(IB129+IG128),(IC129+ID129+IE129+IF129+IG128))</f>
        <v>-21.654775439477511</v>
      </c>
      <c r="IH129" s="519">
        <f t="shared" si="364"/>
        <v>-1.9999999999999574E-2</v>
      </c>
      <c r="II129" s="519">
        <f t="shared" si="365"/>
        <v>-1.9999999999999574E-2</v>
      </c>
      <c r="IJ129" s="538">
        <f t="shared" si="222"/>
        <v>-1.9999999999999574E-2</v>
      </c>
      <c r="IK129" s="165"/>
      <c r="IL129" s="165"/>
      <c r="IM129" s="104">
        <f t="shared" si="388"/>
        <v>-22.193975439477523</v>
      </c>
      <c r="IN129"/>
      <c r="IO129" s="183"/>
      <c r="IP129" s="36">
        <v>42371</v>
      </c>
      <c r="IQ129" s="108">
        <v>-1.316450000000001</v>
      </c>
      <c r="IR129" s="108">
        <v>-1.324750000000001</v>
      </c>
      <c r="IT129" s="104">
        <v>-22.941108593750005</v>
      </c>
      <c r="IU129" s="202">
        <v>0.1</v>
      </c>
      <c r="IV129" s="365">
        <v>6.1747500000000004</v>
      </c>
      <c r="IW129" s="508">
        <f t="shared" si="410"/>
        <v>0</v>
      </c>
      <c r="IX129" s="507">
        <f t="shared" si="411"/>
        <v>1.2</v>
      </c>
      <c r="IY129" s="204">
        <f t="shared" si="378"/>
        <v>-22.63</v>
      </c>
      <c r="IZ129" s="204">
        <f t="shared" si="366"/>
        <v>0.12000000000000099</v>
      </c>
      <c r="JA129" s="537">
        <f t="shared" si="379"/>
        <v>0</v>
      </c>
      <c r="JB129" s="537">
        <f t="shared" si="367"/>
        <v>0</v>
      </c>
      <c r="JC129" s="537">
        <f t="shared" si="338"/>
        <v>0</v>
      </c>
      <c r="JD129" s="537">
        <f t="shared" si="339"/>
        <v>0</v>
      </c>
      <c r="JE129" s="518">
        <f t="shared" ref="JE129:JE187" si="419">IF((JA129+JB129+JC129+JD129)=0,(IZ129+JE128),(JA129+JB129+JC129+JD129+JE128))</f>
        <v>-22.704622412950005</v>
      </c>
      <c r="JF129" s="519">
        <f t="shared" si="368"/>
        <v>0.12000000000000099</v>
      </c>
      <c r="JG129" s="519">
        <f t="shared" si="369"/>
        <v>0.12000000000000099</v>
      </c>
      <c r="JH129" s="538">
        <f t="shared" si="223"/>
        <v>0.12000000000000099</v>
      </c>
      <c r="JI129" s="165"/>
      <c r="JJ129" s="165"/>
      <c r="JK129" s="104">
        <f t="shared" si="389"/>
        <v>-22.217423855859003</v>
      </c>
      <c r="JL129" s="131"/>
      <c r="JM129" s="131"/>
      <c r="JN129" s="528"/>
      <c r="JO129" s="163">
        <v>-22.941108593750005</v>
      </c>
      <c r="JP129" s="163">
        <v>-3.4752499999999991</v>
      </c>
      <c r="JQ129" s="398">
        <f t="shared" si="390"/>
        <v>-22.407720429142504</v>
      </c>
      <c r="JT129" s="163">
        <v>1.324750000000001</v>
      </c>
      <c r="JU129" s="398">
        <f t="shared" si="391"/>
        <v>-23.176483664900999</v>
      </c>
      <c r="JX129" s="163">
        <v>-2.4252499999999992</v>
      </c>
      <c r="JY129" s="425">
        <f t="shared" si="392"/>
        <v>-22.385021978220013</v>
      </c>
      <c r="KB129" s="163">
        <v>-7.6252499999999985</v>
      </c>
      <c r="KC129" s="398">
        <f t="shared" si="246"/>
        <v>-22.938788899681011</v>
      </c>
      <c r="KF129" s="163">
        <v>-3.7752499999999989</v>
      </c>
      <c r="KG129" s="398">
        <f t="shared" si="393"/>
        <v>-24.113289412287518</v>
      </c>
      <c r="KJ129" s="163">
        <v>-6.3252499999999996</v>
      </c>
      <c r="KK129" s="398">
        <f t="shared" si="394"/>
        <v>-23.999357279915014</v>
      </c>
      <c r="KL129" s="425">
        <v>-24.796685185185186</v>
      </c>
      <c r="KN129" s="365">
        <v>1.124750000000001</v>
      </c>
      <c r="KO129" s="398">
        <f t="shared" si="395"/>
        <v>-22.193975439477523</v>
      </c>
      <c r="KR129" s="365">
        <v>6.1747500000000004</v>
      </c>
      <c r="KS129" s="398">
        <f t="shared" si="250"/>
        <v>-22.217423855859003</v>
      </c>
      <c r="KU129" s="36">
        <v>42371</v>
      </c>
    </row>
    <row r="130" spans="1:325" x14ac:dyDescent="0.35">
      <c r="A130" s="95">
        <v>41276</v>
      </c>
      <c r="B130" s="36">
        <v>41276</v>
      </c>
      <c r="C130" s="301">
        <v>-4.8</v>
      </c>
      <c r="D130" s="301">
        <v>0</v>
      </c>
      <c r="E130" s="301">
        <v>-3.75</v>
      </c>
      <c r="F130" s="301">
        <v>-8.9499999999999993</v>
      </c>
      <c r="G130" s="301">
        <v>-5.0999999999999996</v>
      </c>
      <c r="H130" s="301">
        <v>-7.65</v>
      </c>
      <c r="I130" s="301">
        <v>-0.2</v>
      </c>
      <c r="J130" s="301">
        <v>4.8499999999999996</v>
      </c>
      <c r="K130" s="106"/>
      <c r="L130" s="36">
        <v>42371</v>
      </c>
      <c r="M130" s="105">
        <v>-1.316450000000001</v>
      </c>
      <c r="N130" s="98">
        <f t="shared" si="233"/>
        <v>-1.324750000000001</v>
      </c>
      <c r="O130" s="108">
        <f t="shared" si="242"/>
        <v>-1.3318500000000009</v>
      </c>
      <c r="P130" s="262"/>
      <c r="Q130" s="181">
        <v>42371</v>
      </c>
      <c r="R130" s="301">
        <v>-4.8</v>
      </c>
      <c r="S130" s="224">
        <v>-3.4752499999999991</v>
      </c>
      <c r="T130"/>
      <c r="U130" s="301">
        <v>0</v>
      </c>
      <c r="V130" s="224">
        <v>1.324750000000001</v>
      </c>
      <c r="W130">
        <v>-21.5655</v>
      </c>
      <c r="X130" s="301">
        <v>-3.75</v>
      </c>
      <c r="Y130" s="224">
        <v>-2.4252499999999992</v>
      </c>
      <c r="Z130"/>
      <c r="AA130" s="301">
        <v>-8.9499999999999993</v>
      </c>
      <c r="AB130" s="224">
        <v>-7.6252499999999985</v>
      </c>
      <c r="AC130"/>
      <c r="AD130" s="301">
        <v>-5.0999999999999996</v>
      </c>
      <c r="AE130" s="223">
        <v>-3.7752499999999989</v>
      </c>
      <c r="AF130"/>
      <c r="AG130" s="301">
        <v>-7.65</v>
      </c>
      <c r="AH130" s="223">
        <v>-6.3252499999999996</v>
      </c>
      <c r="AI130" s="100">
        <v>-24.796685185185186</v>
      </c>
      <c r="AJ130" s="301">
        <v>-0.2</v>
      </c>
      <c r="AK130" s="223">
        <v>1.124750000000001</v>
      </c>
      <c r="AL130"/>
      <c r="AM130" s="301">
        <v>4.8499999999999996</v>
      </c>
      <c r="AN130" s="223">
        <f t="shared" si="224"/>
        <v>6.1747500000000004</v>
      </c>
      <c r="AO130"/>
      <c r="AZ130" s="36">
        <v>42372</v>
      </c>
      <c r="BA130" s="301">
        <v>-3.3</v>
      </c>
      <c r="BC130" s="301">
        <v>1.4</v>
      </c>
      <c r="BD130">
        <v>-21.5655</v>
      </c>
      <c r="BE130" s="301">
        <v>-3.8499999999999996</v>
      </c>
      <c r="BG130" s="301">
        <v>-6.55</v>
      </c>
      <c r="BI130" s="301">
        <v>-9.65</v>
      </c>
      <c r="BJ130">
        <v>-24.510592592592591</v>
      </c>
      <c r="BK130" s="301">
        <v>-8.3000000000000007</v>
      </c>
      <c r="BM130" s="301">
        <v>1.85</v>
      </c>
      <c r="BO130" s="301">
        <v>4.6500000000000004</v>
      </c>
      <c r="BS130" s="36">
        <v>42372</v>
      </c>
      <c r="BT130">
        <v>76</v>
      </c>
      <c r="BU130">
        <f t="shared" si="380"/>
        <v>0.76</v>
      </c>
      <c r="BV130">
        <f t="shared" si="381"/>
        <v>-22.954954176000008</v>
      </c>
      <c r="BW130">
        <v>69</v>
      </c>
      <c r="BX130">
        <f t="shared" si="382"/>
        <v>0.69</v>
      </c>
      <c r="BY130">
        <v>-21.737944444444441</v>
      </c>
      <c r="CA130" s="100"/>
      <c r="CD130" s="36">
        <v>42372</v>
      </c>
      <c r="CE130" s="108">
        <v>-1.2962499999999999</v>
      </c>
      <c r="CF130" s="108">
        <v>-1.3063500000000006</v>
      </c>
      <c r="CH130" s="104">
        <v>-22.954954176000008</v>
      </c>
      <c r="CI130" s="202">
        <v>0.1</v>
      </c>
      <c r="CJ130" s="224">
        <v>-1.9936499999999993</v>
      </c>
      <c r="CK130" s="508">
        <f t="shared" si="396"/>
        <v>-1.1000000000000001</v>
      </c>
      <c r="CL130" s="507">
        <f t="shared" si="397"/>
        <v>0</v>
      </c>
      <c r="CM130" s="204">
        <f t="shared" si="370"/>
        <v>-22.503720429142497</v>
      </c>
      <c r="CN130" s="204">
        <f t="shared" si="371"/>
        <v>-0.10999999999999943</v>
      </c>
      <c r="CO130" s="537">
        <f>IF(AND(CM130&lt;(CH130-2),CJ130&lt;-5),CN130+(CI130*-0.1),IF(AND(CM130&lt;(CH130-2),CJ130&lt;-3),CN130+(CI130*-0.3),IF(AND(CM130&lt;(CH130-2),CJ130&lt;0),CN130+(CI130*-0.5),0)))</f>
        <v>0</v>
      </c>
      <c r="CP130" s="537">
        <f t="shared" si="340"/>
        <v>0</v>
      </c>
      <c r="CQ130" s="537">
        <f t="shared" si="300"/>
        <v>0</v>
      </c>
      <c r="CR130" s="537">
        <f t="shared" si="301"/>
        <v>0</v>
      </c>
      <c r="CS130" s="518">
        <f t="shared" si="412"/>
        <v>-22.503720429142497</v>
      </c>
      <c r="CT130" s="519">
        <f t="shared" si="341"/>
        <v>-8.7999999999999551E-2</v>
      </c>
      <c r="CU130" s="519">
        <f t="shared" si="342"/>
        <v>-8.7999999999999551E-2</v>
      </c>
      <c r="CV130" s="538">
        <f t="shared" si="302"/>
        <v>-8.7999999999999551E-2</v>
      </c>
      <c r="CW130" s="165"/>
      <c r="CX130" s="165"/>
      <c r="CY130" s="104">
        <f t="shared" si="303"/>
        <v>-22.495720429142505</v>
      </c>
      <c r="CZ130"/>
      <c r="DB130" s="36">
        <v>42372</v>
      </c>
      <c r="DC130" s="108">
        <v>-1.2962499999999999</v>
      </c>
      <c r="DD130" s="108">
        <v>-1.3063500000000006</v>
      </c>
      <c r="DF130" s="104">
        <v>-22.954954176000008</v>
      </c>
      <c r="DG130" s="202">
        <v>0.1</v>
      </c>
      <c r="DH130" s="224">
        <v>2.7063500000000005</v>
      </c>
      <c r="DI130" s="508">
        <f t="shared" si="398"/>
        <v>0</v>
      </c>
      <c r="DJ130" s="507">
        <f t="shared" si="399"/>
        <v>0.5</v>
      </c>
      <c r="DK130" s="204">
        <f t="shared" si="372"/>
        <v>-23.675000000000011</v>
      </c>
      <c r="DL130" s="204">
        <f t="shared" si="343"/>
        <v>5.0000000000000711E-2</v>
      </c>
      <c r="DM130" s="537">
        <f>IF(AND(DK130&lt;(DF130-2),DH130&lt;-5),DL130+(DG130*-0.1),IF(AND(DK130&lt;(DF130-2),DH130&lt;-3),DL130+(DG130*-0.3),IF(AND(DK130&lt;(DF130-2),DH130&lt;0),DL130+(DG130*-0.5),0)))</f>
        <v>0</v>
      </c>
      <c r="DN130" s="537">
        <f t="shared" si="344"/>
        <v>0</v>
      </c>
      <c r="DO130" s="537">
        <f t="shared" si="307"/>
        <v>0</v>
      </c>
      <c r="DP130" s="537">
        <f t="shared" si="308"/>
        <v>0</v>
      </c>
      <c r="DQ130" s="518">
        <f t="shared" si="413"/>
        <v>-24.426162814992512</v>
      </c>
      <c r="DR130" s="519">
        <f t="shared" si="345"/>
        <v>5.0000000000000711E-2</v>
      </c>
      <c r="DS130" s="519">
        <f t="shared" si="346"/>
        <v>5.0000000000000711E-2</v>
      </c>
      <c r="DT130" s="538">
        <f t="shared" si="217"/>
        <v>5.0000000000000711E-2</v>
      </c>
      <c r="DU130" s="165"/>
      <c r="DV130" s="165"/>
      <c r="DW130" s="104">
        <f t="shared" si="383"/>
        <v>-23.126483664900999</v>
      </c>
      <c r="DX130" s="163">
        <v>-21.5655</v>
      </c>
      <c r="DY130" s="183"/>
      <c r="DZ130" s="36">
        <v>42372</v>
      </c>
      <c r="EA130" s="108">
        <v>-1.2962499999999999</v>
      </c>
      <c r="EB130" s="108">
        <v>-1.3063500000000006</v>
      </c>
      <c r="ED130" s="104">
        <v>-22.954954176000008</v>
      </c>
      <c r="EE130" s="202">
        <v>0.1</v>
      </c>
      <c r="EF130" s="224">
        <v>-2.5436499999999991</v>
      </c>
      <c r="EG130" s="508">
        <f t="shared" si="400"/>
        <v>-1.3</v>
      </c>
      <c r="EH130" s="507">
        <f t="shared" si="401"/>
        <v>0</v>
      </c>
      <c r="EI130" s="204">
        <f t="shared" si="373"/>
        <v>-21.755901753414999</v>
      </c>
      <c r="EJ130" s="204">
        <f t="shared" si="347"/>
        <v>-0.12999999999999901</v>
      </c>
      <c r="EK130" s="537">
        <f>IF(AND(EI130&lt;(ED130-2),EF130&lt;-5),EJ130+(EE130*-0.1),IF(AND(EI130&lt;(ED130-2),EF130&lt;-3),EJ130+(EE130*-0.3),IF(AND(EI130&lt;(ED130-2),EF130&lt;0),EJ130+(EE130*-0.5),0)))</f>
        <v>0</v>
      </c>
      <c r="EL130" s="537">
        <f t="shared" si="348"/>
        <v>0</v>
      </c>
      <c r="EM130" s="537">
        <f t="shared" si="312"/>
        <v>0</v>
      </c>
      <c r="EN130" s="537">
        <f t="shared" si="313"/>
        <v>0</v>
      </c>
      <c r="EO130" s="518">
        <f t="shared" si="414"/>
        <v>-21.937810244839998</v>
      </c>
      <c r="EP130" s="519">
        <f t="shared" si="349"/>
        <v>-0.1039999999999992</v>
      </c>
      <c r="EQ130" s="519">
        <f t="shared" si="350"/>
        <v>-0.1039999999999992</v>
      </c>
      <c r="ER130" s="538">
        <f t="shared" si="218"/>
        <v>-0.1039999999999992</v>
      </c>
      <c r="ES130" s="165"/>
      <c r="ET130" s="165"/>
      <c r="EU130" s="104">
        <f t="shared" si="384"/>
        <v>-22.489021978220013</v>
      </c>
      <c r="EW130" s="183"/>
      <c r="EX130" s="36">
        <v>42372</v>
      </c>
      <c r="EY130" s="108">
        <v>-1.2962499999999999</v>
      </c>
      <c r="EZ130" s="108">
        <v>-1.3063500000000006</v>
      </c>
      <c r="FB130" s="104">
        <v>-22.954954176000008</v>
      </c>
      <c r="FC130" s="202">
        <v>0.1</v>
      </c>
      <c r="FD130" s="224">
        <v>-5.2436499999999988</v>
      </c>
      <c r="FE130" s="508">
        <f t="shared" si="402"/>
        <v>-1.8</v>
      </c>
      <c r="FF130" s="507">
        <f t="shared" si="403"/>
        <v>0</v>
      </c>
      <c r="FG130" s="204">
        <f t="shared" si="374"/>
        <v>-23.814300427505014</v>
      </c>
      <c r="FH130" s="204">
        <f t="shared" si="351"/>
        <v>-8.9999999999999858E-2</v>
      </c>
      <c r="FI130" s="537">
        <f>IF(AND(FG130&lt;(FB130-2),FD130&lt;-5),FH130+(FC130*-0.1),IF(AND(FG130&lt;(FB130-2),FD130&lt;-3),FH130+(FC130*-0.3),IF(AND(FG130&lt;(FB130-2),FD130&lt;0),FH130+(FC130*-0.5),0)))</f>
        <v>0</v>
      </c>
      <c r="FJ130" s="537">
        <f t="shared" si="352"/>
        <v>0</v>
      </c>
      <c r="FK130" s="537">
        <f t="shared" si="317"/>
        <v>0</v>
      </c>
      <c r="FL130" s="537">
        <f t="shared" si="318"/>
        <v>0</v>
      </c>
      <c r="FM130" s="518">
        <f t="shared" si="415"/>
        <v>-23.814300427505014</v>
      </c>
      <c r="FN130" s="519">
        <f t="shared" si="353"/>
        <v>-7.1999999999999884E-2</v>
      </c>
      <c r="FO130" s="519">
        <f t="shared" si="354"/>
        <v>-7.1999999999999884E-2</v>
      </c>
      <c r="FP130" s="538">
        <f t="shared" si="219"/>
        <v>-7.1999999999999884E-2</v>
      </c>
      <c r="FQ130" s="165"/>
      <c r="FR130" s="165"/>
      <c r="FS130" s="104">
        <f t="shared" si="385"/>
        <v>-23.01078889968101</v>
      </c>
      <c r="FT130"/>
      <c r="FU130" s="183"/>
      <c r="FV130" s="36">
        <v>42372</v>
      </c>
      <c r="FW130" s="108">
        <v>-1.2962499999999999</v>
      </c>
      <c r="FX130" s="108">
        <v>-1.3063500000000006</v>
      </c>
      <c r="FZ130" s="104">
        <v>-22.954954176000008</v>
      </c>
      <c r="GA130" s="202">
        <v>0.1</v>
      </c>
      <c r="GB130" s="223">
        <v>-8.3436500000000002</v>
      </c>
      <c r="GC130" s="508">
        <f t="shared" si="404"/>
        <v>-3</v>
      </c>
      <c r="GD130" s="507">
        <f t="shared" si="405"/>
        <v>0</v>
      </c>
      <c r="GE130" s="204">
        <f t="shared" si="375"/>
        <v>-24.082289412287508</v>
      </c>
      <c r="GF130" s="204">
        <f t="shared" si="355"/>
        <v>-0.14999999999999858</v>
      </c>
      <c r="GG130" s="537">
        <f>IF(AND(GE130&lt;(FZ130-2),GB130&lt;-5),GF130+(GA130*-0.1),IF(AND(GE130&lt;(FZ130-2),GB130&lt;-3),GF130+(GA130*-0.3),IF(AND(GE130&lt;(FZ130-2),GB130&lt;0),GF130+(GA130*-0.5),0)))</f>
        <v>0</v>
      </c>
      <c r="GH130" s="537">
        <f t="shared" si="322"/>
        <v>0</v>
      </c>
      <c r="GI130" s="537">
        <f t="shared" si="323"/>
        <v>0</v>
      </c>
      <c r="GJ130" s="537">
        <f t="shared" si="324"/>
        <v>0</v>
      </c>
      <c r="GK130" s="518">
        <f t="shared" si="416"/>
        <v>-24.082289412287508</v>
      </c>
      <c r="GL130" s="519">
        <f t="shared" si="356"/>
        <v>-0.11999999999999887</v>
      </c>
      <c r="GM130" s="519">
        <f t="shared" si="357"/>
        <v>-0.11999999999999887</v>
      </c>
      <c r="GN130" s="538">
        <f t="shared" si="220"/>
        <v>-0.11999999999999887</v>
      </c>
      <c r="GO130" s="165"/>
      <c r="GP130" s="165"/>
      <c r="GQ130" s="104">
        <f t="shared" si="386"/>
        <v>-24.233289412287515</v>
      </c>
      <c r="GR130">
        <v>-24.510592592592591</v>
      </c>
      <c r="GS130" s="183"/>
      <c r="GT130" s="36">
        <v>42372</v>
      </c>
      <c r="GU130" s="108">
        <v>-1.2962499999999999</v>
      </c>
      <c r="GV130" s="108">
        <v>-1.3063500000000006</v>
      </c>
      <c r="GX130" s="104">
        <v>-22.954954176000008</v>
      </c>
      <c r="GY130" s="202">
        <v>0.1</v>
      </c>
      <c r="GZ130" s="223">
        <v>-6.9936500000000006</v>
      </c>
      <c r="HA130" s="508">
        <f t="shared" si="406"/>
        <v>-1.8</v>
      </c>
      <c r="HB130" s="507">
        <f t="shared" si="407"/>
        <v>0</v>
      </c>
      <c r="HC130" s="204">
        <f t="shared" si="376"/>
        <v>-24.605</v>
      </c>
      <c r="HD130" s="204">
        <f t="shared" si="358"/>
        <v>-8.9999999999999858E-2</v>
      </c>
      <c r="HE130" s="537">
        <f>IF(AND(HC130&lt;(GX130-2),GZ130&lt;-5),HD130+(GY130*-0.1),IF(AND(HC130&lt;(GX130-2),GZ130&lt;-3),HD130+(GY130*-0.3),IF(AND(HC130&lt;(GX130-2),GZ130&lt;0),HD130+(GY130*-0.5),0)))</f>
        <v>0</v>
      </c>
      <c r="HF130" s="537">
        <f t="shared" si="359"/>
        <v>0</v>
      </c>
      <c r="HG130" s="537">
        <f t="shared" si="328"/>
        <v>0</v>
      </c>
      <c r="HH130" s="537">
        <f t="shared" si="329"/>
        <v>0</v>
      </c>
      <c r="HI130" s="518">
        <f t="shared" si="417"/>
        <v>-24.624757279915009</v>
      </c>
      <c r="HJ130" s="519">
        <f t="shared" si="360"/>
        <v>-7.1999999999999884E-2</v>
      </c>
      <c r="HK130" s="519">
        <f t="shared" si="361"/>
        <v>-3.5999999999999942E-2</v>
      </c>
      <c r="HL130" s="538">
        <f t="shared" si="221"/>
        <v>-3.5999999999999942E-2</v>
      </c>
      <c r="HM130" s="165"/>
      <c r="HN130" s="165"/>
      <c r="HO130" s="104">
        <f t="shared" si="387"/>
        <v>-24.035357279915015</v>
      </c>
      <c r="HP130" s="165"/>
      <c r="HQ130" s="183"/>
      <c r="HR130" s="36">
        <v>42372</v>
      </c>
      <c r="HS130" s="108">
        <v>-1.2962499999999999</v>
      </c>
      <c r="HT130" s="108">
        <v>-1.3063500000000006</v>
      </c>
      <c r="HV130" s="104">
        <v>-22.954954176000008</v>
      </c>
      <c r="HW130" s="202">
        <v>0.1</v>
      </c>
      <c r="HX130" s="223">
        <v>3.1563500000000007</v>
      </c>
      <c r="HY130" s="508">
        <f t="shared" si="408"/>
        <v>0</v>
      </c>
      <c r="HZ130" s="507">
        <f t="shared" si="409"/>
        <v>1</v>
      </c>
      <c r="IA130" s="204">
        <f t="shared" si="377"/>
        <v>-21.55477543947751</v>
      </c>
      <c r="IB130" s="204">
        <f t="shared" si="362"/>
        <v>0.10000000000000142</v>
      </c>
      <c r="IC130" s="537">
        <f>IF(AND(IA130&lt;(HV130-2),HX130&lt;-5),IB130+(HW130*-0.1),IF(AND(IA130&lt;(HV130-2),HX130&lt;-3),IB130+(HW130*-0.3),IF(AND(IA130&lt;(HV130-2),HX130&lt;0),IB130+(HW130*-0.5),0)))</f>
        <v>0</v>
      </c>
      <c r="ID130" s="537">
        <f t="shared" si="363"/>
        <v>0</v>
      </c>
      <c r="IE130" s="537">
        <f t="shared" si="333"/>
        <v>0</v>
      </c>
      <c r="IF130" s="537">
        <f t="shared" si="334"/>
        <v>0</v>
      </c>
      <c r="IG130" s="518">
        <f t="shared" si="418"/>
        <v>-21.55477543947751</v>
      </c>
      <c r="IH130" s="519">
        <f t="shared" si="364"/>
        <v>0.10000000000000142</v>
      </c>
      <c r="II130" s="519">
        <f t="shared" si="365"/>
        <v>0.10000000000000142</v>
      </c>
      <c r="IJ130" s="538">
        <f t="shared" si="222"/>
        <v>0.10000000000000142</v>
      </c>
      <c r="IK130" s="165"/>
      <c r="IL130" s="165"/>
      <c r="IM130" s="104">
        <f t="shared" si="388"/>
        <v>-22.093975439477521</v>
      </c>
      <c r="IN130"/>
      <c r="IO130" s="183"/>
      <c r="IP130" s="36">
        <v>42372</v>
      </c>
      <c r="IQ130" s="108">
        <v>-1.2962499999999999</v>
      </c>
      <c r="IR130" s="108">
        <v>-1.3063500000000006</v>
      </c>
      <c r="IT130" s="104">
        <v>-22.954954176000008</v>
      </c>
      <c r="IU130" s="202">
        <v>0.1</v>
      </c>
      <c r="IV130" s="365">
        <v>5.9563500000000005</v>
      </c>
      <c r="IW130" s="508">
        <f t="shared" si="410"/>
        <v>0</v>
      </c>
      <c r="IX130" s="507">
        <f t="shared" si="411"/>
        <v>1.2</v>
      </c>
      <c r="IY130" s="204">
        <f t="shared" si="378"/>
        <v>-22.509999999999998</v>
      </c>
      <c r="IZ130" s="204">
        <f t="shared" si="366"/>
        <v>0.12000000000000099</v>
      </c>
      <c r="JA130" s="537">
        <f t="shared" si="379"/>
        <v>0</v>
      </c>
      <c r="JB130" s="537">
        <f t="shared" si="367"/>
        <v>0</v>
      </c>
      <c r="JC130" s="537">
        <f t="shared" si="338"/>
        <v>0</v>
      </c>
      <c r="JD130" s="537">
        <f t="shared" si="339"/>
        <v>0</v>
      </c>
      <c r="JE130" s="518">
        <f t="shared" si="419"/>
        <v>-22.584622412950004</v>
      </c>
      <c r="JF130" s="519">
        <f t="shared" si="368"/>
        <v>0.12000000000000099</v>
      </c>
      <c r="JG130" s="519">
        <f t="shared" si="369"/>
        <v>0.12000000000000099</v>
      </c>
      <c r="JH130" s="538">
        <f t="shared" si="223"/>
        <v>0.12000000000000099</v>
      </c>
      <c r="JI130" s="165"/>
      <c r="JJ130" s="165"/>
      <c r="JK130" s="104">
        <f t="shared" si="389"/>
        <v>-22.097423855859002</v>
      </c>
      <c r="JL130" s="131"/>
      <c r="JM130" s="131"/>
      <c r="JN130" s="528"/>
      <c r="JO130" s="163">
        <v>-22.954954176000008</v>
      </c>
      <c r="JP130" s="163">
        <v>-1.9936499999999993</v>
      </c>
      <c r="JQ130" s="398">
        <f t="shared" si="390"/>
        <v>-22.495720429142505</v>
      </c>
      <c r="JT130" s="163">
        <v>2.7063500000000005</v>
      </c>
      <c r="JU130" s="419">
        <f t="shared" si="391"/>
        <v>-23.126483664900999</v>
      </c>
      <c r="JV130" s="419">
        <v>-21.5655</v>
      </c>
      <c r="JX130" s="163">
        <v>-2.5436499999999991</v>
      </c>
      <c r="JY130" s="425">
        <f t="shared" si="392"/>
        <v>-22.489021978220013</v>
      </c>
      <c r="KB130" s="163">
        <v>-5.2436499999999988</v>
      </c>
      <c r="KC130" s="398">
        <f t="shared" si="246"/>
        <v>-23.01078889968101</v>
      </c>
      <c r="KF130" s="163">
        <v>-8.3436500000000002</v>
      </c>
      <c r="KG130" s="398">
        <f t="shared" si="393"/>
        <v>-24.233289412287515</v>
      </c>
      <c r="KH130" s="398">
        <v>-24.510592592592591</v>
      </c>
      <c r="KJ130" s="163">
        <v>-6.9936500000000006</v>
      </c>
      <c r="KK130" s="398">
        <f t="shared" si="394"/>
        <v>-24.035357279915015</v>
      </c>
      <c r="KL130" s="425"/>
      <c r="KN130" s="365">
        <v>3.1563500000000007</v>
      </c>
      <c r="KO130" s="398">
        <f t="shared" si="395"/>
        <v>-22.093975439477521</v>
      </c>
      <c r="KR130" s="365">
        <v>5.9563500000000005</v>
      </c>
      <c r="KS130" s="398">
        <f t="shared" si="250"/>
        <v>-22.097423855859002</v>
      </c>
      <c r="KU130" s="36">
        <v>42372</v>
      </c>
    </row>
    <row r="131" spans="1:325" x14ac:dyDescent="0.35">
      <c r="A131" s="95">
        <v>41277</v>
      </c>
      <c r="B131" s="36">
        <v>41277</v>
      </c>
      <c r="C131" s="301">
        <v>-3.3</v>
      </c>
      <c r="D131" s="301">
        <v>1.4</v>
      </c>
      <c r="E131" s="301">
        <v>-3.8499999999999996</v>
      </c>
      <c r="F131" s="301">
        <v>-6.55</v>
      </c>
      <c r="G131" s="301">
        <v>-9.65</v>
      </c>
      <c r="H131" s="301">
        <v>-8.3000000000000007</v>
      </c>
      <c r="I131" s="301">
        <v>1.85</v>
      </c>
      <c r="J131" s="301">
        <v>4.6500000000000004</v>
      </c>
      <c r="K131" s="106"/>
      <c r="L131" s="36">
        <v>42372</v>
      </c>
      <c r="M131" s="105">
        <v>-1.2962499999999999</v>
      </c>
      <c r="N131" s="98">
        <f t="shared" si="233"/>
        <v>-1.3063500000000006</v>
      </c>
      <c r="O131" s="108">
        <f t="shared" si="242"/>
        <v>-1.3152500000000007</v>
      </c>
      <c r="P131" s="262"/>
      <c r="Q131" s="181">
        <v>42372</v>
      </c>
      <c r="R131" s="301">
        <v>-3.3</v>
      </c>
      <c r="S131" s="224">
        <v>-1.9936499999999993</v>
      </c>
      <c r="T131"/>
      <c r="U131" s="301">
        <v>1.4</v>
      </c>
      <c r="V131" s="224">
        <v>2.7063500000000005</v>
      </c>
      <c r="W131"/>
      <c r="X131" s="301">
        <v>-3.8499999999999996</v>
      </c>
      <c r="Y131" s="224">
        <v>-2.5436499999999991</v>
      </c>
      <c r="Z131"/>
      <c r="AA131" s="301">
        <v>-6.55</v>
      </c>
      <c r="AB131" s="224">
        <v>-5.2436499999999988</v>
      </c>
      <c r="AC131"/>
      <c r="AD131" s="301">
        <v>-9.65</v>
      </c>
      <c r="AE131" s="223">
        <v>-8.3436500000000002</v>
      </c>
      <c r="AF131">
        <v>-24.510592592592591</v>
      </c>
      <c r="AG131" s="301">
        <v>-8.3000000000000007</v>
      </c>
      <c r="AH131" s="223">
        <v>-6.9936500000000006</v>
      </c>
      <c r="AI131" s="100"/>
      <c r="AJ131" s="301">
        <v>1.85</v>
      </c>
      <c r="AK131" s="223">
        <v>3.1563500000000007</v>
      </c>
      <c r="AL131"/>
      <c r="AM131" s="301">
        <v>4.6500000000000004</v>
      </c>
      <c r="AN131" s="223">
        <f t="shared" si="224"/>
        <v>5.9563500000000005</v>
      </c>
      <c r="AO131"/>
      <c r="AZ131" s="36">
        <v>42373</v>
      </c>
      <c r="BA131" s="301">
        <v>-3.3499999999999996</v>
      </c>
      <c r="BB131" s="126"/>
      <c r="BC131" s="301">
        <v>-0.8</v>
      </c>
      <c r="BD131" s="126"/>
      <c r="BE131" s="301">
        <v>-3.9</v>
      </c>
      <c r="BF131" s="127"/>
      <c r="BG131" s="301">
        <v>-5.7</v>
      </c>
      <c r="BH131" s="127"/>
      <c r="BI131" s="301">
        <v>-11.55</v>
      </c>
      <c r="BJ131" s="127"/>
      <c r="BK131" s="301">
        <v>-7.0500000000000007</v>
      </c>
      <c r="BL131" s="385"/>
      <c r="BM131" s="301">
        <v>5</v>
      </c>
      <c r="BN131" s="385"/>
      <c r="BO131" s="301">
        <v>5.8</v>
      </c>
      <c r="BP131" s="385"/>
      <c r="BQ131" s="385"/>
      <c r="BS131" s="36">
        <v>42373</v>
      </c>
      <c r="BT131">
        <v>77</v>
      </c>
      <c r="BU131">
        <f t="shared" si="380"/>
        <v>0.77</v>
      </c>
      <c r="BV131">
        <f t="shared" si="381"/>
        <v>-22.967176687750005</v>
      </c>
      <c r="BW131">
        <v>70</v>
      </c>
      <c r="BX131">
        <f t="shared" si="382"/>
        <v>0.7</v>
      </c>
      <c r="CA131" s="127"/>
      <c r="CD131" s="36">
        <v>42373</v>
      </c>
      <c r="CE131" s="108">
        <v>-1.2724500000000001</v>
      </c>
      <c r="CF131" s="108">
        <v>-1.2843499999999999</v>
      </c>
      <c r="CG131">
        <v>-23.183333333333337</v>
      </c>
      <c r="CH131" s="104">
        <v>-22.967176687750005</v>
      </c>
      <c r="CI131" s="202">
        <v>0.1</v>
      </c>
      <c r="CJ131" s="224">
        <v>-2.0656499999999998</v>
      </c>
      <c r="CK131" s="508">
        <f t="shared" si="396"/>
        <v>-1.3</v>
      </c>
      <c r="CL131" s="507">
        <f t="shared" si="397"/>
        <v>0</v>
      </c>
      <c r="CM131" s="204">
        <f t="shared" si="370"/>
        <v>-22.633720429142496</v>
      </c>
      <c r="CN131" s="204">
        <f t="shared" si="371"/>
        <v>-0.12999999999999901</v>
      </c>
      <c r="CO131" s="537">
        <f>IF(AND(CM131&lt;(CH131-2),CJ131&lt;-5),CN131+(CI131*-0.1),IF(AND(CM131&lt;(CH131-2),CJ131&lt;-3),CN131+(CI131*-0.3),IF(AND(CM131&lt;(CH131-2),CJ131&lt;0),CN131+(CI131*-0.5),0)))</f>
        <v>0</v>
      </c>
      <c r="CP131" s="537">
        <f t="shared" si="340"/>
        <v>0</v>
      </c>
      <c r="CQ131" s="537">
        <f t="shared" si="300"/>
        <v>0</v>
      </c>
      <c r="CR131" s="537">
        <f t="shared" si="301"/>
        <v>0</v>
      </c>
      <c r="CS131" s="518">
        <f t="shared" si="412"/>
        <v>-22.633720429142496</v>
      </c>
      <c r="CT131" s="519">
        <f t="shared" si="341"/>
        <v>-0.1039999999999992</v>
      </c>
      <c r="CU131" s="519">
        <f t="shared" si="342"/>
        <v>-0.1039999999999992</v>
      </c>
      <c r="CV131" s="538">
        <f t="shared" si="302"/>
        <v>-0.1039999999999992</v>
      </c>
      <c r="CW131" s="165"/>
      <c r="CX131" s="165"/>
      <c r="CY131" s="104">
        <f t="shared" si="303"/>
        <v>-22.599720429142504</v>
      </c>
      <c r="CZ131" s="126"/>
      <c r="DB131" s="36">
        <v>42373</v>
      </c>
      <c r="DC131" s="108">
        <v>-1.2724500000000001</v>
      </c>
      <c r="DD131" s="108">
        <v>-1.2843499999999999</v>
      </c>
      <c r="DE131">
        <v>-23.183333333333337</v>
      </c>
      <c r="DF131" s="104">
        <v>-22.967176687750005</v>
      </c>
      <c r="DG131" s="202">
        <v>0.1</v>
      </c>
      <c r="DH131" s="224">
        <v>0.48434999999999984</v>
      </c>
      <c r="DI131" s="508">
        <f t="shared" si="398"/>
        <v>0</v>
      </c>
      <c r="DJ131" s="507">
        <f t="shared" si="399"/>
        <v>-1</v>
      </c>
      <c r="DK131" s="204">
        <f t="shared" si="372"/>
        <v>-23.725000000000012</v>
      </c>
      <c r="DL131" s="204">
        <f t="shared" si="343"/>
        <v>-5.0000000000000711E-2</v>
      </c>
      <c r="DM131" s="537">
        <f>IF(AND(DK131&lt;(DF131-2),DH131&lt;-5),DL131+(DG131*-0.1),IF(AND(DK131&lt;(DF131-2),DH131&lt;-3),DL131+(DG131*-0.3),IF(AND(DK131&lt;(DF131-2),DH131&lt;0),DL131+(DG131*-0.5),0)))</f>
        <v>0</v>
      </c>
      <c r="DN131" s="537">
        <f t="shared" si="344"/>
        <v>0</v>
      </c>
      <c r="DO131" s="537">
        <f t="shared" si="307"/>
        <v>0</v>
      </c>
      <c r="DP131" s="537">
        <f t="shared" si="308"/>
        <v>0</v>
      </c>
      <c r="DQ131" s="518">
        <f t="shared" si="413"/>
        <v>-24.476162814992513</v>
      </c>
      <c r="DR131" s="519">
        <f t="shared" si="345"/>
        <v>-5.0000000000000711E-2</v>
      </c>
      <c r="DS131" s="519">
        <f t="shared" si="346"/>
        <v>-5.0000000000000711E-2</v>
      </c>
      <c r="DT131" s="538">
        <f t="shared" si="217"/>
        <v>-5.0000000000000711E-2</v>
      </c>
      <c r="DU131" s="165"/>
      <c r="DV131" s="165"/>
      <c r="DW131" s="104">
        <f t="shared" si="383"/>
        <v>-23.176483664900999</v>
      </c>
      <c r="DY131" s="183"/>
      <c r="DZ131" s="36">
        <v>42373</v>
      </c>
      <c r="EA131" s="108">
        <v>-1.2724500000000001</v>
      </c>
      <c r="EB131" s="108">
        <v>-1.2843499999999999</v>
      </c>
      <c r="EC131">
        <v>-23.183333333333337</v>
      </c>
      <c r="ED131" s="104">
        <v>-22.967176687750005</v>
      </c>
      <c r="EE131" s="202">
        <v>0.1</v>
      </c>
      <c r="EF131" s="224">
        <v>-2.61565</v>
      </c>
      <c r="EG131" s="508">
        <f t="shared" si="400"/>
        <v>-1.3</v>
      </c>
      <c r="EH131" s="507">
        <f t="shared" si="401"/>
        <v>0</v>
      </c>
      <c r="EI131" s="204">
        <f t="shared" si="373"/>
        <v>-21.885901753414998</v>
      </c>
      <c r="EJ131" s="204">
        <f t="shared" si="347"/>
        <v>-0.12999999999999901</v>
      </c>
      <c r="EK131" s="537">
        <f>IF(AND(EI131&lt;(ED131-2),EF131&lt;-5),EJ131+(EE131*-0.1),IF(AND(EI131&lt;(ED131-2),EF131&lt;-3),EJ131+(EE131*-0.3),IF(AND(EI131&lt;(ED131-2),EF131&lt;0),EJ131+(EE131*-0.5),0)))</f>
        <v>0</v>
      </c>
      <c r="EL131" s="537">
        <f t="shared" si="348"/>
        <v>0</v>
      </c>
      <c r="EM131" s="537">
        <f t="shared" si="312"/>
        <v>0</v>
      </c>
      <c r="EN131" s="537">
        <f t="shared" si="313"/>
        <v>0</v>
      </c>
      <c r="EO131" s="518">
        <f t="shared" si="414"/>
        <v>-22.067810244839997</v>
      </c>
      <c r="EP131" s="519">
        <f t="shared" si="349"/>
        <v>-0.1039999999999992</v>
      </c>
      <c r="EQ131" s="519">
        <f t="shared" si="350"/>
        <v>-0.1039999999999992</v>
      </c>
      <c r="ER131" s="538">
        <f t="shared" si="218"/>
        <v>-0.1039999999999992</v>
      </c>
      <c r="ES131" s="165"/>
      <c r="ET131" s="165"/>
      <c r="EU131" s="104">
        <f t="shared" si="384"/>
        <v>-22.593021978220012</v>
      </c>
      <c r="EV131" s="483"/>
      <c r="EW131" s="183"/>
      <c r="EX131" s="36">
        <v>42373</v>
      </c>
      <c r="EY131" s="108">
        <v>-1.2724500000000001</v>
      </c>
      <c r="EZ131" s="108">
        <v>-1.2843499999999999</v>
      </c>
      <c r="FA131">
        <v>-23.183333333333337</v>
      </c>
      <c r="FB131" s="104">
        <v>-22.967176687750005</v>
      </c>
      <c r="FC131" s="202">
        <v>0.1</v>
      </c>
      <c r="FD131" s="224">
        <v>-4.4156500000000003</v>
      </c>
      <c r="FE131" s="508">
        <f t="shared" si="402"/>
        <v>-1.8</v>
      </c>
      <c r="FF131" s="507">
        <f t="shared" si="403"/>
        <v>0</v>
      </c>
      <c r="FG131" s="204">
        <f t="shared" si="374"/>
        <v>-23.904300427505014</v>
      </c>
      <c r="FH131" s="204">
        <f t="shared" si="351"/>
        <v>-8.9999999999999858E-2</v>
      </c>
      <c r="FI131" s="537">
        <f>IF(AND(FG131&lt;(FB131-2),FD131&lt;-5),FH131+(FC131*-0.1),IF(AND(FG131&lt;(FB131-2),FD131&lt;-3),FH131+(FC131*-0.3),IF(AND(FG131&lt;(FB131-2),FD131&lt;0),FH131+(FC131*-0.5),0)))</f>
        <v>0</v>
      </c>
      <c r="FJ131" s="537">
        <f t="shared" si="352"/>
        <v>0</v>
      </c>
      <c r="FK131" s="537">
        <f t="shared" si="317"/>
        <v>0</v>
      </c>
      <c r="FL131" s="537">
        <f t="shared" si="318"/>
        <v>0</v>
      </c>
      <c r="FM131" s="518">
        <f t="shared" si="415"/>
        <v>-23.904300427505014</v>
      </c>
      <c r="FN131" s="519">
        <f t="shared" si="353"/>
        <v>-7.1999999999999884E-2</v>
      </c>
      <c r="FO131" s="519">
        <f t="shared" si="354"/>
        <v>-7.1999999999999884E-2</v>
      </c>
      <c r="FP131" s="538">
        <f t="shared" si="219"/>
        <v>-7.1999999999999884E-2</v>
      </c>
      <c r="FQ131" s="165"/>
      <c r="FR131" s="165"/>
      <c r="FS131" s="104">
        <f t="shared" si="385"/>
        <v>-23.08278889968101</v>
      </c>
      <c r="FT131" s="127"/>
      <c r="FU131" s="183"/>
      <c r="FV131" s="36">
        <v>42373</v>
      </c>
      <c r="FW131" s="108">
        <v>-1.2724500000000001</v>
      </c>
      <c r="FX131" s="108">
        <v>-1.2843499999999999</v>
      </c>
      <c r="FY131">
        <v>-23.183333333333337</v>
      </c>
      <c r="FZ131" s="104">
        <v>-22.967176687750005</v>
      </c>
      <c r="GA131" s="202">
        <v>0.1</v>
      </c>
      <c r="GB131" s="223">
        <v>-10.265650000000001</v>
      </c>
      <c r="GC131" s="508">
        <f t="shared" si="404"/>
        <v>-3</v>
      </c>
      <c r="GD131" s="507">
        <f t="shared" si="405"/>
        <v>0</v>
      </c>
      <c r="GE131" s="204">
        <f t="shared" si="375"/>
        <v>-24.232289412287507</v>
      </c>
      <c r="GF131" s="204">
        <f t="shared" si="355"/>
        <v>-0.14999999999999858</v>
      </c>
      <c r="GG131" s="537">
        <f>IF(AND(GE131&lt;(FZ131-2),GB131&lt;-5),GF131+(GA131*-0.1),IF(AND(GE131&lt;(FZ131-2),GB131&lt;-3),GF131+(GA131*-0.3),IF(AND(GE131&lt;(FZ131-2),GB131&lt;0),GF131+(GA131*-0.5),0)))</f>
        <v>0</v>
      </c>
      <c r="GH131" s="537">
        <f t="shared" si="322"/>
        <v>0</v>
      </c>
      <c r="GI131" s="537">
        <f t="shared" si="323"/>
        <v>0</v>
      </c>
      <c r="GJ131" s="537">
        <f t="shared" si="324"/>
        <v>0</v>
      </c>
      <c r="GK131" s="518">
        <f t="shared" si="416"/>
        <v>-24.232289412287507</v>
      </c>
      <c r="GL131" s="519">
        <f t="shared" si="356"/>
        <v>-0.11999999999999887</v>
      </c>
      <c r="GM131" s="519">
        <f t="shared" si="357"/>
        <v>-5.9999999999999436E-2</v>
      </c>
      <c r="GN131" s="538">
        <f t="shared" si="220"/>
        <v>-5.9999999999999436E-2</v>
      </c>
      <c r="GO131" s="165"/>
      <c r="GP131" s="165"/>
      <c r="GQ131" s="104">
        <f t="shared" si="386"/>
        <v>-24.293289412287514</v>
      </c>
      <c r="GR131" s="127"/>
      <c r="GS131" s="183"/>
      <c r="GT131" s="36">
        <v>42373</v>
      </c>
      <c r="GU131" s="108">
        <v>-1.2724500000000001</v>
      </c>
      <c r="GV131" s="108">
        <v>-1.2843499999999999</v>
      </c>
      <c r="GW131">
        <v>-23.183333333333337</v>
      </c>
      <c r="GX131" s="104">
        <v>-22.967176687750005</v>
      </c>
      <c r="GY131" s="202">
        <v>0.1</v>
      </c>
      <c r="GZ131" s="223">
        <v>-5.7656500000000008</v>
      </c>
      <c r="HA131" s="508">
        <f t="shared" si="406"/>
        <v>-1.8</v>
      </c>
      <c r="HB131" s="507">
        <f t="shared" si="407"/>
        <v>0</v>
      </c>
      <c r="HC131" s="204">
        <f t="shared" si="376"/>
        <v>-24.695</v>
      </c>
      <c r="HD131" s="204">
        <f t="shared" si="358"/>
        <v>-8.9999999999999858E-2</v>
      </c>
      <c r="HE131" s="537">
        <f>IF(AND(HC131&lt;(GX131-2),GZ131&lt;-5),HD131+(GY131*-0.1),IF(AND(HC131&lt;(GX131-2),GZ131&lt;-3),HD131+(GY131*-0.3),IF(AND(HC131&lt;(GX131-2),GZ131&lt;0),HD131+(GY131*-0.5),0)))</f>
        <v>0</v>
      </c>
      <c r="HF131" s="537">
        <f t="shared" si="359"/>
        <v>0</v>
      </c>
      <c r="HG131" s="537">
        <f t="shared" si="328"/>
        <v>0</v>
      </c>
      <c r="HH131" s="537">
        <f t="shared" si="329"/>
        <v>0</v>
      </c>
      <c r="HI131" s="518">
        <f t="shared" si="417"/>
        <v>-24.714757279915009</v>
      </c>
      <c r="HJ131" s="519">
        <f t="shared" si="360"/>
        <v>-7.1999999999999884E-2</v>
      </c>
      <c r="HK131" s="519">
        <f t="shared" si="361"/>
        <v>-3.5999999999999942E-2</v>
      </c>
      <c r="HL131" s="538">
        <f t="shared" si="221"/>
        <v>-3.5999999999999942E-2</v>
      </c>
      <c r="HM131" s="165"/>
      <c r="HN131" s="165"/>
      <c r="HO131" s="104">
        <f t="shared" si="387"/>
        <v>-24.071357279915016</v>
      </c>
      <c r="HP131" s="481"/>
      <c r="HQ131" s="183"/>
      <c r="HR131" s="36">
        <v>42373</v>
      </c>
      <c r="HS131" s="108">
        <v>-1.2724500000000001</v>
      </c>
      <c r="HT131" s="108">
        <v>-1.2843499999999999</v>
      </c>
      <c r="HU131">
        <v>-23.183333333333337</v>
      </c>
      <c r="HV131" s="104">
        <v>-22.967176687750005</v>
      </c>
      <c r="HW131" s="202">
        <v>0.1</v>
      </c>
      <c r="HX131" s="223">
        <v>6.2843499999999999</v>
      </c>
      <c r="HY131" s="508">
        <f t="shared" si="408"/>
        <v>0</v>
      </c>
      <c r="HZ131" s="507">
        <f t="shared" si="409"/>
        <v>1.2</v>
      </c>
      <c r="IA131" s="204">
        <f t="shared" si="377"/>
        <v>-21.434775439477509</v>
      </c>
      <c r="IB131" s="204">
        <f t="shared" si="362"/>
        <v>0.12000000000000099</v>
      </c>
      <c r="IC131" s="537">
        <f>IF(AND(IA131&lt;(HV131-2),HX131&lt;-5),IB131+(HW131*-0.1),IF(AND(IA131&lt;(HV131-2),HX131&lt;-3),IB131+(HW131*-0.3),IF(AND(IA131&lt;(HV131-2),HX131&lt;0),IB131+(HW131*-0.5),0)))</f>
        <v>0</v>
      </c>
      <c r="ID131" s="537">
        <f t="shared" si="363"/>
        <v>0</v>
      </c>
      <c r="IE131" s="537">
        <f t="shared" si="333"/>
        <v>0</v>
      </c>
      <c r="IF131" s="537">
        <f t="shared" si="334"/>
        <v>0</v>
      </c>
      <c r="IG131" s="518">
        <f t="shared" si="418"/>
        <v>-21.434775439477509</v>
      </c>
      <c r="IH131" s="519">
        <f>IF(AND(IG130&lt;-21,HX131&lt;0),((IG131-IG130)*0.8),(IG131-IG130))</f>
        <v>0.12000000000000099</v>
      </c>
      <c r="II131" s="519">
        <f t="shared" si="365"/>
        <v>0.12000000000000099</v>
      </c>
      <c r="IJ131" s="538">
        <f t="shared" si="222"/>
        <v>0.12000000000000099</v>
      </c>
      <c r="IK131" s="165"/>
      <c r="IL131" s="165"/>
      <c r="IM131" s="104">
        <f t="shared" si="388"/>
        <v>-21.97397543947752</v>
      </c>
      <c r="IN131" s="385"/>
      <c r="IO131" s="183"/>
      <c r="IP131" s="36">
        <v>42373</v>
      </c>
      <c r="IQ131" s="108">
        <v>-1.2724500000000001</v>
      </c>
      <c r="IR131" s="108">
        <v>-1.2843499999999999</v>
      </c>
      <c r="IS131">
        <v>-23.183333333333337</v>
      </c>
      <c r="IT131" s="104">
        <v>-22.967176687750005</v>
      </c>
      <c r="IU131" s="202">
        <v>0.1</v>
      </c>
      <c r="IV131" s="365">
        <v>7.0843499999999997</v>
      </c>
      <c r="IW131" s="508">
        <f t="shared" si="410"/>
        <v>0</v>
      </c>
      <c r="IX131" s="507">
        <f t="shared" si="411"/>
        <v>1.5</v>
      </c>
      <c r="IY131" s="204">
        <f t="shared" si="378"/>
        <v>-22.36</v>
      </c>
      <c r="IZ131" s="204">
        <f t="shared" si="366"/>
        <v>0.14999999999999858</v>
      </c>
      <c r="JA131" s="537">
        <f t="shared" si="379"/>
        <v>0</v>
      </c>
      <c r="JB131" s="537">
        <f t="shared" si="367"/>
        <v>0</v>
      </c>
      <c r="JC131" s="537">
        <f t="shared" si="338"/>
        <v>0</v>
      </c>
      <c r="JD131" s="537">
        <f t="shared" si="339"/>
        <v>0</v>
      </c>
      <c r="JE131" s="518">
        <f t="shared" si="419"/>
        <v>-22.434622412950006</v>
      </c>
      <c r="JF131" s="519">
        <f t="shared" si="368"/>
        <v>0.14999999999999858</v>
      </c>
      <c r="JG131" s="519">
        <f t="shared" si="369"/>
        <v>0.14999999999999858</v>
      </c>
      <c r="JH131" s="538">
        <f t="shared" si="223"/>
        <v>0.14999999999999858</v>
      </c>
      <c r="JI131" s="165"/>
      <c r="JJ131" s="165"/>
      <c r="JK131" s="104">
        <f t="shared" si="389"/>
        <v>-21.947423855859004</v>
      </c>
      <c r="JL131" s="385"/>
      <c r="JM131" s="385"/>
      <c r="JN131" s="534"/>
      <c r="JO131" s="163">
        <v>-22.967176687750005</v>
      </c>
      <c r="JP131" s="163">
        <v>-2.0656499999999998</v>
      </c>
      <c r="JQ131" s="398">
        <f t="shared" si="390"/>
        <v>-22.599720429142504</v>
      </c>
      <c r="JR131" s="422"/>
      <c r="JT131" s="163">
        <v>0.48434999999999984</v>
      </c>
      <c r="JU131" s="398">
        <f t="shared" si="391"/>
        <v>-23.176483664900999</v>
      </c>
      <c r="JX131" s="163">
        <v>-2.61565</v>
      </c>
      <c r="JY131" s="425">
        <f t="shared" si="392"/>
        <v>-22.593021978220012</v>
      </c>
      <c r="JZ131" s="422"/>
      <c r="KB131" s="163">
        <v>-4.4156500000000003</v>
      </c>
      <c r="KC131" s="398">
        <f t="shared" si="246"/>
        <v>-23.08278889968101</v>
      </c>
      <c r="KD131" s="422"/>
      <c r="KF131" s="163">
        <v>-10.265650000000001</v>
      </c>
      <c r="KG131" s="398">
        <f t="shared" si="393"/>
        <v>-24.293289412287514</v>
      </c>
      <c r="KH131" s="422"/>
      <c r="KJ131" s="163">
        <v>-5.7656500000000008</v>
      </c>
      <c r="KK131" s="398">
        <f t="shared" si="394"/>
        <v>-24.071357279915016</v>
      </c>
      <c r="KL131" s="432"/>
      <c r="KN131" s="365">
        <v>6.2843499999999999</v>
      </c>
      <c r="KO131" s="398">
        <f t="shared" si="395"/>
        <v>-21.97397543947752</v>
      </c>
      <c r="KP131" s="432"/>
      <c r="KR131" s="365">
        <v>7.0843499999999997</v>
      </c>
      <c r="KS131" s="398">
        <f t="shared" si="250"/>
        <v>-21.947423855859004</v>
      </c>
      <c r="KT131" s="432"/>
      <c r="KU131" s="36">
        <v>42373</v>
      </c>
      <c r="KW131" s="98">
        <f>(JR136-JQ136)</f>
        <v>0.70297968840176139</v>
      </c>
      <c r="KX131" s="402">
        <f>IF(AND(KW131&gt;-0.5,KW131&lt;0.5)," ",KW131)</f>
        <v>0.70297968840176139</v>
      </c>
      <c r="KY131" s="98">
        <f>(JV130-JU130)</f>
        <v>1.5609836649009985</v>
      </c>
      <c r="KZ131" s="402">
        <f>IF(AND(KY131&gt;-0.5,KY131&lt;0.5)," ",KY131)</f>
        <v>1.5609836649009985</v>
      </c>
      <c r="LA131" s="98">
        <f>(JZ132-JY132)</f>
        <v>0.44602197822000633</v>
      </c>
      <c r="LB131" s="402" t="str">
        <f>IF(AND(LA131&gt;-0.5,LA131&lt;0.5)," ",LA131)</f>
        <v xml:space="preserve"> </v>
      </c>
      <c r="LC131" s="98">
        <f>(KD132-KC132)</f>
        <v>-0.78624813735602928</v>
      </c>
      <c r="LD131" s="402">
        <f>IF(AND(LC131&gt;-0.5,LC131&lt;0.5)," ",LC131)</f>
        <v>-0.78624813735602928</v>
      </c>
      <c r="LE131" s="98">
        <f>(KH130-KG130)</f>
        <v>-0.27730318030507561</v>
      </c>
      <c r="LF131" s="402" t="str">
        <f>IF(AND(LE131&gt;-0.5,LE131&lt;0.5)," ",LE131)</f>
        <v xml:space="preserve"> </v>
      </c>
      <c r="LG131" s="98">
        <f>(KL129-KK129)</f>
        <v>-0.79732790527017272</v>
      </c>
      <c r="LH131" s="402">
        <f>IF(AND(LG131&gt;-0.5,LG131&lt;0.5)," ",LG131)</f>
        <v>-0.79732790527017272</v>
      </c>
      <c r="LI131" s="98">
        <f>(KP128-KO128)</f>
        <v>-0.81275868750660507</v>
      </c>
      <c r="LJ131" s="402">
        <f>IF(AND(LI131&gt;-0.5,LI131&lt;0.5)," ",LI131)</f>
        <v>-0.81275868750660507</v>
      </c>
      <c r="LK131" s="402">
        <f>(KT134-KS134)</f>
        <v>-0.28518725525210442</v>
      </c>
      <c r="LL131" s="402" t="str">
        <f>IF(AND(LK131&gt;-0.5,LK131&lt;0.5)," ",LK131)</f>
        <v xml:space="preserve"> </v>
      </c>
      <c r="LM131" s="112">
        <v>6</v>
      </c>
    </row>
    <row r="132" spans="1:325" x14ac:dyDescent="0.35">
      <c r="A132" s="95">
        <v>41278</v>
      </c>
      <c r="B132" s="36">
        <v>41278</v>
      </c>
      <c r="C132" s="301">
        <v>-3.3499999999999996</v>
      </c>
      <c r="D132" s="301">
        <v>-0.8</v>
      </c>
      <c r="E132" s="301">
        <v>-3.9</v>
      </c>
      <c r="F132" s="301">
        <v>-5.7</v>
      </c>
      <c r="G132" s="301">
        <v>-11.55</v>
      </c>
      <c r="H132" s="301">
        <v>-7.0500000000000007</v>
      </c>
      <c r="I132" s="301">
        <v>5</v>
      </c>
      <c r="J132" s="301">
        <v>5.8</v>
      </c>
      <c r="K132" s="106"/>
      <c r="L132" s="36">
        <v>42373</v>
      </c>
      <c r="M132" s="105">
        <v>-1.2724500000000001</v>
      </c>
      <c r="N132" s="98">
        <f t="shared" si="233"/>
        <v>-1.2843499999999999</v>
      </c>
      <c r="O132" s="108">
        <f t="shared" si="242"/>
        <v>-1.2950500000000005</v>
      </c>
      <c r="P132" s="262"/>
      <c r="Q132" s="181">
        <v>42373</v>
      </c>
      <c r="R132" s="301">
        <v>-3.3499999999999996</v>
      </c>
      <c r="S132" s="224">
        <v>-2.0656499999999998</v>
      </c>
      <c r="T132" s="126"/>
      <c r="U132" s="301">
        <v>-0.8</v>
      </c>
      <c r="V132" s="224">
        <v>0.48434999999999984</v>
      </c>
      <c r="W132"/>
      <c r="X132" s="301">
        <v>-3.9</v>
      </c>
      <c r="Y132" s="224">
        <v>-2.61565</v>
      </c>
      <c r="Z132" s="127"/>
      <c r="AA132" s="301">
        <v>-5.7</v>
      </c>
      <c r="AB132" s="224">
        <v>-4.4156500000000003</v>
      </c>
      <c r="AC132" s="127"/>
      <c r="AD132" s="301">
        <v>-11.55</v>
      </c>
      <c r="AE132" s="223">
        <v>-10.265650000000001</v>
      </c>
      <c r="AF132" s="127"/>
      <c r="AG132" s="301">
        <v>-7.0500000000000007</v>
      </c>
      <c r="AH132" s="223">
        <v>-5.7656500000000008</v>
      </c>
      <c r="AI132" s="385"/>
      <c r="AJ132" s="301">
        <v>5</v>
      </c>
      <c r="AK132" s="223">
        <v>6.2843499999999999</v>
      </c>
      <c r="AL132" s="385"/>
      <c r="AM132" s="301">
        <v>5.8</v>
      </c>
      <c r="AN132" s="223">
        <f t="shared" si="224"/>
        <v>7.0843499999999997</v>
      </c>
      <c r="AO132" s="385"/>
      <c r="AZ132" s="36">
        <v>42374</v>
      </c>
      <c r="BA132" s="301">
        <v>-4</v>
      </c>
      <c r="BC132" s="301">
        <v>-4.0999999999999996</v>
      </c>
      <c r="BE132" s="301">
        <v>-2.2999999999999998</v>
      </c>
      <c r="BF132">
        <v>-22.235000000000007</v>
      </c>
      <c r="BG132" s="301">
        <v>-3.5500000000000003</v>
      </c>
      <c r="BH132">
        <v>-23.921037037037038</v>
      </c>
      <c r="BI132" s="301">
        <v>-10.8</v>
      </c>
      <c r="BK132" s="301">
        <v>-3.3499999999999996</v>
      </c>
      <c r="BM132" s="301">
        <v>4.5500000000000007</v>
      </c>
      <c r="BO132" s="301">
        <v>5.15</v>
      </c>
      <c r="BS132" s="36">
        <v>42374</v>
      </c>
      <c r="BT132">
        <v>78</v>
      </c>
      <c r="BU132">
        <f t="shared" si="380"/>
        <v>0.78</v>
      </c>
      <c r="BV132">
        <f t="shared" si="381"/>
        <v>-22.977816020000013</v>
      </c>
      <c r="BW132">
        <v>71</v>
      </c>
      <c r="BX132">
        <f t="shared" si="382"/>
        <v>0.71</v>
      </c>
      <c r="CD132" s="36">
        <v>42374</v>
      </c>
      <c r="CE132" s="108">
        <v>-1.2450500000000004</v>
      </c>
      <c r="CF132" s="108">
        <v>-1.2587500000000003</v>
      </c>
      <c r="CH132" s="104">
        <v>-22.977816020000013</v>
      </c>
      <c r="CI132" s="202">
        <v>0.1</v>
      </c>
      <c r="CJ132" s="224">
        <v>-2.74125</v>
      </c>
      <c r="CK132" s="508">
        <f t="shared" si="396"/>
        <v>-1.3</v>
      </c>
      <c r="CL132" s="507">
        <f t="shared" si="397"/>
        <v>0</v>
      </c>
      <c r="CM132" s="204">
        <f t="shared" si="370"/>
        <v>-22.763720429142495</v>
      </c>
      <c r="CN132" s="204">
        <f t="shared" si="371"/>
        <v>-0.12999999999999901</v>
      </c>
      <c r="CO132" s="537">
        <f>IF(AND(CM132&lt;(CH132-2),CJ132&lt;-5),CN132+(CI132*-0.1),IF(AND(CM132&lt;(CH132-2),CJ132&lt;-3),CN132+(CI132*-0.3),IF(AND(CM132&lt;(CH132-2),CJ132&lt;0),CN132+(CI132*-0.5),0)))</f>
        <v>0</v>
      </c>
      <c r="CP132" s="537">
        <f t="shared" si="340"/>
        <v>0</v>
      </c>
      <c r="CQ132" s="537">
        <f t="shared" si="300"/>
        <v>0</v>
      </c>
      <c r="CR132" s="537">
        <f t="shared" si="301"/>
        <v>0</v>
      </c>
      <c r="CS132" s="518">
        <f t="shared" si="412"/>
        <v>-22.763720429142495</v>
      </c>
      <c r="CT132" s="519">
        <f t="shared" si="341"/>
        <v>-0.1039999999999992</v>
      </c>
      <c r="CU132" s="519">
        <f t="shared" si="342"/>
        <v>-0.1039999999999992</v>
      </c>
      <c r="CV132" s="538">
        <f t="shared" si="302"/>
        <v>-0.1039999999999992</v>
      </c>
      <c r="CW132" s="165"/>
      <c r="CX132" s="165"/>
      <c r="CY132" s="104">
        <f t="shared" si="303"/>
        <v>-22.703720429142503</v>
      </c>
      <c r="CZ132"/>
      <c r="DB132" s="36">
        <v>42374</v>
      </c>
      <c r="DC132" s="108">
        <v>-1.2450500000000004</v>
      </c>
      <c r="DD132" s="108">
        <v>-1.2587500000000003</v>
      </c>
      <c r="DF132" s="104">
        <v>-22.977816020000013</v>
      </c>
      <c r="DG132" s="202">
        <v>0.1</v>
      </c>
      <c r="DH132" s="224">
        <v>-2.8412499999999996</v>
      </c>
      <c r="DI132" s="508">
        <f t="shared" si="398"/>
        <v>-1.3</v>
      </c>
      <c r="DJ132" s="507">
        <f t="shared" si="399"/>
        <v>0</v>
      </c>
      <c r="DK132" s="204">
        <f t="shared" si="372"/>
        <v>-23.790000000000013</v>
      </c>
      <c r="DL132" s="204">
        <f t="shared" si="343"/>
        <v>-6.5000000000001279E-2</v>
      </c>
      <c r="DM132" s="537">
        <f>IF(AND(DK132&lt;(DF132-2),DH132&lt;-5),DL132+(DG132*-0.1),IF(AND(DK132&lt;(DF132-2),DH132&lt;-3),DL132+(DG132*-0.3),IF(AND(DK132&lt;(DF132-2),DH132&lt;0),DL132+(DG132*-0.5),0)))</f>
        <v>0</v>
      </c>
      <c r="DN132" s="537">
        <f t="shared" si="344"/>
        <v>0</v>
      </c>
      <c r="DO132" s="537">
        <f t="shared" si="307"/>
        <v>0</v>
      </c>
      <c r="DP132" s="537">
        <f t="shared" si="308"/>
        <v>0</v>
      </c>
      <c r="DQ132" s="518">
        <f t="shared" si="413"/>
        <v>-24.541162814992514</v>
      </c>
      <c r="DR132" s="519">
        <f t="shared" si="345"/>
        <v>-5.2000000000001025E-2</v>
      </c>
      <c r="DS132" s="519">
        <f t="shared" si="346"/>
        <v>-2.6000000000000512E-2</v>
      </c>
      <c r="DT132" s="538">
        <f t="shared" si="217"/>
        <v>-2.6000000000000512E-2</v>
      </c>
      <c r="DU132" s="165"/>
      <c r="DV132" s="165"/>
      <c r="DW132" s="104">
        <f t="shared" si="383"/>
        <v>-23.202483664900999</v>
      </c>
      <c r="DY132" s="183"/>
      <c r="DZ132" s="36">
        <v>42374</v>
      </c>
      <c r="EA132" s="108">
        <v>-1.2450500000000004</v>
      </c>
      <c r="EB132" s="108">
        <v>-1.2587500000000003</v>
      </c>
      <c r="ED132" s="104">
        <v>-22.977816020000013</v>
      </c>
      <c r="EE132" s="202">
        <v>0.1</v>
      </c>
      <c r="EF132" s="224">
        <v>-1.0412499999999996</v>
      </c>
      <c r="EG132" s="508">
        <f t="shared" si="400"/>
        <v>-1.1000000000000001</v>
      </c>
      <c r="EH132" s="507">
        <f t="shared" si="401"/>
        <v>0</v>
      </c>
      <c r="EI132" s="204">
        <f t="shared" si="373"/>
        <v>-21.995901753414998</v>
      </c>
      <c r="EJ132" s="204">
        <f t="shared" si="347"/>
        <v>-0.10999999999999943</v>
      </c>
      <c r="EK132" s="537">
        <f>IF(AND(EI132&lt;(ED132-2),EF132&lt;-5),EJ132+(EE132*-0.1),IF(AND(EI132&lt;(ED132-2),EF132&lt;-3),EJ132+(EE132*-0.3),IF(AND(EI132&lt;(ED132-2),EF132&lt;0),EJ132+(EE132*-0.5),0)))</f>
        <v>0</v>
      </c>
      <c r="EL132" s="537">
        <f t="shared" si="348"/>
        <v>0</v>
      </c>
      <c r="EM132" s="537">
        <f t="shared" si="312"/>
        <v>0</v>
      </c>
      <c r="EN132" s="537">
        <f t="shared" si="313"/>
        <v>0</v>
      </c>
      <c r="EO132" s="518">
        <f t="shared" si="414"/>
        <v>-22.177810244839996</v>
      </c>
      <c r="EP132" s="519">
        <f t="shared" si="349"/>
        <v>-8.7999999999999551E-2</v>
      </c>
      <c r="EQ132" s="519">
        <f t="shared" si="350"/>
        <v>-8.7999999999999551E-2</v>
      </c>
      <c r="ER132" s="538">
        <f t="shared" si="218"/>
        <v>-8.7999999999999551E-2</v>
      </c>
      <c r="ES132" s="165"/>
      <c r="ET132" s="165"/>
      <c r="EU132" s="104">
        <f t="shared" si="384"/>
        <v>-22.681021978220013</v>
      </c>
      <c r="EV132" s="163">
        <v>-22.235000000000007</v>
      </c>
      <c r="EW132" s="183"/>
      <c r="EX132" s="36">
        <v>42374</v>
      </c>
      <c r="EY132" s="108">
        <v>-1.2450500000000004</v>
      </c>
      <c r="EZ132" s="108">
        <v>-1.2587500000000003</v>
      </c>
      <c r="FB132" s="104">
        <v>-22.977816020000013</v>
      </c>
      <c r="FC132" s="202">
        <v>0.1</v>
      </c>
      <c r="FD132" s="224">
        <v>-2.2912499999999998</v>
      </c>
      <c r="FE132" s="508">
        <f t="shared" si="402"/>
        <v>-1.3</v>
      </c>
      <c r="FF132" s="507">
        <f t="shared" si="403"/>
        <v>0</v>
      </c>
      <c r="FG132" s="204">
        <f t="shared" si="374"/>
        <v>-23.969300427505015</v>
      </c>
      <c r="FH132" s="204">
        <f t="shared" si="351"/>
        <v>-6.5000000000001279E-2</v>
      </c>
      <c r="FI132" s="537">
        <f>IF(AND(FG132&lt;(FB132-2),FD132&lt;-5),FH132+(FC132*-0.1),IF(AND(FG132&lt;(FB132-2),FD132&lt;-3),FH132+(FC132*-0.3),IF(AND(FG132&lt;(FB132-2),FD132&lt;0),FH132+(FC132*-0.5),0)))</f>
        <v>0</v>
      </c>
      <c r="FJ132" s="537">
        <f t="shared" si="352"/>
        <v>0</v>
      </c>
      <c r="FK132" s="537">
        <f t="shared" si="317"/>
        <v>0</v>
      </c>
      <c r="FL132" s="537">
        <f t="shared" si="318"/>
        <v>0</v>
      </c>
      <c r="FM132" s="518">
        <f t="shared" si="415"/>
        <v>-23.969300427505015</v>
      </c>
      <c r="FN132" s="519">
        <f t="shared" si="353"/>
        <v>-5.2000000000001025E-2</v>
      </c>
      <c r="FO132" s="519">
        <f t="shared" si="354"/>
        <v>-5.2000000000001025E-2</v>
      </c>
      <c r="FP132" s="538">
        <f t="shared" si="219"/>
        <v>-5.2000000000001025E-2</v>
      </c>
      <c r="FQ132" s="165"/>
      <c r="FR132" s="165"/>
      <c r="FS132" s="104">
        <f t="shared" si="385"/>
        <v>-23.134788899681009</v>
      </c>
      <c r="FT132">
        <v>-23.921037037037038</v>
      </c>
      <c r="FU132" s="183"/>
      <c r="FV132" s="36">
        <v>42374</v>
      </c>
      <c r="FW132" s="108">
        <v>-1.2450500000000004</v>
      </c>
      <c r="FX132" s="108">
        <v>-1.2587500000000003</v>
      </c>
      <c r="FZ132" s="104">
        <v>-22.977816020000013</v>
      </c>
      <c r="GA132" s="202">
        <v>0.1</v>
      </c>
      <c r="GB132" s="223">
        <v>-9.5412499999999998</v>
      </c>
      <c r="GC132" s="508">
        <f t="shared" si="404"/>
        <v>-3</v>
      </c>
      <c r="GD132" s="507">
        <f t="shared" si="405"/>
        <v>0</v>
      </c>
      <c r="GE132" s="204">
        <f t="shared" si="375"/>
        <v>-24.382289412287506</v>
      </c>
      <c r="GF132" s="204">
        <f t="shared" si="355"/>
        <v>-0.14999999999999858</v>
      </c>
      <c r="GG132" s="537">
        <f>IF(AND(GE132&lt;(FZ132-2),GB132&lt;-5),GF132+(GA132*-0.1),IF(AND(GE132&lt;(FZ132-2),GB132&lt;-3),GF132+(GA132*-0.3),IF(AND(GE132&lt;(FZ132-2),GB132&lt;0),GF132+(GA132*-0.5),0)))</f>
        <v>0</v>
      </c>
      <c r="GH132" s="537">
        <f t="shared" si="322"/>
        <v>0</v>
      </c>
      <c r="GI132" s="537">
        <f t="shared" si="323"/>
        <v>0</v>
      </c>
      <c r="GJ132" s="537">
        <f t="shared" si="324"/>
        <v>0</v>
      </c>
      <c r="GK132" s="518">
        <f t="shared" si="416"/>
        <v>-24.382289412287506</v>
      </c>
      <c r="GL132" s="519">
        <f t="shared" si="356"/>
        <v>-0.11999999999999887</v>
      </c>
      <c r="GM132" s="519">
        <f t="shared" si="357"/>
        <v>-5.9999999999999436E-2</v>
      </c>
      <c r="GN132" s="538">
        <f t="shared" si="220"/>
        <v>-5.9999999999999436E-2</v>
      </c>
      <c r="GO132" s="165"/>
      <c r="GP132" s="165"/>
      <c r="GQ132" s="104">
        <f t="shared" si="386"/>
        <v>-24.353289412287513</v>
      </c>
      <c r="GR132"/>
      <c r="GS132" s="183"/>
      <c r="GT132" s="36">
        <v>42374</v>
      </c>
      <c r="GU132" s="108">
        <v>-1.2450500000000004</v>
      </c>
      <c r="GV132" s="108">
        <v>-1.2587500000000003</v>
      </c>
      <c r="GX132" s="104">
        <v>-22.977816020000013</v>
      </c>
      <c r="GY132" s="202">
        <v>0.1</v>
      </c>
      <c r="GZ132" s="223">
        <v>-2.0912499999999996</v>
      </c>
      <c r="HA132" s="508">
        <f t="shared" si="406"/>
        <v>-1.3</v>
      </c>
      <c r="HB132" s="507">
        <f t="shared" si="407"/>
        <v>0</v>
      </c>
      <c r="HC132" s="204">
        <f t="shared" si="376"/>
        <v>-24.76</v>
      </c>
      <c r="HD132" s="204">
        <f t="shared" si="358"/>
        <v>-6.5000000000001279E-2</v>
      </c>
      <c r="HE132" s="537">
        <f>IF(AND(HC132&lt;(GX132-2),GZ132&lt;-5),HD132+(GY132*-0.1),IF(AND(HC132&lt;(GX132-2),GZ132&lt;-3),HD132+(GY132*-0.3),IF(AND(HC132&lt;(GX132-2),GZ132&lt;0),HD132+(GY132*-0.5),0)))</f>
        <v>0</v>
      </c>
      <c r="HF132" s="537">
        <f t="shared" si="359"/>
        <v>0</v>
      </c>
      <c r="HG132" s="537">
        <f t="shared" si="328"/>
        <v>0</v>
      </c>
      <c r="HH132" s="537">
        <f t="shared" si="329"/>
        <v>0</v>
      </c>
      <c r="HI132" s="518">
        <f t="shared" si="417"/>
        <v>-24.77975727991501</v>
      </c>
      <c r="HJ132" s="519">
        <f t="shared" si="360"/>
        <v>-5.2000000000001025E-2</v>
      </c>
      <c r="HK132" s="519">
        <f t="shared" si="361"/>
        <v>-2.6000000000000512E-2</v>
      </c>
      <c r="HL132" s="538">
        <f t="shared" si="221"/>
        <v>-2.6000000000000512E-2</v>
      </c>
      <c r="HM132" s="165"/>
      <c r="HN132" s="165"/>
      <c r="HO132" s="104">
        <f t="shared" si="387"/>
        <v>-24.097357279915016</v>
      </c>
      <c r="HP132" s="165"/>
      <c r="HQ132" s="183"/>
      <c r="HR132" s="36">
        <v>42374</v>
      </c>
      <c r="HS132" s="108">
        <v>-1.2450500000000004</v>
      </c>
      <c r="HT132" s="108">
        <v>-1.2587500000000003</v>
      </c>
      <c r="HV132" s="104">
        <v>-22.977816020000013</v>
      </c>
      <c r="HW132" s="202">
        <v>0.1</v>
      </c>
      <c r="HX132" s="223">
        <v>5.8087500000000007</v>
      </c>
      <c r="HY132" s="508">
        <f t="shared" si="408"/>
        <v>0</v>
      </c>
      <c r="HZ132" s="507">
        <f t="shared" si="409"/>
        <v>1.2</v>
      </c>
      <c r="IA132" s="204">
        <f t="shared" si="377"/>
        <v>-21.314775439477508</v>
      </c>
      <c r="IB132" s="204">
        <f t="shared" si="362"/>
        <v>0.12000000000000099</v>
      </c>
      <c r="IC132" s="537">
        <f>IF(AND(IA132&lt;(HV132-2),HX132&lt;-5),IB132+(HW132*-0.1),IF(AND(IA132&lt;(HV132-2),HX132&lt;-3),IB132+(HW132*-0.3),IF(AND(IA132&lt;(HV132-2),HX132&lt;0),IB132+(HW132*-0.5),0)))</f>
        <v>0</v>
      </c>
      <c r="ID132" s="537">
        <f t="shared" si="363"/>
        <v>0</v>
      </c>
      <c r="IE132" s="537">
        <f t="shared" si="333"/>
        <v>0</v>
      </c>
      <c r="IF132" s="537">
        <f t="shared" si="334"/>
        <v>0</v>
      </c>
      <c r="IG132" s="518">
        <f t="shared" si="418"/>
        <v>-21.314775439477508</v>
      </c>
      <c r="IH132" s="519">
        <f>IF(AND(IG131&lt;-21,HX132&lt;0),((IG132-IG131)*0.8),(IG132-IG131))</f>
        <v>0.12000000000000099</v>
      </c>
      <c r="II132" s="519">
        <f t="shared" si="365"/>
        <v>0.12000000000000099</v>
      </c>
      <c r="IJ132" s="538">
        <f t="shared" si="222"/>
        <v>2.0000000000000989E-2</v>
      </c>
      <c r="IK132" s="165"/>
      <c r="IL132" s="165"/>
      <c r="IM132" s="104">
        <f t="shared" si="388"/>
        <v>-21.953975439477521</v>
      </c>
      <c r="IN132"/>
      <c r="IO132" s="183"/>
      <c r="IP132" s="36">
        <v>42374</v>
      </c>
      <c r="IQ132" s="108">
        <v>-1.2450500000000004</v>
      </c>
      <c r="IR132" s="108">
        <v>-1.2587500000000003</v>
      </c>
      <c r="IT132" s="104">
        <v>-22.977816020000013</v>
      </c>
      <c r="IU132" s="202">
        <v>0.1</v>
      </c>
      <c r="IV132" s="365">
        <v>6.4087500000000004</v>
      </c>
      <c r="IW132" s="508">
        <f t="shared" si="410"/>
        <v>0</v>
      </c>
      <c r="IX132" s="507">
        <f t="shared" si="411"/>
        <v>1.2</v>
      </c>
      <c r="IY132" s="204">
        <f t="shared" si="378"/>
        <v>-22.24</v>
      </c>
      <c r="IZ132" s="204">
        <f t="shared" si="366"/>
        <v>0.12000000000000099</v>
      </c>
      <c r="JA132" s="537">
        <f t="shared" si="379"/>
        <v>0</v>
      </c>
      <c r="JB132" s="537">
        <f t="shared" si="367"/>
        <v>0</v>
      </c>
      <c r="JC132" s="537">
        <f t="shared" si="338"/>
        <v>0</v>
      </c>
      <c r="JD132" s="537">
        <f t="shared" si="339"/>
        <v>0</v>
      </c>
      <c r="JE132" s="518">
        <f t="shared" si="419"/>
        <v>-22.314622412950005</v>
      </c>
      <c r="JF132" s="519">
        <f t="shared" si="368"/>
        <v>0.12000000000000099</v>
      </c>
      <c r="JG132" s="519">
        <f t="shared" si="369"/>
        <v>0.12000000000000099</v>
      </c>
      <c r="JH132" s="538">
        <f t="shared" si="223"/>
        <v>2.0000000000000989E-2</v>
      </c>
      <c r="JI132" s="165"/>
      <c r="JJ132" s="165"/>
      <c r="JK132" s="104">
        <f t="shared" si="389"/>
        <v>-21.927423855859004</v>
      </c>
      <c r="JL132" s="131"/>
      <c r="JM132" s="131"/>
      <c r="JN132" s="528"/>
      <c r="JO132" s="163">
        <v>-22.977816020000013</v>
      </c>
      <c r="JP132" s="163">
        <v>-2.74125</v>
      </c>
      <c r="JQ132" s="398">
        <f t="shared" si="390"/>
        <v>-22.703720429142503</v>
      </c>
      <c r="JT132" s="163">
        <v>-2.8412499999999996</v>
      </c>
      <c r="JU132" s="398">
        <f t="shared" si="391"/>
        <v>-23.202483664900999</v>
      </c>
      <c r="JX132" s="229">
        <v>-1.0412499999999996</v>
      </c>
      <c r="JY132" s="431">
        <f t="shared" si="392"/>
        <v>-22.681021978220013</v>
      </c>
      <c r="JZ132" s="421">
        <v>-22.235000000000007</v>
      </c>
      <c r="KA132" s="121"/>
      <c r="KB132" s="229">
        <v>-2.2912499999999998</v>
      </c>
      <c r="KC132" s="421">
        <f t="shared" si="246"/>
        <v>-23.134788899681009</v>
      </c>
      <c r="KD132" s="421">
        <v>-23.921037037037038</v>
      </c>
      <c r="KF132" s="163">
        <v>-9.5412499999999998</v>
      </c>
      <c r="KG132" s="398">
        <f t="shared" si="393"/>
        <v>-24.353289412287513</v>
      </c>
      <c r="KJ132" s="163">
        <v>-2.0912499999999996</v>
      </c>
      <c r="KK132" s="398">
        <f t="shared" si="394"/>
        <v>-24.097357279915016</v>
      </c>
      <c r="KL132" s="425"/>
      <c r="KN132" s="365">
        <v>5.8087500000000007</v>
      </c>
      <c r="KO132" s="398">
        <f t="shared" si="395"/>
        <v>-21.953975439477521</v>
      </c>
      <c r="KR132" s="365">
        <v>6.4087500000000004</v>
      </c>
      <c r="KS132" s="398">
        <f t="shared" si="250"/>
        <v>-21.927423855859004</v>
      </c>
      <c r="KU132" s="36">
        <v>42374</v>
      </c>
    </row>
    <row r="133" spans="1:325" ht="15" thickBot="1" x14ac:dyDescent="0.4">
      <c r="A133" s="95">
        <v>41279</v>
      </c>
      <c r="B133" s="36">
        <v>41279</v>
      </c>
      <c r="C133" s="301">
        <v>-4</v>
      </c>
      <c r="D133" s="301">
        <v>-4.0999999999999996</v>
      </c>
      <c r="E133" s="301">
        <v>-2.2999999999999998</v>
      </c>
      <c r="F133" s="301">
        <v>-3.5500000000000003</v>
      </c>
      <c r="G133" s="301">
        <v>-10.8</v>
      </c>
      <c r="H133" s="301">
        <v>-3.3499999999999996</v>
      </c>
      <c r="I133" s="301">
        <v>4.5500000000000007</v>
      </c>
      <c r="J133" s="301">
        <v>5.15</v>
      </c>
      <c r="K133" s="106"/>
      <c r="L133" s="36">
        <v>42374</v>
      </c>
      <c r="M133" s="105">
        <v>-1.2450500000000004</v>
      </c>
      <c r="N133" s="98">
        <f t="shared" si="233"/>
        <v>-1.2587500000000003</v>
      </c>
      <c r="O133" s="108">
        <f t="shared" si="242"/>
        <v>-1.27125</v>
      </c>
      <c r="P133" s="262"/>
      <c r="Q133" s="181">
        <v>42374</v>
      </c>
      <c r="R133" s="301">
        <v>-4</v>
      </c>
      <c r="S133" s="224">
        <v>-2.74125</v>
      </c>
      <c r="T133"/>
      <c r="U133" s="301">
        <v>-4.0999999999999996</v>
      </c>
      <c r="V133" s="224">
        <v>-2.8412499999999996</v>
      </c>
      <c r="W133"/>
      <c r="X133" s="301">
        <v>-2.2999999999999998</v>
      </c>
      <c r="Y133" s="224">
        <v>-1.0412499999999996</v>
      </c>
      <c r="Z133">
        <v>-22.235000000000007</v>
      </c>
      <c r="AA133" s="301">
        <v>-3.5500000000000003</v>
      </c>
      <c r="AB133" s="224">
        <v>-2.2912499999999998</v>
      </c>
      <c r="AC133">
        <v>-23.921037037037038</v>
      </c>
      <c r="AD133" s="301">
        <v>-10.8</v>
      </c>
      <c r="AE133" s="223">
        <v>-9.5412499999999998</v>
      </c>
      <c r="AF133"/>
      <c r="AG133" s="301">
        <v>-3.3499999999999996</v>
      </c>
      <c r="AH133" s="223">
        <v>-2.0912499999999996</v>
      </c>
      <c r="AI133" s="100"/>
      <c r="AJ133" s="301">
        <v>4.5500000000000007</v>
      </c>
      <c r="AK133" s="223">
        <v>5.8087500000000007</v>
      </c>
      <c r="AL133"/>
      <c r="AM133" s="301">
        <v>5.15</v>
      </c>
      <c r="AN133" s="223">
        <f t="shared" si="224"/>
        <v>6.4087500000000004</v>
      </c>
      <c r="AO133"/>
      <c r="AZ133" s="36">
        <v>42375</v>
      </c>
      <c r="BA133" s="301">
        <v>-2.1</v>
      </c>
      <c r="BC133" s="301">
        <v>-5.9</v>
      </c>
      <c r="BE133" s="301">
        <v>-0.44999999999999996</v>
      </c>
      <c r="BG133" s="301">
        <v>-0.75000000000000011</v>
      </c>
      <c r="BI133" s="301">
        <v>-9.4499999999999993</v>
      </c>
      <c r="BK133" s="301">
        <v>0.5</v>
      </c>
      <c r="BM133" s="301">
        <v>2.6500000000000004</v>
      </c>
      <c r="BO133" s="301">
        <v>3.55</v>
      </c>
      <c r="BS133" s="36">
        <v>42375</v>
      </c>
      <c r="BT133">
        <v>79</v>
      </c>
      <c r="BU133">
        <f t="shared" si="380"/>
        <v>0.79</v>
      </c>
      <c r="BV133">
        <f t="shared" si="381"/>
        <v>-22.986908721749998</v>
      </c>
      <c r="BW133">
        <v>72</v>
      </c>
      <c r="BX133">
        <f t="shared" si="382"/>
        <v>0.72</v>
      </c>
      <c r="CD133" s="302">
        <v>42375</v>
      </c>
      <c r="CE133" s="303">
        <v>-1.2140500000000003</v>
      </c>
      <c r="CF133" s="303">
        <v>-1.2295500000000004</v>
      </c>
      <c r="CG133" s="207"/>
      <c r="CH133" s="209">
        <v>-22.986908721749998</v>
      </c>
      <c r="CI133" s="208">
        <v>0.1</v>
      </c>
      <c r="CJ133" s="304">
        <v>-0.87044999999999972</v>
      </c>
      <c r="CK133" s="508">
        <f t="shared" si="396"/>
        <v>-1</v>
      </c>
      <c r="CL133" s="507">
        <f t="shared" si="397"/>
        <v>0</v>
      </c>
      <c r="CM133" s="204">
        <f t="shared" si="370"/>
        <v>-22.863720429142496</v>
      </c>
      <c r="CN133" s="204">
        <f t="shared" si="371"/>
        <v>-0.10000000000000142</v>
      </c>
      <c r="CO133" s="537">
        <f>IF(AND(CM133&lt;(CH133-2),CJ133&lt;-5),CN133+(CI133*-0.1),IF(AND(CM133&lt;(CH133-2),CJ133&lt;-3),CN133+(CI133*-0.3),IF(AND(CM133&lt;(CH133-2),CJ133&lt;0),CN133+(CI133*-0.5),0)))</f>
        <v>0</v>
      </c>
      <c r="CP133" s="537">
        <f t="shared" si="340"/>
        <v>0</v>
      </c>
      <c r="CQ133" s="537">
        <f t="shared" si="300"/>
        <v>0</v>
      </c>
      <c r="CR133" s="537">
        <f t="shared" si="301"/>
        <v>0</v>
      </c>
      <c r="CS133" s="518">
        <f t="shared" si="412"/>
        <v>-22.863720429142496</v>
      </c>
      <c r="CT133" s="519">
        <f t="shared" si="341"/>
        <v>-8.000000000000114E-2</v>
      </c>
      <c r="CU133" s="519">
        <f t="shared" si="342"/>
        <v>-8.000000000000114E-2</v>
      </c>
      <c r="CV133" s="538">
        <f t="shared" si="302"/>
        <v>-8.000000000000114E-2</v>
      </c>
      <c r="CW133" s="165"/>
      <c r="CX133" s="165"/>
      <c r="CY133" s="104">
        <f t="shared" si="303"/>
        <v>-22.783720429142505</v>
      </c>
      <c r="CZ133" s="207"/>
      <c r="DA133" s="211"/>
      <c r="DB133" s="302">
        <v>42375</v>
      </c>
      <c r="DC133" s="303">
        <v>-1.2140500000000003</v>
      </c>
      <c r="DD133" s="303">
        <v>-1.2295500000000004</v>
      </c>
      <c r="DE133" s="207"/>
      <c r="DF133" s="209">
        <v>-22.986908721749998</v>
      </c>
      <c r="DG133" s="208">
        <v>0.1</v>
      </c>
      <c r="DH133" s="304">
        <v>-4.6704499999999998</v>
      </c>
      <c r="DI133" s="508">
        <f t="shared" si="398"/>
        <v>-1.8</v>
      </c>
      <c r="DJ133" s="507">
        <f t="shared" si="399"/>
        <v>0</v>
      </c>
      <c r="DK133" s="204">
        <f t="shared" si="372"/>
        <v>-23.880000000000013</v>
      </c>
      <c r="DL133" s="204">
        <f t="shared" si="343"/>
        <v>-8.9999999999999858E-2</v>
      </c>
      <c r="DM133" s="537">
        <f>IF(AND(DK133&lt;(DF133-2),DH133&lt;-5),DL133+(DG133*-0.1),IF(AND(DK133&lt;(DF133-2),DH133&lt;-3),DL133+(DG133*-0.3),IF(AND(DK133&lt;(DF133-2),DH133&lt;0),DL133+(DG133*-0.5),0)))</f>
        <v>0</v>
      </c>
      <c r="DN133" s="537">
        <f t="shared" si="344"/>
        <v>0</v>
      </c>
      <c r="DO133" s="537">
        <f t="shared" si="307"/>
        <v>0</v>
      </c>
      <c r="DP133" s="537">
        <f t="shared" si="308"/>
        <v>0</v>
      </c>
      <c r="DQ133" s="518">
        <f t="shared" si="413"/>
        <v>-24.631162814992514</v>
      </c>
      <c r="DR133" s="519">
        <f t="shared" si="345"/>
        <v>-7.1999999999999884E-2</v>
      </c>
      <c r="DS133" s="519">
        <f t="shared" si="346"/>
        <v>-3.5999999999999942E-2</v>
      </c>
      <c r="DT133" s="538">
        <f t="shared" si="217"/>
        <v>-3.5999999999999942E-2</v>
      </c>
      <c r="DU133" s="165"/>
      <c r="DV133" s="165"/>
      <c r="DW133" s="104">
        <f t="shared" si="383"/>
        <v>-23.238483664901</v>
      </c>
      <c r="DX133" s="210"/>
      <c r="DY133" s="212"/>
      <c r="DZ133" s="302">
        <v>42375</v>
      </c>
      <c r="EA133" s="303">
        <v>-1.2140500000000003</v>
      </c>
      <c r="EB133" s="303">
        <v>-1.2295500000000004</v>
      </c>
      <c r="EC133" s="207"/>
      <c r="ED133" s="209">
        <v>-22.986908721749998</v>
      </c>
      <c r="EE133" s="208">
        <v>0.1</v>
      </c>
      <c r="EF133" s="304">
        <v>0.77955000000000041</v>
      </c>
      <c r="EG133" s="508">
        <f t="shared" si="400"/>
        <v>0</v>
      </c>
      <c r="EH133" s="507">
        <f t="shared" si="401"/>
        <v>-1</v>
      </c>
      <c r="EI133" s="204">
        <f t="shared" si="373"/>
        <v>-22.095901753414999</v>
      </c>
      <c r="EJ133" s="204">
        <f t="shared" si="347"/>
        <v>-0.10000000000000142</v>
      </c>
      <c r="EK133" s="537">
        <f>IF(AND(EI133&lt;(ED133-2),EF133&lt;-5),EJ133+(EE133*-0.1),IF(AND(EI133&lt;(ED133-2),EF133&lt;-3),EJ133+(EE133*-0.3),IF(AND(EI133&lt;(ED133-2),EF133&lt;0),EJ133+(EE133*-0.5),0)))</f>
        <v>0</v>
      </c>
      <c r="EL133" s="537">
        <f t="shared" si="348"/>
        <v>0</v>
      </c>
      <c r="EM133" s="537">
        <f t="shared" si="312"/>
        <v>0</v>
      </c>
      <c r="EN133" s="537">
        <f t="shared" si="313"/>
        <v>0</v>
      </c>
      <c r="EO133" s="518">
        <f t="shared" si="414"/>
        <v>-22.277810244839998</v>
      </c>
      <c r="EP133" s="519">
        <f t="shared" si="349"/>
        <v>-0.10000000000000142</v>
      </c>
      <c r="EQ133" s="519">
        <f t="shared" si="350"/>
        <v>-0.10000000000000142</v>
      </c>
      <c r="ER133" s="538">
        <f t="shared" si="218"/>
        <v>-0.10000000000000142</v>
      </c>
      <c r="ES133" s="165"/>
      <c r="ET133" s="165"/>
      <c r="EU133" s="104">
        <f t="shared" si="384"/>
        <v>-22.781021978220014</v>
      </c>
      <c r="EV133" s="210"/>
      <c r="EW133" s="212"/>
      <c r="EX133" s="302">
        <v>42375</v>
      </c>
      <c r="EY133" s="303">
        <v>-1.2140500000000003</v>
      </c>
      <c r="EZ133" s="303">
        <v>-1.2295500000000004</v>
      </c>
      <c r="FA133" s="207"/>
      <c r="FB133" s="209">
        <v>-22.986908721749998</v>
      </c>
      <c r="FC133" s="208">
        <v>0.1</v>
      </c>
      <c r="FD133" s="304">
        <v>0.47955000000000025</v>
      </c>
      <c r="FE133" s="508">
        <f t="shared" si="402"/>
        <v>0</v>
      </c>
      <c r="FF133" s="507">
        <f t="shared" si="403"/>
        <v>-1</v>
      </c>
      <c r="FG133" s="204">
        <f t="shared" si="374"/>
        <v>-24.019300427505016</v>
      </c>
      <c r="FH133" s="204">
        <f t="shared" si="351"/>
        <v>-5.0000000000000711E-2</v>
      </c>
      <c r="FI133" s="537">
        <f>IF(AND(FG133&lt;(FB133-2),FD133&lt;-5),FH133+(FC133*-0.1),IF(AND(FG133&lt;(FB133-2),FD133&lt;-3),FH133+(FC133*-0.3),IF(AND(FG133&lt;(FB133-2),FD133&lt;0),FH133+(FC133*-0.5),0)))</f>
        <v>0</v>
      </c>
      <c r="FJ133" s="537">
        <f t="shared" si="352"/>
        <v>0</v>
      </c>
      <c r="FK133" s="537">
        <f t="shared" si="317"/>
        <v>0</v>
      </c>
      <c r="FL133" s="537">
        <f t="shared" si="318"/>
        <v>0</v>
      </c>
      <c r="FM133" s="518">
        <f t="shared" si="415"/>
        <v>-24.019300427505016</v>
      </c>
      <c r="FN133" s="519">
        <f t="shared" si="353"/>
        <v>-5.0000000000000711E-2</v>
      </c>
      <c r="FO133" s="519">
        <f t="shared" si="354"/>
        <v>-5.0000000000000711E-2</v>
      </c>
      <c r="FP133" s="538">
        <f t="shared" si="219"/>
        <v>-5.0000000000000711E-2</v>
      </c>
      <c r="FQ133" s="165"/>
      <c r="FR133" s="165"/>
      <c r="FS133" s="104">
        <f t="shared" si="385"/>
        <v>-23.18478889968101</v>
      </c>
      <c r="FT133" s="207"/>
      <c r="FU133" s="212"/>
      <c r="FV133" s="302">
        <v>42375</v>
      </c>
      <c r="FW133" s="303">
        <v>-1.2140500000000003</v>
      </c>
      <c r="FX133" s="303">
        <v>-1.2295500000000004</v>
      </c>
      <c r="FY133" s="207"/>
      <c r="FZ133" s="209">
        <v>-22.986908721749998</v>
      </c>
      <c r="GA133" s="208">
        <v>0.1</v>
      </c>
      <c r="GB133" s="305">
        <v>-8.2204499999999996</v>
      </c>
      <c r="GC133" s="508">
        <f t="shared" si="404"/>
        <v>-3</v>
      </c>
      <c r="GD133" s="507">
        <f t="shared" si="405"/>
        <v>0</v>
      </c>
      <c r="GE133" s="204">
        <f t="shared" si="375"/>
        <v>-24.532289412287504</v>
      </c>
      <c r="GF133" s="204">
        <f t="shared" si="355"/>
        <v>-0.14999999999999858</v>
      </c>
      <c r="GG133" s="537">
        <f>IF(AND(GE133&lt;(FZ133-2),GB133&lt;-5),GF133+(GA133*-0.1),IF(AND(GE133&lt;(FZ133-2),GB133&lt;-3),GF133+(GA133*-0.3),IF(AND(GE133&lt;(FZ133-2),GB133&lt;0),GF133+(GA133*-0.5),0)))</f>
        <v>0</v>
      </c>
      <c r="GH133" s="537">
        <f t="shared" si="322"/>
        <v>0</v>
      </c>
      <c r="GI133" s="537">
        <f t="shared" si="323"/>
        <v>0</v>
      </c>
      <c r="GJ133" s="537">
        <f t="shared" si="324"/>
        <v>0</v>
      </c>
      <c r="GK133" s="518">
        <f t="shared" si="416"/>
        <v>-24.532289412287504</v>
      </c>
      <c r="GL133" s="519">
        <f t="shared" si="356"/>
        <v>-0.11999999999999887</v>
      </c>
      <c r="GM133" s="519">
        <f t="shared" si="357"/>
        <v>-5.9999999999999436E-2</v>
      </c>
      <c r="GN133" s="538">
        <f t="shared" si="220"/>
        <v>-5.9999999999999436E-2</v>
      </c>
      <c r="GO133" s="165"/>
      <c r="GP133" s="165"/>
      <c r="GQ133" s="104">
        <f t="shared" si="386"/>
        <v>-24.413289412287511</v>
      </c>
      <c r="GR133" s="207"/>
      <c r="GS133" s="212"/>
      <c r="GT133" s="302">
        <v>42375</v>
      </c>
      <c r="GU133" s="303">
        <v>-1.2140500000000003</v>
      </c>
      <c r="GV133" s="303">
        <v>-1.2295500000000004</v>
      </c>
      <c r="GW133" s="207"/>
      <c r="GX133" s="209">
        <v>-22.986908721749998</v>
      </c>
      <c r="GY133" s="208">
        <v>0.1</v>
      </c>
      <c r="GZ133" s="305">
        <v>1.7295500000000004</v>
      </c>
      <c r="HA133" s="508">
        <f t="shared" si="406"/>
        <v>0</v>
      </c>
      <c r="HB133" s="507">
        <f t="shared" si="407"/>
        <v>-0.2</v>
      </c>
      <c r="HC133" s="204">
        <f t="shared" si="376"/>
        <v>-24.770000000000003</v>
      </c>
      <c r="HD133" s="204">
        <f t="shared" si="358"/>
        <v>-1.0000000000001563E-2</v>
      </c>
      <c r="HE133" s="537">
        <f>IF(AND(HC133&lt;(GX133-2),GZ133&lt;-5),HD133+(GY133*-0.1),IF(AND(HC133&lt;(GX133-2),GZ133&lt;-3),HD133+(GY133*-0.3),IF(AND(HC133&lt;(GX133-2),GZ133&lt;0),HD133+(GY133*-0.5),0)))</f>
        <v>0</v>
      </c>
      <c r="HF133" s="537">
        <f t="shared" si="359"/>
        <v>0</v>
      </c>
      <c r="HG133" s="537">
        <f t="shared" si="328"/>
        <v>0</v>
      </c>
      <c r="HH133" s="537">
        <f t="shared" si="329"/>
        <v>0</v>
      </c>
      <c r="HI133" s="518">
        <f t="shared" si="417"/>
        <v>-24.789757279915012</v>
      </c>
      <c r="HJ133" s="519">
        <f t="shared" si="360"/>
        <v>-1.0000000000001563E-2</v>
      </c>
      <c r="HK133" s="519">
        <f t="shared" si="361"/>
        <v>-1.0000000000001563E-2</v>
      </c>
      <c r="HL133" s="538">
        <f t="shared" si="221"/>
        <v>-1.0000000000001563E-2</v>
      </c>
      <c r="HM133" s="165"/>
      <c r="HN133" s="165"/>
      <c r="HO133" s="104">
        <f t="shared" si="387"/>
        <v>-24.107357279915018</v>
      </c>
      <c r="HP133" s="482"/>
      <c r="HQ133" s="212"/>
      <c r="HR133" s="302">
        <v>42375</v>
      </c>
      <c r="HS133" s="303">
        <v>-1.2140500000000003</v>
      </c>
      <c r="HT133" s="303">
        <v>-1.2295500000000004</v>
      </c>
      <c r="HU133" s="207"/>
      <c r="HV133" s="209">
        <v>-22.986908721749998</v>
      </c>
      <c r="HW133" s="208">
        <v>0.1</v>
      </c>
      <c r="HX133" s="305">
        <v>3.8795500000000009</v>
      </c>
      <c r="HY133" s="508">
        <f t="shared" si="408"/>
        <v>0</v>
      </c>
      <c r="HZ133" s="507">
        <f t="shared" si="409"/>
        <v>1</v>
      </c>
      <c r="IA133" s="204">
        <f t="shared" si="377"/>
        <v>-21.214775439477506</v>
      </c>
      <c r="IB133" s="204">
        <f t="shared" si="362"/>
        <v>0.10000000000000142</v>
      </c>
      <c r="IC133" s="537">
        <f>IF(AND(IA133&lt;(HV133-2),HX133&lt;-5),IB133+(HW133*-0.1),IF(AND(IA133&lt;(HV133-2),HX133&lt;-3),IB133+(HW133*-0.3),IF(AND(IA133&lt;(HV133-2),HX133&lt;0),IB133+(HW133*-0.5),0)))</f>
        <v>0</v>
      </c>
      <c r="ID133" s="537">
        <f t="shared" si="363"/>
        <v>0</v>
      </c>
      <c r="IE133" s="537">
        <f t="shared" si="333"/>
        <v>0</v>
      </c>
      <c r="IF133" s="537">
        <f t="shared" si="334"/>
        <v>0</v>
      </c>
      <c r="IG133" s="518">
        <f t="shared" si="418"/>
        <v>-21.214775439477506</v>
      </c>
      <c r="IH133" s="519">
        <f t="shared" si="364"/>
        <v>0.10000000000000142</v>
      </c>
      <c r="II133" s="519">
        <f t="shared" si="365"/>
        <v>0.10000000000000142</v>
      </c>
      <c r="IJ133" s="538">
        <f t="shared" si="222"/>
        <v>1.4155343563970746E-15</v>
      </c>
      <c r="IK133" s="165"/>
      <c r="IL133" s="165"/>
      <c r="IM133" s="104">
        <f t="shared" si="388"/>
        <v>-21.953975439477521</v>
      </c>
      <c r="IN133" s="207"/>
      <c r="IO133" s="212"/>
      <c r="IP133" s="302">
        <v>42375</v>
      </c>
      <c r="IQ133" s="303">
        <v>-1.2140500000000003</v>
      </c>
      <c r="IR133" s="303">
        <v>-1.2295500000000004</v>
      </c>
      <c r="IS133" s="207"/>
      <c r="IT133" s="209">
        <v>-22.986908721749998</v>
      </c>
      <c r="IU133" s="208">
        <v>0.1</v>
      </c>
      <c r="IV133" s="367">
        <v>4.7795500000000004</v>
      </c>
      <c r="IW133" s="508">
        <f t="shared" si="410"/>
        <v>0</v>
      </c>
      <c r="IX133" s="507">
        <f t="shared" si="411"/>
        <v>1.1499999999999999</v>
      </c>
      <c r="IY133" s="204">
        <f t="shared" si="378"/>
        <v>-22.125</v>
      </c>
      <c r="IZ133" s="204">
        <f t="shared" si="366"/>
        <v>0.11499999999999844</v>
      </c>
      <c r="JA133" s="537">
        <f t="shared" si="379"/>
        <v>0</v>
      </c>
      <c r="JB133" s="537">
        <f t="shared" si="367"/>
        <v>0</v>
      </c>
      <c r="JC133" s="537">
        <f t="shared" si="338"/>
        <v>0</v>
      </c>
      <c r="JD133" s="537">
        <f t="shared" si="339"/>
        <v>0</v>
      </c>
      <c r="JE133" s="518">
        <f t="shared" si="419"/>
        <v>-22.199622412950006</v>
      </c>
      <c r="JF133" s="519">
        <f t="shared" si="368"/>
        <v>0.11499999999999844</v>
      </c>
      <c r="JG133" s="519">
        <f t="shared" si="369"/>
        <v>0.11499999999999844</v>
      </c>
      <c r="JH133" s="538">
        <f t="shared" si="223"/>
        <v>1.4999999999998431E-2</v>
      </c>
      <c r="JI133" s="165"/>
      <c r="JJ133" s="165"/>
      <c r="JK133" s="104">
        <f t="shared" si="389"/>
        <v>-21.912423855859007</v>
      </c>
      <c r="JL133" s="505"/>
      <c r="JM133" s="505"/>
      <c r="JN133" s="535"/>
      <c r="JO133" s="210">
        <v>-22.986908721749998</v>
      </c>
      <c r="JP133" s="210">
        <v>-0.87044999999999972</v>
      </c>
      <c r="JQ133" s="423">
        <f t="shared" si="390"/>
        <v>-22.783720429142505</v>
      </c>
      <c r="JR133" s="423"/>
      <c r="JS133" s="207"/>
      <c r="JT133" s="210">
        <v>-4.6704499999999998</v>
      </c>
      <c r="JU133" s="423">
        <f t="shared" si="391"/>
        <v>-23.238483664901</v>
      </c>
      <c r="JV133" s="433"/>
      <c r="JW133" s="207"/>
      <c r="JX133" s="210">
        <v>0.77955000000000041</v>
      </c>
      <c r="JY133" s="433">
        <f t="shared" si="392"/>
        <v>-22.781021978220014</v>
      </c>
      <c r="JZ133" s="423"/>
      <c r="KA133" s="207"/>
      <c r="KB133" s="210">
        <v>0.47955000000000025</v>
      </c>
      <c r="KC133" s="423">
        <f t="shared" si="246"/>
        <v>-23.18478889968101</v>
      </c>
      <c r="KD133" s="423"/>
      <c r="KE133" s="207"/>
      <c r="KF133" s="210">
        <v>-8.2204499999999996</v>
      </c>
      <c r="KG133" s="423">
        <f t="shared" si="393"/>
        <v>-24.413289412287511</v>
      </c>
      <c r="KH133" s="423"/>
      <c r="KI133" s="207"/>
      <c r="KJ133" s="210">
        <v>1.7295500000000004</v>
      </c>
      <c r="KK133" s="423">
        <f t="shared" si="394"/>
        <v>-24.107357279915018</v>
      </c>
      <c r="KL133" s="433"/>
      <c r="KM133" s="207"/>
      <c r="KN133" s="367">
        <v>3.8795500000000009</v>
      </c>
      <c r="KO133" s="423">
        <f t="shared" si="395"/>
        <v>-21.953975439477521</v>
      </c>
      <c r="KP133" s="423"/>
      <c r="KQ133" s="207"/>
      <c r="KR133" s="367">
        <v>4.7795500000000004</v>
      </c>
      <c r="KS133" s="423">
        <f t="shared" si="250"/>
        <v>-21.912423855859007</v>
      </c>
      <c r="KT133" s="423"/>
      <c r="KU133" s="302">
        <v>42375</v>
      </c>
    </row>
    <row r="134" spans="1:325" x14ac:dyDescent="0.35">
      <c r="A134" s="95">
        <v>41280</v>
      </c>
      <c r="B134" s="36">
        <v>41280</v>
      </c>
      <c r="C134" s="301">
        <v>-2.1</v>
      </c>
      <c r="D134" s="301">
        <v>-5.9</v>
      </c>
      <c r="E134" s="301">
        <v>-0.44999999999999996</v>
      </c>
      <c r="F134" s="301">
        <v>-0.75000000000000011</v>
      </c>
      <c r="G134" s="301">
        <v>-9.4499999999999993</v>
      </c>
      <c r="H134" s="301">
        <v>0.5</v>
      </c>
      <c r="I134" s="301">
        <v>2.6500000000000004</v>
      </c>
      <c r="J134" s="301">
        <v>3.55</v>
      </c>
      <c r="K134" s="106"/>
      <c r="L134" s="36">
        <v>42375</v>
      </c>
      <c r="M134" s="105">
        <v>-1.2140500000000003</v>
      </c>
      <c r="N134" s="98">
        <f t="shared" si="233"/>
        <v>-1.2295500000000004</v>
      </c>
      <c r="O134" s="108">
        <f t="shared" si="242"/>
        <v>-1.2438500000000003</v>
      </c>
      <c r="P134" s="262"/>
      <c r="Q134" s="181">
        <v>42375</v>
      </c>
      <c r="R134" s="301">
        <v>-2.1</v>
      </c>
      <c r="S134" s="224">
        <v>-0.87044999999999972</v>
      </c>
      <c r="T134"/>
      <c r="U134" s="301">
        <v>-5.9</v>
      </c>
      <c r="V134" s="224">
        <v>-4.6704499999999998</v>
      </c>
      <c r="W134"/>
      <c r="X134" s="301">
        <v>-0.44999999999999996</v>
      </c>
      <c r="Y134" s="224">
        <v>0.77955000000000041</v>
      </c>
      <c r="Z134"/>
      <c r="AA134" s="301">
        <v>-0.75000000000000011</v>
      </c>
      <c r="AB134" s="224">
        <v>0.47955000000000025</v>
      </c>
      <c r="AC134"/>
      <c r="AD134" s="301">
        <v>-9.4499999999999993</v>
      </c>
      <c r="AE134" s="223">
        <v>-8.2204499999999996</v>
      </c>
      <c r="AF134"/>
      <c r="AG134" s="301">
        <v>0.5</v>
      </c>
      <c r="AH134" s="223">
        <v>1.7295500000000004</v>
      </c>
      <c r="AI134" s="100"/>
      <c r="AJ134" s="301">
        <v>2.6500000000000004</v>
      </c>
      <c r="AK134" s="223">
        <v>3.8795500000000009</v>
      </c>
      <c r="AL134"/>
      <c r="AM134" s="301">
        <v>3.55</v>
      </c>
      <c r="AN134" s="223">
        <f t="shared" si="224"/>
        <v>4.7795500000000004</v>
      </c>
      <c r="AO134"/>
      <c r="AZ134" s="36">
        <v>42376</v>
      </c>
      <c r="BA134" s="301">
        <v>-0.25</v>
      </c>
      <c r="BC134" s="301">
        <v>-5.4</v>
      </c>
      <c r="BE134" s="301">
        <v>1.1000000000000001</v>
      </c>
      <c r="BG134" s="301">
        <v>1.1499999999999999</v>
      </c>
      <c r="BI134" s="301">
        <v>-10.3</v>
      </c>
      <c r="BK134" s="301">
        <v>2.25</v>
      </c>
      <c r="BM134" s="301">
        <v>1.75</v>
      </c>
      <c r="BO134" s="301">
        <v>3.25</v>
      </c>
      <c r="BP134">
        <v>-22.187611111111114</v>
      </c>
      <c r="BQ134" s="398"/>
      <c r="BS134" s="36">
        <v>42376</v>
      </c>
      <c r="BT134">
        <v>80</v>
      </c>
      <c r="BU134">
        <f t="shared" si="380"/>
        <v>0.8</v>
      </c>
      <c r="BV134">
        <f t="shared" si="381"/>
        <v>-22.994488000000008</v>
      </c>
      <c r="BW134">
        <v>73</v>
      </c>
      <c r="BX134">
        <f t="shared" si="382"/>
        <v>0.73</v>
      </c>
      <c r="CD134" s="36">
        <v>42376</v>
      </c>
      <c r="CE134" s="108">
        <v>-1.1794500000000006</v>
      </c>
      <c r="CF134" s="108">
        <v>-1.1967500000000004</v>
      </c>
      <c r="CH134" s="104">
        <v>-22.994488000000008</v>
      </c>
      <c r="CI134" s="202">
        <v>0.1</v>
      </c>
      <c r="CJ134" s="224">
        <v>0.94675000000000042</v>
      </c>
      <c r="CK134" s="508">
        <f>IF(CJ134&lt;-10,-3,IF(CJ134&lt;-7,-2,IF(CJ134&lt;-4,-1.8,IF(CJ134&lt;-3,-1.3,IF(CJ134&lt;-2,-1.1,IF(CJ134&lt;-1,-1.05,IF(CJ134&lt;0,-1,0)))))))</f>
        <v>0</v>
      </c>
      <c r="CL134" s="507">
        <f t="shared" ref="CL134" si="420">IF(CJ134&gt;6,1.8,IF(CJ134&gt;5,1.3,IF(CJ134&gt;4,1.1,IF(CJ134&gt;3,0.7,IF(CJ134&gt;2,0.3,IF(CJ134&gt;1,0.05,IF(CJ134&gt;0,-0.3,0)))))))</f>
        <v>-0.3</v>
      </c>
      <c r="CM134" s="204">
        <f t="shared" si="370"/>
        <v>-22.893720429142498</v>
      </c>
      <c r="CN134" s="204">
        <f t="shared" si="371"/>
        <v>-3.0000000000001137E-2</v>
      </c>
      <c r="CO134" s="537">
        <f t="shared" ref="CO134:CO158" si="421">IF(AND(CM134&lt;(CH134-2),CJ134&lt;-5),CN134+(CI134*-0.1),IF(AND(CM134&lt;(CH134-2),CJ134&lt;-3),CN134+(CI134*0.2),IF(AND(CM134&lt;(CH134-2),CJ134&lt;0),CN134+(CI134*0.5),0)))</f>
        <v>0</v>
      </c>
      <c r="CP134" s="537">
        <f t="shared" ref="CP134:CP145" si="422">IF(AND(CM134&lt;(CH134-2),CJ134&gt;5),CN134+(CI134*2),IF(AND(CM134&lt;(CH134-2),CJ134&gt;3),CN134+(CI134*1.5),IF(AND(CM134&lt;(CH134-2),CJ134&gt;0),CN134+(CI134*1),0)))</f>
        <v>0</v>
      </c>
      <c r="CQ134" s="537">
        <f t="shared" si="300"/>
        <v>0</v>
      </c>
      <c r="CR134" s="537">
        <f t="shared" si="301"/>
        <v>0</v>
      </c>
      <c r="CS134" s="518">
        <f t="shared" si="412"/>
        <v>-22.893720429142498</v>
      </c>
      <c r="CT134" s="519">
        <f t="shared" ref="CT134:CT168" si="423">IF(AND(CS133&lt;-21,CJ134&lt;0),((CS134-CS133)*0.8),(CS134-CS133))</f>
        <v>-3.0000000000001137E-2</v>
      </c>
      <c r="CU134" s="519">
        <f>IF(AND(CS133&lt;-23.5,CJ134&lt;0),((CS134-CS133)*0.4),(CT134))</f>
        <v>-3.0000000000001137E-2</v>
      </c>
      <c r="CV134" s="538">
        <f t="shared" si="302"/>
        <v>-3.0000000000001137E-2</v>
      </c>
      <c r="CW134" s="519">
        <f>IF(AND(CJ134&lt;-8,CY133&lt;-23.5),(CV134),IF(AND(CJ134&lt;0,CY133&lt;-23.5),(CV134+0.1),CV134))</f>
        <v>-3.0000000000001137E-2</v>
      </c>
      <c r="CX134" s="519">
        <f t="shared" ref="CX134" si="424">IF(AND(CY133&lt;-23.5,CJ134&gt;3),CW134*2,CW134)</f>
        <v>-3.0000000000001137E-2</v>
      </c>
      <c r="CY134" s="104">
        <f>(CY133+CX134)</f>
        <v>-22.813720429142506</v>
      </c>
      <c r="CZ134"/>
      <c r="DB134" s="36">
        <v>42376</v>
      </c>
      <c r="DC134" s="108">
        <v>-1.1794500000000006</v>
      </c>
      <c r="DD134" s="108">
        <v>-1.1967500000000004</v>
      </c>
      <c r="DF134" s="104">
        <v>-22.994488000000008</v>
      </c>
      <c r="DG134" s="202">
        <v>0.1</v>
      </c>
      <c r="DH134" s="224">
        <v>-4.2032499999999997</v>
      </c>
      <c r="DI134" s="508">
        <f>IF(DH134&lt;-10,-3,IF(DH134&lt;-7,-2,IF(DH134&lt;-4,-1.8,IF(DH134&lt;-3,-1.3,IF(DH134&lt;-2,-1.1,IF(DH134&lt;-1,-1.05,IF(DH134&lt;0,-1,0)))))))</f>
        <v>-1.8</v>
      </c>
      <c r="DJ134" s="507">
        <f t="shared" ref="DJ134" si="425">IF(DH134&gt;6,1.8,IF(DH134&gt;5,1.3,IF(DH134&gt;4,1.1,IF(DH134&gt;3,0.7,IF(DH134&gt;2,0.3,IF(DH134&gt;1,0.05,IF(DH134&gt;0,-0.3,0)))))))</f>
        <v>0</v>
      </c>
      <c r="DK134" s="204">
        <f t="shared" si="372"/>
        <v>-23.970000000000013</v>
      </c>
      <c r="DL134" s="204">
        <f t="shared" si="343"/>
        <v>-8.9999999999999858E-2</v>
      </c>
      <c r="DM134" s="537">
        <f t="shared" ref="DM134:DM158" si="426">IF(AND(DK134&lt;(DF134-2),DH134&lt;-5),DL134+(DG134*-0.1),IF(AND(DK134&lt;(DF134-2),DH134&lt;-3),DL134+(DG134*0.2),IF(AND(DK134&lt;(DF134-2),DH134&lt;0),DL134+(DG134*0.5),0)))</f>
        <v>0</v>
      </c>
      <c r="DN134" s="537">
        <f t="shared" ref="DN134:DN145" si="427">IF(AND(DK134&lt;(DF134-2),DH134&gt;5),DL134+(DG134*2),IF(AND(DK134&lt;(DF134-2),DH134&gt;3),DL134+(DG134*1.5),IF(AND(DK134&lt;(DF134-2),DH134&gt;0),DL134+(DG134*1),0)))</f>
        <v>0</v>
      </c>
      <c r="DO134" s="537">
        <f t="shared" si="307"/>
        <v>0</v>
      </c>
      <c r="DP134" s="537">
        <f t="shared" si="308"/>
        <v>0</v>
      </c>
      <c r="DQ134" s="518">
        <f t="shared" si="413"/>
        <v>-24.721162814992514</v>
      </c>
      <c r="DR134" s="519">
        <f t="shared" ref="DR134:DR167" si="428">IF(AND(DQ133&lt;-21,DH134&lt;0),((DQ134-DQ133)*0.8),(DQ134-DQ133))</f>
        <v>-7.1999999999999884E-2</v>
      </c>
      <c r="DS134" s="519">
        <f>IF(AND(DQ133&lt;-23.5,DH134&lt;0),((DQ134-DQ133)*0.4),(DR134))</f>
        <v>-3.5999999999999942E-2</v>
      </c>
      <c r="DT134" s="538">
        <f t="shared" si="217"/>
        <v>-3.5999999999999942E-2</v>
      </c>
      <c r="DU134" s="519">
        <f>IF(AND(DH134&lt;-8,DW133&lt;-23.5),(DT134),IF(AND(DH134&lt;0,DW133&lt;-23.5),(DT134+0.1),DT134))</f>
        <v>-3.5999999999999942E-2</v>
      </c>
      <c r="DV134" s="519">
        <f t="shared" ref="DV134" si="429">IF(AND(DW133&lt;-23.5,DH134&gt;3),DU134*2,DU134)</f>
        <v>-3.5999999999999942E-2</v>
      </c>
      <c r="DW134" s="104">
        <f>(DW133+DV134)</f>
        <v>-23.274483664901002</v>
      </c>
      <c r="DY134" s="183"/>
      <c r="DZ134" s="36">
        <v>42376</v>
      </c>
      <c r="EA134" s="108">
        <v>-1.1794500000000006</v>
      </c>
      <c r="EB134" s="108">
        <v>-1.1967500000000004</v>
      </c>
      <c r="ED134" s="104">
        <v>-22.994488000000008</v>
      </c>
      <c r="EE134" s="202">
        <v>0.1</v>
      </c>
      <c r="EF134" s="224">
        <v>2.2967500000000003</v>
      </c>
      <c r="EG134" s="508">
        <f>IF(EF134&lt;-10,-3,IF(EF134&lt;-7,-2,IF(EF134&lt;-4,-1.8,IF(EF134&lt;-3,-1.3,IF(EF134&lt;-2,-1.1,IF(EF134&lt;-1,-1.05,IF(EF134&lt;0,-1,0)))))))</f>
        <v>0</v>
      </c>
      <c r="EH134" s="507">
        <f t="shared" ref="EH134" si="430">IF(EF134&gt;6,1.8,IF(EF134&gt;5,1.3,IF(EF134&gt;4,1.1,IF(EF134&gt;3,0.7,IF(EF134&gt;2,0.3,IF(EF134&gt;1,0.05,IF(EF134&gt;0,-0.3,0)))))))</f>
        <v>0.3</v>
      </c>
      <c r="EI134" s="204">
        <f t="shared" si="373"/>
        <v>-22.065901753414998</v>
      </c>
      <c r="EJ134" s="204">
        <f t="shared" si="347"/>
        <v>3.0000000000001137E-2</v>
      </c>
      <c r="EK134" s="537">
        <f t="shared" ref="EK134:EK158" si="431">IF(AND(EI134&lt;(ED134-2),EF134&lt;-5),EJ134+(EE134*-0.1),IF(AND(EI134&lt;(ED134-2),EF134&lt;-3),EJ134+(EE134*0.2),IF(AND(EI134&lt;(ED134-2),EF134&lt;0),EJ134+(EE134*0.5),0)))</f>
        <v>0</v>
      </c>
      <c r="EL134" s="537">
        <f t="shared" ref="EL134:EL145" si="432">IF(AND(EI134&lt;(ED134-2),EF134&gt;5),EJ134+(EE134*2),IF(AND(EI134&lt;(ED134-2),EF134&gt;3),EJ134+(EE134*1.5),IF(AND(EI134&lt;(ED134-2),EF134&gt;0),EJ134+(EE134*1),0)))</f>
        <v>0</v>
      </c>
      <c r="EM134" s="537">
        <f>IF(AND(EI134&gt;(ED134+2),EF134&gt;5),EJ134+(EE134*0.1),IF(AND(EI134&gt;(ED134+2),EF134&gt;3),EJ134+(EE134*0.2),IF(AND(EI134&gt;(ED134+2),EF134&gt;0),EJ134+(EE134*0.3),0)))</f>
        <v>0</v>
      </c>
      <c r="EN134" s="537">
        <f t="shared" si="313"/>
        <v>0</v>
      </c>
      <c r="EO134" s="518">
        <f t="shared" si="414"/>
        <v>-22.247810244839997</v>
      </c>
      <c r="EP134" s="519">
        <f t="shared" ref="EP134:EP168" si="433">IF(AND(EO133&lt;-21,EF134&lt;0),((EO134-EO133)*0.8),(EO134-EO133))</f>
        <v>3.0000000000001137E-2</v>
      </c>
      <c r="EQ134" s="519">
        <f>IF(AND(EO133&lt;-23.5,EF134&lt;0),((EO134-EO133)*0.4),(EP134))</f>
        <v>3.0000000000001137E-2</v>
      </c>
      <c r="ER134" s="538">
        <f t="shared" si="218"/>
        <v>3.0000000000001137E-2</v>
      </c>
      <c r="ES134" s="519">
        <f>IF(AND(EF134&lt;-8,EU133&lt;-23.5),(ER134),IF(AND(EF134&lt;0,EU133&lt;-23.5),(ER134+0.1),ER134))</f>
        <v>3.0000000000001137E-2</v>
      </c>
      <c r="ET134" s="519">
        <f t="shared" ref="ET134" si="434">IF(AND(EU133&lt;-23.5,EF134&gt;3),ES134*2,ES134)</f>
        <v>3.0000000000001137E-2</v>
      </c>
      <c r="EU134" s="104">
        <f>(EU133+ET134)</f>
        <v>-22.751021978220013</v>
      </c>
      <c r="EW134" s="183"/>
      <c r="EX134" s="36">
        <v>42376</v>
      </c>
      <c r="EY134" s="108">
        <v>-1.1794500000000006</v>
      </c>
      <c r="EZ134" s="108">
        <v>-1.1967500000000004</v>
      </c>
      <c r="FB134" s="104">
        <v>-22.994488000000008</v>
      </c>
      <c r="FC134" s="202">
        <v>0.1</v>
      </c>
      <c r="FD134" s="224">
        <v>2.3467500000000001</v>
      </c>
      <c r="FE134" s="508">
        <f>IF(FD134&lt;-10,-3,IF(FD134&lt;-7,-2,IF(FD134&lt;-4,-1.8,IF(FD134&lt;-3,-1.3,IF(FD134&lt;-2,-1.1,IF(FD134&lt;-1,-1.05,IF(FD134&lt;0,-1,0)))))))</f>
        <v>0</v>
      </c>
      <c r="FF134" s="507">
        <f t="shared" ref="FF134" si="435">IF(FD134&gt;6,1.8,IF(FD134&gt;5,1.3,IF(FD134&gt;4,1.1,IF(FD134&gt;3,0.7,IF(FD134&gt;2,0.3,IF(FD134&gt;1,0.05,IF(FD134&gt;0,-0.3,0)))))))</f>
        <v>0.3</v>
      </c>
      <c r="FG134" s="204">
        <f t="shared" si="374"/>
        <v>-23.989300427505015</v>
      </c>
      <c r="FH134" s="204">
        <f t="shared" si="351"/>
        <v>3.0000000000001137E-2</v>
      </c>
      <c r="FI134" s="537">
        <f t="shared" ref="FI134:FI158" si="436">IF(AND(FG134&lt;(FB134-2),FD134&lt;-5),FH134+(FC134*-0.1),IF(AND(FG134&lt;(FB134-2),FD134&lt;-3),FH134+(FC134*0.2),IF(AND(FG134&lt;(FB134-2),FD134&lt;0),FH134+(FC134*0.5),0)))</f>
        <v>0</v>
      </c>
      <c r="FJ134" s="537">
        <f t="shared" ref="FJ134:FJ145" si="437">IF(AND(FG134&lt;(FB134-2),FD134&gt;5),FH134+(FC134*2),IF(AND(FG134&lt;(FB134-2),FD134&gt;3),FH134+(FC134*1.5),IF(AND(FG134&lt;(FB134-2),FD134&gt;0),FH134+(FC134*1),0)))</f>
        <v>0</v>
      </c>
      <c r="FK134" s="537">
        <f t="shared" si="317"/>
        <v>0</v>
      </c>
      <c r="FL134" s="537">
        <f t="shared" si="318"/>
        <v>0</v>
      </c>
      <c r="FM134" s="518">
        <f t="shared" si="415"/>
        <v>-23.989300427505015</v>
      </c>
      <c r="FN134" s="519">
        <f t="shared" ref="FN134:FN168" si="438">IF(AND(FM133&lt;-21,FD134&lt;0),((FM134-FM133)*0.8),(FM134-FM133))</f>
        <v>3.0000000000001137E-2</v>
      </c>
      <c r="FO134" s="519">
        <f>IF(AND(FM133&lt;-23.5,FD134&lt;0),((FM134-FM133)*0.4),(FN134))</f>
        <v>3.0000000000001137E-2</v>
      </c>
      <c r="FP134" s="538">
        <f t="shared" si="219"/>
        <v>3.0000000000001137E-2</v>
      </c>
      <c r="FQ134" s="519">
        <f>IF(AND(FD134&lt;-8,FS133&lt;-23.5),(FP134),IF(AND(FD134&lt;0,FS133&lt;-23.5),(FP134+0.1),FP134))</f>
        <v>3.0000000000001137E-2</v>
      </c>
      <c r="FR134" s="519">
        <f t="shared" ref="FR134" si="439">IF(AND(FS133&lt;-23.5,FD134&gt;3),FQ134*2,FQ134)</f>
        <v>3.0000000000001137E-2</v>
      </c>
      <c r="FS134" s="104">
        <f>(FS133+FR134)</f>
        <v>-23.154788899681009</v>
      </c>
      <c r="FT134"/>
      <c r="FU134" s="183"/>
      <c r="FV134" s="36">
        <v>42376</v>
      </c>
      <c r="FW134" s="108">
        <v>-1.1794500000000006</v>
      </c>
      <c r="FX134" s="108">
        <v>-1.1967500000000004</v>
      </c>
      <c r="FZ134" s="104">
        <v>-22.994488000000008</v>
      </c>
      <c r="GA134" s="202">
        <v>0.1</v>
      </c>
      <c r="GB134" s="223">
        <v>-9.103250000000001</v>
      </c>
      <c r="GC134" s="508">
        <f>IF(GB134&lt;-10,-3,IF(GB134&lt;-7,-2,IF(GB134&lt;-4,-1.8,IF(GB134&lt;-3,-1.3,IF(GB134&lt;-2,-1.1,IF(GB134&lt;-1,-1.05,IF(GB134&lt;0,-1,0)))))))</f>
        <v>-2</v>
      </c>
      <c r="GD134" s="507">
        <f t="shared" ref="GD134" si="440">IF(GB134&gt;6,1.8,IF(GB134&gt;5,1.3,IF(GB134&gt;4,1.1,IF(GB134&gt;3,0.7,IF(GB134&gt;2,0.3,IF(GB134&gt;1,0.05,IF(GB134&gt;0,-0.3,0)))))))</f>
        <v>0</v>
      </c>
      <c r="GE134" s="204">
        <f t="shared" si="375"/>
        <v>-24.632289412287506</v>
      </c>
      <c r="GF134" s="204">
        <f t="shared" si="355"/>
        <v>-0.10000000000000142</v>
      </c>
      <c r="GG134" s="537">
        <f t="shared" ref="GG134:GG158" si="441">IF(AND(GE134&lt;(FZ134-2),GB134&lt;-5),GF134+(GA134*-0.1),IF(AND(GE134&lt;(FZ134-2),GB134&lt;-3),GF134+(GA134*0.2),IF(AND(GE134&lt;(FZ134-2),GB134&lt;0),GF134+(GA134*0.5),0)))</f>
        <v>0</v>
      </c>
      <c r="GH134" s="537">
        <f t="shared" ref="GH134:GH145" si="442">IF(AND(GE134&lt;(FZ134-2),GB134&gt;5),GF134+(GA134*2),IF(AND(GE134&lt;(FZ134-2),GB134&gt;3),GF134+(GA134*1.5),IF(AND(GE134&lt;(FZ134-2),GB134&gt;0),GF134+(GA134*1),0)))</f>
        <v>0</v>
      </c>
      <c r="GI134" s="537">
        <f t="shared" si="323"/>
        <v>0</v>
      </c>
      <c r="GJ134" s="537">
        <f t="shared" si="324"/>
        <v>0</v>
      </c>
      <c r="GK134" s="518">
        <f t="shared" si="416"/>
        <v>-24.632289412287506</v>
      </c>
      <c r="GL134" s="519">
        <f t="shared" si="356"/>
        <v>-8.000000000000114E-2</v>
      </c>
      <c r="GM134" s="519">
        <f>IF(AND(GK133&lt;-23.5,GB134&lt;0),((GK134-GK133)*0.4),(GL134))</f>
        <v>-4.000000000000057E-2</v>
      </c>
      <c r="GN134" s="538">
        <f t="shared" si="220"/>
        <v>-4.000000000000057E-2</v>
      </c>
      <c r="GO134" s="519">
        <f>IF(AND(GB134&lt;-8,GQ133&lt;-23.5),(GN134),IF(AND(GB134&lt;0,GQ133&lt;-23.5),(GN134+0.1),GN134))</f>
        <v>-4.000000000000057E-2</v>
      </c>
      <c r="GP134" s="519">
        <f t="shared" ref="GP134" si="443">IF(AND(GQ133&lt;-23.5,GB134&gt;3),GO134*2,GO134)</f>
        <v>-4.000000000000057E-2</v>
      </c>
      <c r="GQ134" s="104">
        <f>(GQ133+GP134)</f>
        <v>-24.453289412287511</v>
      </c>
      <c r="GR134"/>
      <c r="GS134" s="183"/>
      <c r="GT134" s="36">
        <v>42376</v>
      </c>
      <c r="GU134" s="108">
        <v>-1.1794500000000006</v>
      </c>
      <c r="GV134" s="108">
        <v>-1.1967500000000004</v>
      </c>
      <c r="GX134" s="104">
        <v>-22.994488000000008</v>
      </c>
      <c r="GY134" s="202">
        <v>0.1</v>
      </c>
      <c r="GZ134" s="223">
        <v>3.4467500000000006</v>
      </c>
      <c r="HA134" s="508">
        <f>IF(GZ134&lt;-10,-3,IF(GZ134&lt;-7,-2,IF(GZ134&lt;-4,-1.8,IF(GZ134&lt;-3,-1.3,IF(GZ134&lt;-2,-1.1,IF(GZ134&lt;-1,-1.05,IF(GZ134&lt;0,-1,0)))))))</f>
        <v>0</v>
      </c>
      <c r="HB134" s="507">
        <f t="shared" ref="HB134" si="444">IF(GZ134&gt;6,1.8,IF(GZ134&gt;5,1.3,IF(GZ134&gt;4,1.1,IF(GZ134&gt;3,0.7,IF(GZ134&gt;2,0.3,IF(GZ134&gt;1,0.05,IF(GZ134&gt;0,-0.3,0)))))))</f>
        <v>0.7</v>
      </c>
      <c r="HC134" s="204">
        <f>IF(AND((HA134+HB134)&lt;0,HC133&lt;=-23),(((HA134+HB134)*GY134*0.5)+HC133),(((HA134+HB134)*GY134)+HC133))</f>
        <v>-24.700000000000003</v>
      </c>
      <c r="HD134" s="204">
        <f t="shared" si="358"/>
        <v>7.0000000000000284E-2</v>
      </c>
      <c r="HE134" s="537">
        <f t="shared" ref="HE134:HE158" si="445">IF(AND(HC134&lt;(GX134-2),GZ134&lt;-5),HD134+(GY134*-0.1),IF(AND(HC134&lt;(GX134-2),GZ134&lt;-3),HD134+(GY134*0.2),IF(AND(HC134&lt;(GX134-2),GZ134&lt;0),HD134+(GY134*0.5),0)))</f>
        <v>0</v>
      </c>
      <c r="HF134" s="537">
        <f t="shared" ref="HF134:HF145" si="446">IF(AND(HC134&lt;(GX134-2),GZ134&gt;5),HD134+(GY134*2),IF(AND(HC134&lt;(GX134-2),GZ134&gt;3),HD134+(GY134*1.5),IF(AND(HC134&lt;(GX134-2),GZ134&gt;0),HD134+(GY134*1),0)))</f>
        <v>0</v>
      </c>
      <c r="HG134" s="537">
        <f t="shared" si="328"/>
        <v>0</v>
      </c>
      <c r="HH134" s="537">
        <f t="shared" si="329"/>
        <v>0</v>
      </c>
      <c r="HI134" s="518">
        <f t="shared" si="417"/>
        <v>-24.719757279915012</v>
      </c>
      <c r="HJ134" s="519">
        <f t="shared" ref="HJ134:HJ168" si="447">IF(AND(HI133&lt;-21,GZ134&lt;0),((HI134-HI133)*0.8),(HI134-HI133))</f>
        <v>7.0000000000000284E-2</v>
      </c>
      <c r="HK134" s="519">
        <f>IF(AND(HI133&lt;-23.5,GZ134&lt;0),((HI134-HI133)*0.4),(HJ134))</f>
        <v>7.0000000000000284E-2</v>
      </c>
      <c r="HL134" s="538">
        <f t="shared" si="221"/>
        <v>7.0000000000000284E-2</v>
      </c>
      <c r="HM134" s="519">
        <f>IF(AND(GZ134&lt;-8,HO133&lt;-23.5),(HL134),IF(AND(GZ134&lt;0,HO133&lt;-23.5),(HL134+0.1),HL134))</f>
        <v>7.0000000000000284E-2</v>
      </c>
      <c r="HN134" s="519">
        <f t="shared" ref="HN134" si="448">IF(AND(HO133&lt;-23.5,GZ134&gt;3),HM134*2,HM134)</f>
        <v>0.14000000000000057</v>
      </c>
      <c r="HO134" s="104">
        <f>(HO133+HN134)</f>
        <v>-23.967357279915017</v>
      </c>
      <c r="HP134" s="165"/>
      <c r="HQ134" s="183"/>
      <c r="HR134" s="36">
        <v>42376</v>
      </c>
      <c r="HS134" s="108">
        <v>-1.1794500000000006</v>
      </c>
      <c r="HT134" s="108">
        <v>-1.1967500000000004</v>
      </c>
      <c r="HV134" s="104">
        <v>-22.994488000000008</v>
      </c>
      <c r="HW134" s="202">
        <v>0.1</v>
      </c>
      <c r="HX134" s="223">
        <v>2.9467500000000006</v>
      </c>
      <c r="HY134" s="508">
        <f>IF(HX134&lt;-10,-3,IF(HX134&lt;-7,-2,IF(HX134&lt;-4,-1.8,IF(HX134&lt;-3,-1.3,IF(HX134&lt;-2,-1.1,IF(HX134&lt;-1,-1.05,IF(HX134&lt;0,-1,0)))))))</f>
        <v>0</v>
      </c>
      <c r="HZ134" s="507">
        <f t="shared" ref="HZ134" si="449">IF(HX134&gt;6,1.8,IF(HX134&gt;5,1.3,IF(HX134&gt;4,1.1,IF(HX134&gt;3,0.7,IF(HX134&gt;2,0.3,IF(HX134&gt;1,0.05,IF(HX134&gt;0,-0.3,0)))))))</f>
        <v>0.3</v>
      </c>
      <c r="IA134" s="204">
        <f t="shared" si="377"/>
        <v>-21.184775439477505</v>
      </c>
      <c r="IB134" s="204">
        <f t="shared" si="362"/>
        <v>3.0000000000001137E-2</v>
      </c>
      <c r="IC134" s="537">
        <f t="shared" ref="IC134:IC158" si="450">IF(AND(IA134&lt;(HV134-2),HX134&lt;-5),IB134+(HW134*-0.1),IF(AND(IA134&lt;(HV134-2),HX134&lt;-3),IB134+(HW134*0.2),IF(AND(IA134&lt;(HV134-2),HX134&lt;0),IB134+(HW134*0.5),0)))</f>
        <v>0</v>
      </c>
      <c r="ID134" s="537">
        <f t="shared" ref="ID134:ID145" si="451">IF(AND(IA134&lt;(HV134-2),HX134&gt;5),IB134+(HW134*2),IF(AND(IA134&lt;(HV134-2),HX134&gt;3),IB134+(HW134*1.5),IF(AND(IA134&lt;(HV134-2),HX134&gt;0),IB134+(HW134*1),0)))</f>
        <v>0</v>
      </c>
      <c r="IE134" s="537">
        <f t="shared" si="333"/>
        <v>0</v>
      </c>
      <c r="IF134" s="537">
        <f t="shared" si="334"/>
        <v>0</v>
      </c>
      <c r="IG134" s="518">
        <f t="shared" si="418"/>
        <v>-21.184775439477505</v>
      </c>
      <c r="IH134" s="519">
        <f t="shared" ref="IH134:IH168" si="452">IF(AND(IG133&lt;-21,HX134&lt;0),((IG134-IG133)*0.8),(IG134-IG133))</f>
        <v>3.0000000000001137E-2</v>
      </c>
      <c r="II134" s="519">
        <f>IF(AND(IG133&lt;-23.5,HX134&lt;0),((IG134-IG133)*0.4),(IH134))</f>
        <v>3.0000000000001137E-2</v>
      </c>
      <c r="IJ134" s="538">
        <f t="shared" si="222"/>
        <v>-6.9999999999998869E-2</v>
      </c>
      <c r="IK134" s="519">
        <f>IF(AND(HX134&lt;-8,IM133&lt;-23.5),(IJ134),IF(AND(HX134&lt;0,IM133&lt;-23.5),(IJ134+0.1),IJ134))</f>
        <v>-6.9999999999998869E-2</v>
      </c>
      <c r="IL134" s="519">
        <f t="shared" ref="IL134" si="453">IF(AND(IM133&lt;-23.5,HX134&gt;3),IK134*2,IK134)</f>
        <v>-6.9999999999998869E-2</v>
      </c>
      <c r="IM134" s="104">
        <f>(IM133+IL134)</f>
        <v>-22.023975439477521</v>
      </c>
      <c r="IN134"/>
      <c r="IO134" s="183"/>
      <c r="IP134" s="36">
        <v>42376</v>
      </c>
      <c r="IQ134" s="108">
        <v>-1.1794500000000006</v>
      </c>
      <c r="IR134" s="108">
        <v>-1.1967500000000004</v>
      </c>
      <c r="IT134" s="104">
        <v>-22.994488000000008</v>
      </c>
      <c r="IU134" s="202">
        <v>0.1</v>
      </c>
      <c r="IV134" s="365">
        <v>4.4467500000000006</v>
      </c>
      <c r="IW134" s="508">
        <f>IF(IV134&lt;-10,-3,IF(IV134&lt;-7,-2,IF(IV134&lt;-4,-1.8,IF(IV134&lt;-3,-1.3,IF(IV134&lt;-2,-1.1,IF(IV134&lt;-1,-1.05,IF(IV134&lt;0,-1,0)))))))</f>
        <v>0</v>
      </c>
      <c r="IX134" s="507">
        <f t="shared" ref="IX134" si="454">IF(IV134&gt;6,1.8,IF(IV134&gt;5,1.3,IF(IV134&gt;4,1.1,IF(IV134&gt;3,0.7,IF(IV134&gt;2,0.3,IF(IV134&gt;1,0.05,IF(IV134&gt;0,-0.3,0)))))))</f>
        <v>1.1000000000000001</v>
      </c>
      <c r="IY134" s="204">
        <f t="shared" si="378"/>
        <v>-22.015000000000001</v>
      </c>
      <c r="IZ134" s="204">
        <f t="shared" si="366"/>
        <v>0.10999999999999943</v>
      </c>
      <c r="JA134" s="537">
        <f t="shared" ref="JA134:JA158" si="455">IF(AND(IY134&lt;(IT134-2),IV134&lt;-5),IZ134+(IU134*-0.1),IF(AND(IY134&lt;(IT134-2),IV134&lt;-3),IZ134+(IU134*0.2),IF(AND(IY134&lt;(IT134-2),IV134&lt;0),IZ134+(IU134*0.5),0)))</f>
        <v>0</v>
      </c>
      <c r="JB134" s="537">
        <f t="shared" ref="JB134:JB145" si="456">IF(AND(IY134&lt;(IT134-2),IV134&gt;5),IZ134+(IU134*2),IF(AND(IY134&lt;(IT134-2),IV134&gt;3),IZ134+(IU134*1.5),IF(AND(IY134&lt;(IT134-2),IV134&gt;0),IZ134+(IU134*1),0)))</f>
        <v>0</v>
      </c>
      <c r="JC134" s="537">
        <f t="shared" si="338"/>
        <v>0</v>
      </c>
      <c r="JD134" s="537">
        <f t="shared" si="339"/>
        <v>0</v>
      </c>
      <c r="JE134" s="518">
        <f t="shared" si="419"/>
        <v>-22.089622412950007</v>
      </c>
      <c r="JF134" s="519">
        <f t="shared" ref="JF134:JF164" si="457">IF(AND(JE133&lt;-21,IV134&lt;0),((JE134-JE133)*0.8),(JE134-JE133))</f>
        <v>0.10999999999999943</v>
      </c>
      <c r="JG134" s="519">
        <f>IF(AND(JE133&lt;-23.5,IV134&lt;0),((JE134-JE133)*0.4),(JF134))</f>
        <v>0.10999999999999943</v>
      </c>
      <c r="JH134" s="538">
        <f t="shared" si="223"/>
        <v>9.999999999999426E-3</v>
      </c>
      <c r="JI134" s="519">
        <f>IF(AND(IV134&lt;-8,JK133&lt;-23.5),(JH134),IF(AND(IV134&lt;0,JK133&lt;-23.5),(JH134+0.1),JH134))</f>
        <v>9.999999999999426E-3</v>
      </c>
      <c r="JJ134" s="519">
        <f t="shared" ref="JJ134" si="458">IF(AND(JK133&lt;-23.5,IV134&gt;3),JI134*2,JI134)</f>
        <v>9.999999999999426E-3</v>
      </c>
      <c r="JK134" s="104">
        <f>(JK133+JJ134)</f>
        <v>-21.902423855859009</v>
      </c>
      <c r="JL134" s="131">
        <v>-22.187611111111114</v>
      </c>
      <c r="JM134" s="131"/>
      <c r="JN134" s="528"/>
      <c r="JO134" s="163">
        <v>-22.994488000000008</v>
      </c>
      <c r="JP134" s="163">
        <v>0.94675000000000042</v>
      </c>
      <c r="JQ134" s="398">
        <f t="shared" si="390"/>
        <v>-22.813720429142506</v>
      </c>
      <c r="JT134" s="163">
        <v>-4.2032499999999997</v>
      </c>
      <c r="JU134" s="398">
        <f t="shared" si="391"/>
        <v>-23.274483664901002</v>
      </c>
      <c r="JX134" s="163">
        <v>2.2967500000000003</v>
      </c>
      <c r="JY134" s="425">
        <f t="shared" si="392"/>
        <v>-22.751021978220013</v>
      </c>
      <c r="KB134" s="163">
        <v>2.3467500000000001</v>
      </c>
      <c r="KC134" s="398">
        <f t="shared" si="246"/>
        <v>-23.154788899681009</v>
      </c>
      <c r="KF134" s="163">
        <v>-9.103250000000001</v>
      </c>
      <c r="KG134" s="398">
        <f t="shared" si="393"/>
        <v>-24.453289412287511</v>
      </c>
      <c r="KJ134" s="163">
        <v>3.4467500000000006</v>
      </c>
      <c r="KK134" s="398">
        <f t="shared" si="394"/>
        <v>-23.967357279915017</v>
      </c>
      <c r="KL134" s="425"/>
      <c r="KN134" s="365">
        <v>2.9467500000000006</v>
      </c>
      <c r="KO134" s="398">
        <f t="shared" si="395"/>
        <v>-22.023975439477521</v>
      </c>
      <c r="KR134" s="365">
        <v>4.4467500000000006</v>
      </c>
      <c r="KS134" s="398">
        <f t="shared" si="250"/>
        <v>-21.902423855859009</v>
      </c>
      <c r="KT134" s="398">
        <v>-22.187611111111114</v>
      </c>
      <c r="KU134" s="36">
        <v>42376</v>
      </c>
    </row>
    <row r="135" spans="1:325" x14ac:dyDescent="0.35">
      <c r="A135" s="95">
        <v>41281</v>
      </c>
      <c r="B135" s="36">
        <v>41281</v>
      </c>
      <c r="C135" s="301">
        <v>-0.25</v>
      </c>
      <c r="D135" s="301">
        <v>-5.4</v>
      </c>
      <c r="E135" s="301">
        <v>1.1000000000000001</v>
      </c>
      <c r="F135" s="301">
        <v>1.1499999999999999</v>
      </c>
      <c r="G135" s="301">
        <v>-10.3</v>
      </c>
      <c r="H135" s="301">
        <v>2.25</v>
      </c>
      <c r="I135" s="301">
        <v>1.75</v>
      </c>
      <c r="J135" s="301">
        <v>3.25</v>
      </c>
      <c r="K135" s="106"/>
      <c r="L135" s="36">
        <v>42376</v>
      </c>
      <c r="M135" s="105">
        <v>-1.1794500000000006</v>
      </c>
      <c r="N135" s="98">
        <f t="shared" si="233"/>
        <v>-1.1967500000000004</v>
      </c>
      <c r="O135" s="108">
        <f t="shared" si="242"/>
        <v>-1.2128500000000004</v>
      </c>
      <c r="P135" s="262"/>
      <c r="Q135" s="181">
        <v>42376</v>
      </c>
      <c r="R135" s="301">
        <v>-0.25</v>
      </c>
      <c r="S135" s="224">
        <v>0.94675000000000042</v>
      </c>
      <c r="T135"/>
      <c r="U135" s="301">
        <v>-5.4</v>
      </c>
      <c r="V135" s="224">
        <v>-4.2032499999999997</v>
      </c>
      <c r="W135"/>
      <c r="X135" s="301">
        <v>1.1000000000000001</v>
      </c>
      <c r="Y135" s="224">
        <v>2.2967500000000003</v>
      </c>
      <c r="Z135"/>
      <c r="AA135" s="301">
        <v>1.1499999999999999</v>
      </c>
      <c r="AB135" s="224">
        <v>2.3467500000000001</v>
      </c>
      <c r="AC135"/>
      <c r="AD135" s="301">
        <v>-10.3</v>
      </c>
      <c r="AE135" s="223">
        <v>-9.103250000000001</v>
      </c>
      <c r="AF135"/>
      <c r="AG135" s="301">
        <v>2.25</v>
      </c>
      <c r="AH135" s="223">
        <v>3.4467500000000006</v>
      </c>
      <c r="AI135" s="100"/>
      <c r="AJ135" s="301">
        <v>1.75</v>
      </c>
      <c r="AK135" s="223">
        <v>2.9467500000000006</v>
      </c>
      <c r="AL135"/>
      <c r="AM135" s="301">
        <v>3.25</v>
      </c>
      <c r="AN135" s="223">
        <f t="shared" si="224"/>
        <v>4.4467500000000006</v>
      </c>
      <c r="AO135">
        <v>-22.187611111111114</v>
      </c>
      <c r="AZ135" s="36">
        <v>42377</v>
      </c>
      <c r="BA135" s="301">
        <v>0.4</v>
      </c>
      <c r="BB135" s="98"/>
      <c r="BC135" s="301">
        <v>-3</v>
      </c>
      <c r="BE135" s="301">
        <v>1.9</v>
      </c>
      <c r="BG135" s="301">
        <v>1.7000000000000002</v>
      </c>
      <c r="BI135" s="301">
        <v>-10.45</v>
      </c>
      <c r="BK135" s="301">
        <v>2.2999999999999998</v>
      </c>
      <c r="BM135" s="301">
        <v>-2.15</v>
      </c>
      <c r="BO135" s="301">
        <v>2.7</v>
      </c>
      <c r="BS135" s="36">
        <v>42377</v>
      </c>
      <c r="BT135">
        <v>81</v>
      </c>
      <c r="BU135">
        <f t="shared" si="380"/>
        <v>0.81</v>
      </c>
      <c r="BV135">
        <f t="shared" si="381"/>
        <v>-23.000583719749997</v>
      </c>
      <c r="BW135">
        <v>74</v>
      </c>
      <c r="BX135">
        <f t="shared" si="382"/>
        <v>0.74</v>
      </c>
      <c r="BY135">
        <v>-22.986734126984128</v>
      </c>
      <c r="CD135" s="36">
        <v>42377</v>
      </c>
      <c r="CE135" s="108">
        <v>-1.141250000000001</v>
      </c>
      <c r="CF135" s="108">
        <v>-1.1603500000000007</v>
      </c>
      <c r="CH135" s="104">
        <v>-23.000583719749997</v>
      </c>
      <c r="CI135" s="202">
        <v>0.1</v>
      </c>
      <c r="CJ135" s="224">
        <v>1.5603500000000006</v>
      </c>
      <c r="CK135" s="508">
        <f t="shared" ref="CK135:CK164" si="459">IF(CJ135&lt;-10,-3,IF(CJ135&lt;-7,-2,IF(CJ135&lt;-4,-1.8,IF(CJ135&lt;-3,-1.3,IF(CJ135&lt;-2,-1.1,IF(CJ135&lt;-1,-1.05,IF(CJ135&lt;0,-1,0)))))))</f>
        <v>0</v>
      </c>
      <c r="CL135" s="507">
        <f>IF(CJ135&gt;6,1.8,IF(CJ135&gt;5,1.3,IF(CJ135&gt;4,1.1,IF(CJ135&gt;3,0.7,IF(CJ135&gt;2,0.3,IF(CJ135&gt;1,0.05,IF(CJ135&gt;0,-0.3,0)))))))</f>
        <v>0.05</v>
      </c>
      <c r="CM135" s="204">
        <f t="shared" si="370"/>
        <v>-22.888720429142499</v>
      </c>
      <c r="CN135" s="204">
        <f t="shared" si="371"/>
        <v>4.9999999999990052E-3</v>
      </c>
      <c r="CO135" s="537">
        <f t="shared" si="421"/>
        <v>0</v>
      </c>
      <c r="CP135" s="537">
        <f t="shared" si="422"/>
        <v>0</v>
      </c>
      <c r="CQ135" s="537">
        <f t="shared" si="300"/>
        <v>0</v>
      </c>
      <c r="CR135" s="537">
        <f t="shared" si="301"/>
        <v>0</v>
      </c>
      <c r="CS135" s="518">
        <f t="shared" si="412"/>
        <v>-22.888720429142499</v>
      </c>
      <c r="CT135" s="519">
        <f t="shared" si="423"/>
        <v>4.9999999999990052E-3</v>
      </c>
      <c r="CU135" s="519">
        <f t="shared" ref="CU135:CU164" si="460">IF(AND(CS134&lt;-23.5,CJ135&lt;0),((CS135-CS134)*0.4),(CT135))</f>
        <v>4.9999999999990052E-3</v>
      </c>
      <c r="CV135" s="538">
        <f t="shared" si="302"/>
        <v>4.9999999999990052E-3</v>
      </c>
      <c r="CW135" s="519">
        <f t="shared" ref="CW135:CW163" si="461">IF(AND(CJ135&lt;-8,CY134&lt;-23.5),(CV135),IF(AND(CJ135&lt;0,CY134&lt;-23.5),(CV135+0.1),CV135))</f>
        <v>4.9999999999990052E-3</v>
      </c>
      <c r="CX135" s="519">
        <f>IF(AND(CY134&lt;-23.5,CJ135&gt;3),CW135*2,CW135)</f>
        <v>4.9999999999990052E-3</v>
      </c>
      <c r="CY135" s="104">
        <f t="shared" ref="CY135:CY164" si="462">(CY134+CX135)</f>
        <v>-22.808720429142507</v>
      </c>
      <c r="CZ135" s="98"/>
      <c r="DB135" s="36">
        <v>42377</v>
      </c>
      <c r="DC135" s="108">
        <v>-1.141250000000001</v>
      </c>
      <c r="DD135" s="108">
        <v>-1.1603500000000007</v>
      </c>
      <c r="DF135" s="104">
        <v>-23.000583719749997</v>
      </c>
      <c r="DG135" s="202">
        <v>0.1</v>
      </c>
      <c r="DH135" s="224">
        <v>-1.8396499999999993</v>
      </c>
      <c r="DI135" s="508">
        <f t="shared" ref="DI135:DI164" si="463">IF(DH135&lt;-10,-3,IF(DH135&lt;-7,-2,IF(DH135&lt;-4,-1.8,IF(DH135&lt;-3,-1.3,IF(DH135&lt;-2,-1.1,IF(DH135&lt;-1,-1.05,IF(DH135&lt;0,-1,0)))))))</f>
        <v>-1.05</v>
      </c>
      <c r="DJ135" s="507">
        <f>IF(DH135&gt;6,1.8,IF(DH135&gt;5,1.3,IF(DH135&gt;4,1.1,IF(DH135&gt;3,0.7,IF(DH135&gt;2,0.3,IF(DH135&gt;1,0.05,IF(DH135&gt;0,-0.3,0)))))))</f>
        <v>0</v>
      </c>
      <c r="DK135" s="204">
        <f t="shared" si="372"/>
        <v>-24.022500000000012</v>
      </c>
      <c r="DL135" s="204">
        <f t="shared" si="343"/>
        <v>-5.2499999999998437E-2</v>
      </c>
      <c r="DM135" s="537">
        <f t="shared" si="426"/>
        <v>0</v>
      </c>
      <c r="DN135" s="537">
        <f t="shared" si="427"/>
        <v>0</v>
      </c>
      <c r="DO135" s="537">
        <f t="shared" si="307"/>
        <v>0</v>
      </c>
      <c r="DP135" s="537">
        <f t="shared" si="308"/>
        <v>0</v>
      </c>
      <c r="DQ135" s="518">
        <f t="shared" si="413"/>
        <v>-24.773662814992512</v>
      </c>
      <c r="DR135" s="519">
        <f t="shared" si="428"/>
        <v>-4.1999999999998754E-2</v>
      </c>
      <c r="DS135" s="519">
        <f t="shared" ref="DS135:DS164" si="464">IF(AND(DQ134&lt;-23.5,DH135&lt;0),((DQ135-DQ134)*0.4),(DR135))</f>
        <v>-2.0999999999999377E-2</v>
      </c>
      <c r="DT135" s="538">
        <f t="shared" si="217"/>
        <v>-2.0999999999999377E-2</v>
      </c>
      <c r="DU135" s="519">
        <f t="shared" ref="DU135:DU164" si="465">IF(AND(DH135&lt;-8,DW134&lt;-23.5),(DT135),IF(AND(DH135&lt;0,DW134&lt;-23.5),(DT135+0.1),DT135))</f>
        <v>-2.0999999999999377E-2</v>
      </c>
      <c r="DV135" s="519">
        <f>IF(AND(DW134&lt;-23.5,DH135&gt;3),DU135*2,DU135)</f>
        <v>-2.0999999999999377E-2</v>
      </c>
      <c r="DW135" s="104">
        <f t="shared" ref="DW135:DW164" si="466">(DW134+DV135)</f>
        <v>-23.295483664901003</v>
      </c>
      <c r="DY135" s="183"/>
      <c r="DZ135" s="36">
        <v>42377</v>
      </c>
      <c r="EA135" s="108">
        <v>-1.141250000000001</v>
      </c>
      <c r="EB135" s="108">
        <v>-1.1603500000000007</v>
      </c>
      <c r="ED135" s="104">
        <v>-23.000583719749997</v>
      </c>
      <c r="EE135" s="202">
        <v>0.1</v>
      </c>
      <c r="EF135" s="224">
        <v>3.0603500000000006</v>
      </c>
      <c r="EG135" s="508">
        <f t="shared" ref="EG135:EG164" si="467">IF(EF135&lt;-10,-3,IF(EF135&lt;-7,-2,IF(EF135&lt;-4,-1.8,IF(EF135&lt;-3,-1.3,IF(EF135&lt;-2,-1.1,IF(EF135&lt;-1,-1.05,IF(EF135&lt;0,-1,0)))))))</f>
        <v>0</v>
      </c>
      <c r="EH135" s="507">
        <f>IF(EF135&gt;6,1.8,IF(EF135&gt;5,1.3,IF(EF135&gt;4,1.1,IF(EF135&gt;3,0.7,IF(EF135&gt;2,0.3,IF(EF135&gt;1,0.05,IF(EF135&gt;0,-0.3,0)))))))</f>
        <v>0.7</v>
      </c>
      <c r="EI135" s="204">
        <f t="shared" si="373"/>
        <v>-21.995901753414998</v>
      </c>
      <c r="EJ135" s="204">
        <f t="shared" si="347"/>
        <v>7.0000000000000284E-2</v>
      </c>
      <c r="EK135" s="537">
        <f t="shared" si="431"/>
        <v>0</v>
      </c>
      <c r="EL135" s="537">
        <f t="shared" si="432"/>
        <v>0</v>
      </c>
      <c r="EM135" s="537">
        <f t="shared" si="312"/>
        <v>0</v>
      </c>
      <c r="EN135" s="537">
        <f t="shared" si="313"/>
        <v>0</v>
      </c>
      <c r="EO135" s="518">
        <f t="shared" si="414"/>
        <v>-22.177810244839996</v>
      </c>
      <c r="EP135" s="519">
        <f t="shared" si="433"/>
        <v>7.0000000000000284E-2</v>
      </c>
      <c r="EQ135" s="519">
        <f t="shared" ref="EQ135:EQ164" si="468">IF(AND(EO134&lt;-23.5,EF135&lt;0),((EO135-EO134)*0.4),(EP135))</f>
        <v>7.0000000000000284E-2</v>
      </c>
      <c r="ER135" s="538">
        <f t="shared" si="218"/>
        <v>7.0000000000000284E-2</v>
      </c>
      <c r="ES135" s="519">
        <f t="shared" ref="ES135:ES164" si="469">IF(AND(EF135&lt;-8,EU134&lt;-23.5),(ER135),IF(AND(EF135&lt;0,EU134&lt;-23.5),(ER135+0.1),ER135))</f>
        <v>7.0000000000000284E-2</v>
      </c>
      <c r="ET135" s="519">
        <f>IF(AND(EU134&lt;-23.5,EF135&gt;3),ES135*2,ES135)</f>
        <v>7.0000000000000284E-2</v>
      </c>
      <c r="EU135" s="104">
        <f t="shared" ref="EU135:EU164" si="470">(EU134+ET135)</f>
        <v>-22.681021978220013</v>
      </c>
      <c r="EW135" s="183"/>
      <c r="EX135" s="36">
        <v>42377</v>
      </c>
      <c r="EY135" s="108">
        <v>-1.141250000000001</v>
      </c>
      <c r="EZ135" s="108">
        <v>-1.1603500000000007</v>
      </c>
      <c r="FB135" s="104">
        <v>-23.000583719749997</v>
      </c>
      <c r="FC135" s="202">
        <v>0.1</v>
      </c>
      <c r="FD135" s="224">
        <v>2.8603500000000008</v>
      </c>
      <c r="FE135" s="508">
        <f t="shared" ref="FE135:FE164" si="471">IF(FD135&lt;-10,-3,IF(FD135&lt;-7,-2,IF(FD135&lt;-4,-1.8,IF(FD135&lt;-3,-1.3,IF(FD135&lt;-2,-1.1,IF(FD135&lt;-1,-1.05,IF(FD135&lt;0,-1,0)))))))</f>
        <v>0</v>
      </c>
      <c r="FF135" s="507">
        <f>IF(FD135&gt;6,1.8,IF(FD135&gt;5,1.3,IF(FD135&gt;4,1.1,IF(FD135&gt;3,0.7,IF(FD135&gt;2,0.3,IF(FD135&gt;1,0.05,IF(FD135&gt;0,-0.3,0)))))))</f>
        <v>0.3</v>
      </c>
      <c r="FG135" s="204">
        <f t="shared" si="374"/>
        <v>-23.959300427505013</v>
      </c>
      <c r="FH135" s="204">
        <f t="shared" si="351"/>
        <v>3.0000000000001137E-2</v>
      </c>
      <c r="FI135" s="537">
        <f t="shared" si="436"/>
        <v>0</v>
      </c>
      <c r="FJ135" s="537">
        <f t="shared" si="437"/>
        <v>0</v>
      </c>
      <c r="FK135" s="537">
        <f t="shared" si="317"/>
        <v>0</v>
      </c>
      <c r="FL135" s="537">
        <f t="shared" si="318"/>
        <v>0</v>
      </c>
      <c r="FM135" s="518">
        <f t="shared" si="415"/>
        <v>-23.959300427505013</v>
      </c>
      <c r="FN135" s="519">
        <f t="shared" si="438"/>
        <v>3.0000000000001137E-2</v>
      </c>
      <c r="FO135" s="519">
        <f t="shared" ref="FO135:FO164" si="472">IF(AND(FM134&lt;-23.5,FD135&lt;0),((FM135-FM134)*0.4),(FN135))</f>
        <v>3.0000000000001137E-2</v>
      </c>
      <c r="FP135" s="538">
        <f t="shared" si="219"/>
        <v>3.0000000000001137E-2</v>
      </c>
      <c r="FQ135" s="519">
        <f t="shared" ref="FQ135:FQ164" si="473">IF(AND(FD135&lt;-8,FS134&lt;-23.5),(FP135),IF(AND(FD135&lt;0,FS134&lt;-23.5),(FP135+0.1),FP135))</f>
        <v>3.0000000000001137E-2</v>
      </c>
      <c r="FR135" s="519">
        <f>IF(AND(FS134&lt;-23.5,FD135&gt;3),FQ135*2,FQ135)</f>
        <v>3.0000000000001137E-2</v>
      </c>
      <c r="FS135" s="104">
        <f t="shared" ref="FS135:FS164" si="474">(FS134+FR135)</f>
        <v>-23.124788899681008</v>
      </c>
      <c r="FT135"/>
      <c r="FU135" s="183"/>
      <c r="FV135" s="36">
        <v>42377</v>
      </c>
      <c r="FW135" s="108">
        <v>-1.141250000000001</v>
      </c>
      <c r="FX135" s="108">
        <v>-1.1603500000000007</v>
      </c>
      <c r="FZ135" s="104">
        <v>-23.000583719749997</v>
      </c>
      <c r="GA135" s="202">
        <v>0.1</v>
      </c>
      <c r="GB135" s="223">
        <v>-9.2896499999999982</v>
      </c>
      <c r="GC135" s="508">
        <f t="shared" ref="GC135:GC164" si="475">IF(GB135&lt;-10,-3,IF(GB135&lt;-7,-2,IF(GB135&lt;-4,-1.8,IF(GB135&lt;-3,-1.3,IF(GB135&lt;-2,-1.1,IF(GB135&lt;-1,-1.05,IF(GB135&lt;0,-1,0)))))))</f>
        <v>-2</v>
      </c>
      <c r="GD135" s="507">
        <f>IF(GB135&gt;6,1.8,IF(GB135&gt;5,1.3,IF(GB135&gt;4,1.1,IF(GB135&gt;3,0.7,IF(GB135&gt;2,0.3,IF(GB135&gt;1,0.05,IF(GB135&gt;0,-0.3,0)))))))</f>
        <v>0</v>
      </c>
      <c r="GE135" s="204">
        <f t="shared" si="375"/>
        <v>-24.732289412287507</v>
      </c>
      <c r="GF135" s="204">
        <f t="shared" si="355"/>
        <v>-0.10000000000000142</v>
      </c>
      <c r="GG135" s="537">
        <f t="shared" si="441"/>
        <v>0</v>
      </c>
      <c r="GH135" s="537">
        <f t="shared" si="442"/>
        <v>0</v>
      </c>
      <c r="GI135" s="537">
        <f t="shared" si="323"/>
        <v>0</v>
      </c>
      <c r="GJ135" s="537">
        <f t="shared" si="324"/>
        <v>0</v>
      </c>
      <c r="GK135" s="518">
        <f t="shared" si="416"/>
        <v>-24.732289412287507</v>
      </c>
      <c r="GL135" s="519">
        <f t="shared" si="356"/>
        <v>-8.000000000000114E-2</v>
      </c>
      <c r="GM135" s="519">
        <f t="shared" ref="GM135:GM164" si="476">IF(AND(GK134&lt;-23.5,GB135&lt;0),((GK135-GK134)*0.4),(GL135))</f>
        <v>-4.000000000000057E-2</v>
      </c>
      <c r="GN135" s="538">
        <f t="shared" si="220"/>
        <v>-4.000000000000057E-2</v>
      </c>
      <c r="GO135" s="519">
        <f t="shared" ref="GO135:GO164" si="477">IF(AND(GB135&lt;-8,GQ134&lt;-23.5),(GN135),IF(AND(GB135&lt;0,GQ134&lt;-23.5),(GN135+0.1),GN135))</f>
        <v>-4.000000000000057E-2</v>
      </c>
      <c r="GP135" s="519">
        <f>IF(AND(GQ134&lt;-23.5,GB135&gt;3),GO135*2,GO135)</f>
        <v>-4.000000000000057E-2</v>
      </c>
      <c r="GQ135" s="104">
        <f t="shared" ref="GQ135:GQ164" si="478">(GQ134+GP135)</f>
        <v>-24.49328941228751</v>
      </c>
      <c r="GR135"/>
      <c r="GS135" s="183"/>
      <c r="GT135" s="36">
        <v>42377</v>
      </c>
      <c r="GU135" s="108">
        <v>-1.141250000000001</v>
      </c>
      <c r="GV135" s="108">
        <v>-1.1603500000000007</v>
      </c>
      <c r="GX135" s="104">
        <v>-23.000583719749997</v>
      </c>
      <c r="GY135" s="202">
        <v>0.1</v>
      </c>
      <c r="GZ135" s="223">
        <v>3.4603500000000005</v>
      </c>
      <c r="HA135" s="508">
        <f t="shared" ref="HA135:HA164" si="479">IF(GZ135&lt;-10,-3,IF(GZ135&lt;-7,-2,IF(GZ135&lt;-4,-1.8,IF(GZ135&lt;-3,-1.3,IF(GZ135&lt;-2,-1.1,IF(GZ135&lt;-1,-1.05,IF(GZ135&lt;0,-1,0)))))))</f>
        <v>0</v>
      </c>
      <c r="HB135" s="507">
        <f>IF(GZ135&gt;6,1.8,IF(GZ135&gt;5,1.3,IF(GZ135&gt;4,1.1,IF(GZ135&gt;3,0.7,IF(GZ135&gt;2,0.3,IF(GZ135&gt;1,0.05,IF(GZ135&gt;0,-0.3,0)))))))</f>
        <v>0.7</v>
      </c>
      <c r="HC135" s="204">
        <f t="shared" si="376"/>
        <v>-24.630000000000003</v>
      </c>
      <c r="HD135" s="204">
        <f t="shared" si="358"/>
        <v>7.0000000000000284E-2</v>
      </c>
      <c r="HE135" s="537">
        <f t="shared" si="445"/>
        <v>0</v>
      </c>
      <c r="HF135" s="537">
        <f t="shared" si="446"/>
        <v>0</v>
      </c>
      <c r="HG135" s="537">
        <f t="shared" si="328"/>
        <v>0</v>
      </c>
      <c r="HH135" s="537">
        <f t="shared" si="329"/>
        <v>0</v>
      </c>
      <c r="HI135" s="518">
        <f t="shared" si="417"/>
        <v>-24.649757279915011</v>
      </c>
      <c r="HJ135" s="519">
        <f t="shared" si="447"/>
        <v>7.0000000000000284E-2</v>
      </c>
      <c r="HK135" s="519">
        <f t="shared" ref="HK135:HK164" si="480">IF(AND(HI134&lt;-23.5,GZ135&lt;0),((HI135-HI134)*0.4),(HJ135))</f>
        <v>7.0000000000000284E-2</v>
      </c>
      <c r="HL135" s="538">
        <f t="shared" si="221"/>
        <v>7.0000000000000284E-2</v>
      </c>
      <c r="HM135" s="519">
        <f t="shared" ref="HM135:HM164" si="481">IF(AND(GZ135&lt;-8,HO134&lt;-23.5),(HL135),IF(AND(GZ135&lt;0,HO134&lt;-23.5),(HL135+0.1),HL135))</f>
        <v>7.0000000000000284E-2</v>
      </c>
      <c r="HN135" s="519">
        <f>IF(AND(HO134&lt;-23.5,GZ135&gt;3),HM135*2,HM135)</f>
        <v>0.14000000000000057</v>
      </c>
      <c r="HO135" s="104">
        <f t="shared" ref="HO135:HO164" si="482">(HO134+HN135)</f>
        <v>-23.827357279915017</v>
      </c>
      <c r="HP135" s="165"/>
      <c r="HQ135" s="183"/>
      <c r="HR135" s="36">
        <v>42377</v>
      </c>
      <c r="HS135" s="108">
        <v>-1.141250000000001</v>
      </c>
      <c r="HT135" s="108">
        <v>-1.1603500000000007</v>
      </c>
      <c r="HV135" s="104">
        <v>-23.000583719749997</v>
      </c>
      <c r="HW135" s="202">
        <v>0.1</v>
      </c>
      <c r="HX135" s="223">
        <v>-0.98964999999999925</v>
      </c>
      <c r="HY135" s="508">
        <f t="shared" ref="HY135:HY164" si="483">IF(HX135&lt;-10,-3,IF(HX135&lt;-7,-2,IF(HX135&lt;-4,-1.8,IF(HX135&lt;-3,-1.3,IF(HX135&lt;-2,-1.1,IF(HX135&lt;-1,-1.05,IF(HX135&lt;0,-1,0)))))))</f>
        <v>-1</v>
      </c>
      <c r="HZ135" s="507">
        <f>IF(HX135&gt;6,1.8,IF(HX135&gt;5,1.3,IF(HX135&gt;4,1.1,IF(HX135&gt;3,0.7,IF(HX135&gt;2,0.3,IF(HX135&gt;1,0.05,IF(HX135&gt;0,-0.3,0)))))))</f>
        <v>0</v>
      </c>
      <c r="IA135" s="204">
        <f t="shared" si="377"/>
        <v>-21.284775439477507</v>
      </c>
      <c r="IB135" s="204">
        <f t="shared" si="362"/>
        <v>-0.10000000000000142</v>
      </c>
      <c r="IC135" s="537">
        <f t="shared" si="450"/>
        <v>0</v>
      </c>
      <c r="ID135" s="537">
        <f t="shared" si="451"/>
        <v>0</v>
      </c>
      <c r="IE135" s="537">
        <f t="shared" si="333"/>
        <v>0</v>
      </c>
      <c r="IF135" s="537">
        <f t="shared" si="334"/>
        <v>0</v>
      </c>
      <c r="IG135" s="518">
        <f t="shared" si="418"/>
        <v>-21.284775439477507</v>
      </c>
      <c r="IH135" s="519">
        <f t="shared" si="452"/>
        <v>-8.000000000000114E-2</v>
      </c>
      <c r="II135" s="519">
        <f t="shared" ref="II135:II164" si="484">IF(AND(IG134&lt;-23.5,HX135&lt;0),((IG135-IG134)*0.4),(IH135))</f>
        <v>-8.000000000000114E-2</v>
      </c>
      <c r="IJ135" s="538">
        <f t="shared" si="222"/>
        <v>-8.000000000000114E-2</v>
      </c>
      <c r="IK135" s="519">
        <f t="shared" ref="IK135:IK164" si="485">IF(AND(HX135&lt;-8,IM134&lt;-23.5),(IJ135),IF(AND(HX135&lt;0,IM134&lt;-23.5),(IJ135+0.1),IJ135))</f>
        <v>-8.000000000000114E-2</v>
      </c>
      <c r="IL135" s="519">
        <f>IF(AND(IM134&lt;-23.5,HX135&gt;3),IK135*2,IK135)</f>
        <v>-8.000000000000114E-2</v>
      </c>
      <c r="IM135" s="104">
        <f t="shared" ref="IM135:IM164" si="486">(IM134+IL135)</f>
        <v>-22.103975439477523</v>
      </c>
      <c r="IN135"/>
      <c r="IO135" s="183"/>
      <c r="IP135" s="36">
        <v>42377</v>
      </c>
      <c r="IQ135" s="108">
        <v>-1.141250000000001</v>
      </c>
      <c r="IR135" s="108">
        <v>-1.1603500000000007</v>
      </c>
      <c r="IT135" s="104">
        <v>-23.000583719749997</v>
      </c>
      <c r="IU135" s="202">
        <v>0.1</v>
      </c>
      <c r="IV135" s="365">
        <v>3.8603500000000008</v>
      </c>
      <c r="IW135" s="508">
        <f t="shared" ref="IW135:IW164" si="487">IF(IV135&lt;-10,-3,IF(IV135&lt;-7,-2,IF(IV135&lt;-4,-1.8,IF(IV135&lt;-3,-1.3,IF(IV135&lt;-2,-1.1,IF(IV135&lt;-1,-1.05,IF(IV135&lt;0,-1,0)))))))</f>
        <v>0</v>
      </c>
      <c r="IX135" s="507">
        <f>IF(IV135&gt;6,1.8,IF(IV135&gt;5,1.3,IF(IV135&gt;4,1.1,IF(IV135&gt;3,0.7,IF(IV135&gt;2,0.3,IF(IV135&gt;1,0.05,IF(IV135&gt;0,-0.3,0)))))))</f>
        <v>0.7</v>
      </c>
      <c r="IY135" s="204">
        <f t="shared" si="378"/>
        <v>-21.945</v>
      </c>
      <c r="IZ135" s="204">
        <f t="shared" si="366"/>
        <v>7.0000000000000284E-2</v>
      </c>
      <c r="JA135" s="537">
        <f t="shared" si="455"/>
        <v>0</v>
      </c>
      <c r="JB135" s="537">
        <f t="shared" si="456"/>
        <v>0</v>
      </c>
      <c r="JC135" s="537">
        <f t="shared" si="338"/>
        <v>0</v>
      </c>
      <c r="JD135" s="537">
        <f t="shared" si="339"/>
        <v>0</v>
      </c>
      <c r="JE135" s="518">
        <f t="shared" si="419"/>
        <v>-22.019622412950007</v>
      </c>
      <c r="JF135" s="519">
        <f t="shared" si="457"/>
        <v>7.0000000000000284E-2</v>
      </c>
      <c r="JG135" s="519">
        <f t="shared" ref="JG135:JG164" si="488">IF(AND(JE134&lt;-23.5,IV135&lt;0),((JE135-JE134)*0.4),(JF135))</f>
        <v>7.0000000000000284E-2</v>
      </c>
      <c r="JH135" s="538">
        <f t="shared" si="223"/>
        <v>-2.9999999999999721E-2</v>
      </c>
      <c r="JI135" s="519">
        <f t="shared" ref="JI135:JI164" si="489">IF(AND(IV135&lt;-8,JK134&lt;-23.5),(JH135),IF(AND(IV135&lt;0,JK134&lt;-23.5),(JH135+0.1),JH135))</f>
        <v>-2.9999999999999721E-2</v>
      </c>
      <c r="JJ135" s="519">
        <f>IF(AND(JK134&lt;-23.5,IV135&gt;3),JI135*2,JI135)</f>
        <v>-2.9999999999999721E-2</v>
      </c>
      <c r="JK135" s="104">
        <f t="shared" ref="JK135:JK164" si="490">(JK134+JJ135)</f>
        <v>-21.93242385585901</v>
      </c>
      <c r="JL135" s="131"/>
      <c r="JM135" s="131"/>
      <c r="JN135" s="528"/>
      <c r="JO135" s="163">
        <v>-23.000583719749997</v>
      </c>
      <c r="JP135" s="163">
        <v>1.5603500000000006</v>
      </c>
      <c r="JQ135" s="398">
        <f t="shared" si="390"/>
        <v>-22.808720429142507</v>
      </c>
      <c r="JT135" s="163">
        <v>-1.8396499999999993</v>
      </c>
      <c r="JU135" s="398">
        <f t="shared" si="391"/>
        <v>-23.295483664901003</v>
      </c>
      <c r="JX135" s="163">
        <v>3.0603500000000006</v>
      </c>
      <c r="JY135" s="425">
        <f t="shared" si="392"/>
        <v>-22.681021978220013</v>
      </c>
      <c r="KB135" s="163">
        <v>2.8603500000000008</v>
      </c>
      <c r="KC135" s="398">
        <f t="shared" si="246"/>
        <v>-23.124788899681008</v>
      </c>
      <c r="KF135" s="163">
        <v>-9.2896499999999982</v>
      </c>
      <c r="KG135" s="398">
        <f t="shared" si="393"/>
        <v>-24.49328941228751</v>
      </c>
      <c r="KJ135" s="163">
        <v>3.4603500000000005</v>
      </c>
      <c r="KK135" s="398">
        <f t="shared" si="394"/>
        <v>-23.827357279915017</v>
      </c>
      <c r="KL135" s="425"/>
      <c r="KN135" s="365">
        <v>-0.98964999999999925</v>
      </c>
      <c r="KO135" s="398">
        <f t="shared" si="395"/>
        <v>-22.103975439477523</v>
      </c>
      <c r="KR135" s="365">
        <v>3.8603500000000008</v>
      </c>
      <c r="KS135" s="398">
        <f t="shared" si="250"/>
        <v>-21.93242385585901</v>
      </c>
      <c r="KU135" s="36">
        <v>42377</v>
      </c>
    </row>
    <row r="136" spans="1:325" x14ac:dyDescent="0.35">
      <c r="A136" s="95">
        <v>41282</v>
      </c>
      <c r="B136" s="36">
        <v>41282</v>
      </c>
      <c r="C136" s="301">
        <v>0.4</v>
      </c>
      <c r="D136" s="301">
        <v>-3</v>
      </c>
      <c r="E136" s="301">
        <v>1.9</v>
      </c>
      <c r="F136" s="301">
        <v>1.7000000000000002</v>
      </c>
      <c r="G136" s="301">
        <v>-10.45</v>
      </c>
      <c r="H136" s="301">
        <v>2.2999999999999998</v>
      </c>
      <c r="I136" s="301">
        <v>-2.15</v>
      </c>
      <c r="J136" s="301">
        <v>2.7</v>
      </c>
      <c r="K136" s="106"/>
      <c r="L136" s="36">
        <v>42377</v>
      </c>
      <c r="M136" s="105">
        <v>-1.141250000000001</v>
      </c>
      <c r="N136" s="98">
        <f t="shared" si="233"/>
        <v>-1.1603500000000007</v>
      </c>
      <c r="O136" s="108">
        <f t="shared" si="242"/>
        <v>-1.1782500000000005</v>
      </c>
      <c r="P136" s="262"/>
      <c r="Q136" s="181">
        <v>42377</v>
      </c>
      <c r="R136" s="301">
        <v>0.4</v>
      </c>
      <c r="S136" s="224">
        <v>1.5603500000000006</v>
      </c>
      <c r="T136" s="98"/>
      <c r="U136" s="301">
        <v>-3</v>
      </c>
      <c r="V136" s="224">
        <v>-1.8396499999999993</v>
      </c>
      <c r="W136"/>
      <c r="X136" s="301">
        <v>1.9</v>
      </c>
      <c r="Y136" s="224">
        <v>3.0603500000000006</v>
      </c>
      <c r="Z136"/>
      <c r="AA136" s="301">
        <v>1.7000000000000002</v>
      </c>
      <c r="AB136" s="224">
        <v>2.8603500000000008</v>
      </c>
      <c r="AC136"/>
      <c r="AD136" s="301">
        <v>-10.45</v>
      </c>
      <c r="AE136" s="223">
        <v>-9.2896499999999982</v>
      </c>
      <c r="AF136"/>
      <c r="AG136" s="301">
        <v>2.2999999999999998</v>
      </c>
      <c r="AH136" s="223">
        <v>3.4603500000000005</v>
      </c>
      <c r="AI136" s="100"/>
      <c r="AJ136" s="301">
        <v>-2.15</v>
      </c>
      <c r="AK136" s="223">
        <v>-0.98964999999999925</v>
      </c>
      <c r="AL136"/>
      <c r="AM136" s="301">
        <v>2.7</v>
      </c>
      <c r="AN136" s="223">
        <f t="shared" si="224"/>
        <v>3.8603500000000008</v>
      </c>
      <c r="AO136"/>
      <c r="AZ136" s="36">
        <v>42378</v>
      </c>
      <c r="BA136" s="301">
        <v>1.6</v>
      </c>
      <c r="BB136">
        <v>-22.075740740740745</v>
      </c>
      <c r="BC136" s="301">
        <v>-0.7</v>
      </c>
      <c r="BE136" s="301">
        <v>1.8</v>
      </c>
      <c r="BG136" s="301">
        <v>1.55</v>
      </c>
      <c r="BI136" s="301">
        <v>-6.15</v>
      </c>
      <c r="BK136" s="301">
        <v>2.6</v>
      </c>
      <c r="BM136" s="301">
        <v>-2.1</v>
      </c>
      <c r="BN136" s="104"/>
      <c r="BO136" s="301">
        <v>-0.9</v>
      </c>
      <c r="BP136" s="104"/>
      <c r="BQ136" s="104"/>
      <c r="BS136" s="36">
        <v>42378</v>
      </c>
      <c r="BT136">
        <v>82</v>
      </c>
      <c r="BU136">
        <f t="shared" si="380"/>
        <v>0.82</v>
      </c>
      <c r="BV136">
        <f t="shared" si="381"/>
        <v>-23.005222404000001</v>
      </c>
      <c r="BW136">
        <v>75</v>
      </c>
      <c r="BX136">
        <f t="shared" si="382"/>
        <v>0.75</v>
      </c>
      <c r="BY136" s="100">
        <v>-24.796685185185186</v>
      </c>
      <c r="CD136" s="36">
        <v>42378</v>
      </c>
      <c r="CE136" s="108">
        <v>-1.0994500000000005</v>
      </c>
      <c r="CF136" s="108">
        <v>-1.1203500000000006</v>
      </c>
      <c r="CG136" s="121"/>
      <c r="CH136" s="104">
        <v>-23.005222404000001</v>
      </c>
      <c r="CI136" s="202">
        <v>0.1</v>
      </c>
      <c r="CJ136" s="224">
        <v>2.7203500000000007</v>
      </c>
      <c r="CK136" s="508">
        <f t="shared" si="459"/>
        <v>0</v>
      </c>
      <c r="CL136" s="507">
        <f t="shared" ref="CL136:CL164" si="491">IF(CJ136&gt;6,1.8,IF(CJ136&gt;5,1.3,IF(CJ136&gt;4,1.1,IF(CJ136&gt;3,0.7,IF(CJ136&gt;2,0.3,IF(CJ136&gt;1,0.05,IF(CJ136&gt;0,-0.3,0)))))))</f>
        <v>0.3</v>
      </c>
      <c r="CM136" s="204">
        <f t="shared" si="370"/>
        <v>-22.858720429142497</v>
      </c>
      <c r="CN136" s="204">
        <f t="shared" si="371"/>
        <v>3.0000000000001137E-2</v>
      </c>
      <c r="CO136" s="537">
        <f t="shared" si="421"/>
        <v>0</v>
      </c>
      <c r="CP136" s="537">
        <f t="shared" si="422"/>
        <v>0</v>
      </c>
      <c r="CQ136" s="537">
        <f t="shared" si="300"/>
        <v>0</v>
      </c>
      <c r="CR136" s="537">
        <f t="shared" si="301"/>
        <v>0</v>
      </c>
      <c r="CS136" s="518">
        <f t="shared" si="412"/>
        <v>-22.858720429142497</v>
      </c>
      <c r="CT136" s="519">
        <f t="shared" si="423"/>
        <v>3.0000000000001137E-2</v>
      </c>
      <c r="CU136" s="519">
        <f t="shared" si="460"/>
        <v>3.0000000000001137E-2</v>
      </c>
      <c r="CV136" s="538">
        <f t="shared" si="302"/>
        <v>3.0000000000001137E-2</v>
      </c>
      <c r="CW136" s="519">
        <f t="shared" si="461"/>
        <v>3.0000000000001137E-2</v>
      </c>
      <c r="CX136" s="519">
        <f t="shared" ref="CX136:CX164" si="492">IF(AND(CY135&lt;-23.5,CJ136&gt;3),CW136*2,CW136)</f>
        <v>3.0000000000001137E-2</v>
      </c>
      <c r="CY136" s="104">
        <f t="shared" si="462"/>
        <v>-22.778720429142506</v>
      </c>
      <c r="CZ136">
        <v>-22.075740740740745</v>
      </c>
      <c r="DB136" s="36">
        <v>42378</v>
      </c>
      <c r="DC136" s="108">
        <v>-1.0994500000000005</v>
      </c>
      <c r="DD136" s="108">
        <v>-1.1203500000000006</v>
      </c>
      <c r="DE136" s="121"/>
      <c r="DF136" s="104">
        <v>-23.005222404000001</v>
      </c>
      <c r="DG136" s="202">
        <v>0.1</v>
      </c>
      <c r="DH136" s="224">
        <v>0.42035000000000067</v>
      </c>
      <c r="DI136" s="508">
        <f t="shared" si="463"/>
        <v>0</v>
      </c>
      <c r="DJ136" s="507">
        <f t="shared" ref="DJ136:DJ164" si="493">IF(DH136&gt;6,1.8,IF(DH136&gt;5,1.3,IF(DH136&gt;4,1.1,IF(DH136&gt;3,0.7,IF(DH136&gt;2,0.3,IF(DH136&gt;1,0.05,IF(DH136&gt;0,-0.3,0)))))))</f>
        <v>-0.3</v>
      </c>
      <c r="DK136" s="204">
        <f t="shared" si="372"/>
        <v>-24.037500000000012</v>
      </c>
      <c r="DL136" s="204">
        <f t="shared" si="343"/>
        <v>-1.5000000000000568E-2</v>
      </c>
      <c r="DM136" s="537">
        <f t="shared" si="426"/>
        <v>0</v>
      </c>
      <c r="DN136" s="537">
        <f t="shared" si="427"/>
        <v>0</v>
      </c>
      <c r="DO136" s="537">
        <f t="shared" si="307"/>
        <v>0</v>
      </c>
      <c r="DP136" s="537">
        <f t="shared" si="308"/>
        <v>0</v>
      </c>
      <c r="DQ136" s="518">
        <f t="shared" si="413"/>
        <v>-24.788662814992513</v>
      </c>
      <c r="DR136" s="519">
        <f t="shared" si="428"/>
        <v>-1.5000000000000568E-2</v>
      </c>
      <c r="DS136" s="519">
        <f t="shared" si="464"/>
        <v>-1.5000000000000568E-2</v>
      </c>
      <c r="DT136" s="538">
        <f t="shared" si="217"/>
        <v>-1.5000000000000568E-2</v>
      </c>
      <c r="DU136" s="519">
        <f t="shared" si="465"/>
        <v>-1.5000000000000568E-2</v>
      </c>
      <c r="DV136" s="519">
        <f t="shared" ref="DV136:DV164" si="494">IF(AND(DW135&lt;-23.5,DH136&gt;3),DU136*2,DU136)</f>
        <v>-1.5000000000000568E-2</v>
      </c>
      <c r="DW136" s="104">
        <f t="shared" si="466"/>
        <v>-23.310483664901003</v>
      </c>
      <c r="DY136" s="183"/>
      <c r="DZ136" s="36">
        <v>42378</v>
      </c>
      <c r="EA136" s="108">
        <v>-1.0994500000000005</v>
      </c>
      <c r="EB136" s="108">
        <v>-1.1203500000000006</v>
      </c>
      <c r="EC136" s="121"/>
      <c r="ED136" s="104">
        <v>-23.005222404000001</v>
      </c>
      <c r="EE136" s="202">
        <v>0.1</v>
      </c>
      <c r="EF136" s="224">
        <v>2.9203500000000009</v>
      </c>
      <c r="EG136" s="508">
        <f t="shared" si="467"/>
        <v>0</v>
      </c>
      <c r="EH136" s="507">
        <f t="shared" ref="EH136:EH164" si="495">IF(EF136&gt;6,1.8,IF(EF136&gt;5,1.3,IF(EF136&gt;4,1.1,IF(EF136&gt;3,0.7,IF(EF136&gt;2,0.3,IF(EF136&gt;1,0.05,IF(EF136&gt;0,-0.3,0)))))))</f>
        <v>0.3</v>
      </c>
      <c r="EI136" s="204">
        <f t="shared" si="373"/>
        <v>-21.965901753414997</v>
      </c>
      <c r="EJ136" s="204">
        <f t="shared" si="347"/>
        <v>3.0000000000001137E-2</v>
      </c>
      <c r="EK136" s="537">
        <f t="shared" si="431"/>
        <v>0</v>
      </c>
      <c r="EL136" s="537">
        <f t="shared" si="432"/>
        <v>0</v>
      </c>
      <c r="EM136" s="537">
        <f t="shared" si="312"/>
        <v>0</v>
      </c>
      <c r="EN136" s="537">
        <f t="shared" si="313"/>
        <v>0</v>
      </c>
      <c r="EO136" s="518">
        <f t="shared" si="414"/>
        <v>-22.147810244839995</v>
      </c>
      <c r="EP136" s="519">
        <f t="shared" si="433"/>
        <v>3.0000000000001137E-2</v>
      </c>
      <c r="EQ136" s="519">
        <f t="shared" si="468"/>
        <v>3.0000000000001137E-2</v>
      </c>
      <c r="ER136" s="538">
        <f t="shared" si="218"/>
        <v>3.0000000000001137E-2</v>
      </c>
      <c r="ES136" s="519">
        <f t="shared" si="469"/>
        <v>3.0000000000001137E-2</v>
      </c>
      <c r="ET136" s="519">
        <f t="shared" ref="ET136:ET164" si="496">IF(AND(EU135&lt;-23.5,EF136&gt;3),ES136*2,ES136)</f>
        <v>3.0000000000001137E-2</v>
      </c>
      <c r="EU136" s="104">
        <f t="shared" si="470"/>
        <v>-22.651021978220012</v>
      </c>
      <c r="EW136" s="183"/>
      <c r="EX136" s="36">
        <v>42378</v>
      </c>
      <c r="EY136" s="108">
        <v>-1.0994500000000005</v>
      </c>
      <c r="EZ136" s="108">
        <v>-1.1203500000000006</v>
      </c>
      <c r="FA136" s="121"/>
      <c r="FB136" s="104">
        <v>-23.005222404000001</v>
      </c>
      <c r="FC136" s="202">
        <v>0.1</v>
      </c>
      <c r="FD136" s="224">
        <v>2.6703500000000009</v>
      </c>
      <c r="FE136" s="508">
        <f t="shared" si="471"/>
        <v>0</v>
      </c>
      <c r="FF136" s="507">
        <f t="shared" ref="FF136:FF164" si="497">IF(FD136&gt;6,1.8,IF(FD136&gt;5,1.3,IF(FD136&gt;4,1.1,IF(FD136&gt;3,0.7,IF(FD136&gt;2,0.3,IF(FD136&gt;1,0.05,IF(FD136&gt;0,-0.3,0)))))))</f>
        <v>0.3</v>
      </c>
      <c r="FG136" s="204">
        <f t="shared" si="374"/>
        <v>-23.929300427505012</v>
      </c>
      <c r="FH136" s="204">
        <f t="shared" si="351"/>
        <v>3.0000000000001137E-2</v>
      </c>
      <c r="FI136" s="537">
        <f t="shared" si="436"/>
        <v>0</v>
      </c>
      <c r="FJ136" s="537">
        <f t="shared" si="437"/>
        <v>0</v>
      </c>
      <c r="FK136" s="537">
        <f t="shared" si="317"/>
        <v>0</v>
      </c>
      <c r="FL136" s="537">
        <f t="shared" si="318"/>
        <v>0</v>
      </c>
      <c r="FM136" s="518">
        <f t="shared" si="415"/>
        <v>-23.929300427505012</v>
      </c>
      <c r="FN136" s="519">
        <f t="shared" si="438"/>
        <v>3.0000000000001137E-2</v>
      </c>
      <c r="FO136" s="519">
        <f t="shared" si="472"/>
        <v>3.0000000000001137E-2</v>
      </c>
      <c r="FP136" s="538">
        <f t="shared" si="219"/>
        <v>3.0000000000001137E-2</v>
      </c>
      <c r="FQ136" s="519">
        <f t="shared" si="473"/>
        <v>3.0000000000001137E-2</v>
      </c>
      <c r="FR136" s="519">
        <f t="shared" ref="FR136:FR164" si="498">IF(AND(FS135&lt;-23.5,FD136&gt;3),FQ136*2,FQ136)</f>
        <v>3.0000000000001137E-2</v>
      </c>
      <c r="FS136" s="104">
        <f t="shared" si="474"/>
        <v>-23.094788899681006</v>
      </c>
      <c r="FT136"/>
      <c r="FU136" s="183"/>
      <c r="FV136" s="36">
        <v>42378</v>
      </c>
      <c r="FW136" s="108">
        <v>-1.0994500000000005</v>
      </c>
      <c r="FX136" s="108">
        <v>-1.1203500000000006</v>
      </c>
      <c r="FY136" s="121"/>
      <c r="FZ136" s="104">
        <v>-23.005222404000001</v>
      </c>
      <c r="GA136" s="202">
        <v>0.1</v>
      </c>
      <c r="GB136" s="223">
        <v>-5.0296500000000002</v>
      </c>
      <c r="GC136" s="508">
        <f t="shared" si="475"/>
        <v>-1.8</v>
      </c>
      <c r="GD136" s="507">
        <f t="shared" ref="GD136:GD164" si="499">IF(GB136&gt;6,1.8,IF(GB136&gt;5,1.3,IF(GB136&gt;4,1.1,IF(GB136&gt;3,0.7,IF(GB136&gt;2,0.3,IF(GB136&gt;1,0.05,IF(GB136&gt;0,-0.3,0)))))))</f>
        <v>0</v>
      </c>
      <c r="GE136" s="204">
        <f t="shared" si="375"/>
        <v>-24.822289412287507</v>
      </c>
      <c r="GF136" s="204">
        <f t="shared" si="355"/>
        <v>-8.9999999999999858E-2</v>
      </c>
      <c r="GG136" s="537">
        <f t="shared" si="441"/>
        <v>0</v>
      </c>
      <c r="GH136" s="537">
        <f t="shared" si="442"/>
        <v>0</v>
      </c>
      <c r="GI136" s="537">
        <f t="shared" si="323"/>
        <v>0</v>
      </c>
      <c r="GJ136" s="537">
        <f t="shared" si="324"/>
        <v>0</v>
      </c>
      <c r="GK136" s="518">
        <f t="shared" si="416"/>
        <v>-24.822289412287507</v>
      </c>
      <c r="GL136" s="519">
        <f t="shared" si="356"/>
        <v>-7.1999999999999884E-2</v>
      </c>
      <c r="GM136" s="519">
        <f t="shared" si="476"/>
        <v>-3.5999999999999942E-2</v>
      </c>
      <c r="GN136" s="538">
        <f t="shared" si="220"/>
        <v>-3.5999999999999942E-2</v>
      </c>
      <c r="GO136" s="519">
        <f t="shared" si="477"/>
        <v>6.4000000000000057E-2</v>
      </c>
      <c r="GP136" s="519">
        <f t="shared" ref="GP136:GP164" si="500">IF(AND(GQ135&lt;-23.5,GB136&gt;3),GO136*2,GO136)</f>
        <v>6.4000000000000057E-2</v>
      </c>
      <c r="GQ136" s="104">
        <f t="shared" si="478"/>
        <v>-24.42928941228751</v>
      </c>
      <c r="GR136"/>
      <c r="GS136" s="183"/>
      <c r="GT136" s="36">
        <v>42378</v>
      </c>
      <c r="GU136" s="108">
        <v>-1.0994500000000005</v>
      </c>
      <c r="GV136" s="108">
        <v>-1.1203500000000006</v>
      </c>
      <c r="GW136" s="121"/>
      <c r="GX136" s="104">
        <v>-23.005222404000001</v>
      </c>
      <c r="GY136" s="202">
        <v>0.1</v>
      </c>
      <c r="GZ136" s="223">
        <v>3.7203500000000007</v>
      </c>
      <c r="HA136" s="508">
        <f t="shared" si="479"/>
        <v>0</v>
      </c>
      <c r="HB136" s="507">
        <f t="shared" ref="HB136:HB164" si="501">IF(GZ136&gt;6,1.8,IF(GZ136&gt;5,1.3,IF(GZ136&gt;4,1.1,IF(GZ136&gt;3,0.7,IF(GZ136&gt;2,0.3,IF(GZ136&gt;1,0.05,IF(GZ136&gt;0,-0.3,0)))))))</f>
        <v>0.7</v>
      </c>
      <c r="HC136" s="204">
        <f t="shared" si="376"/>
        <v>-24.560000000000002</v>
      </c>
      <c r="HD136" s="204">
        <f t="shared" si="358"/>
        <v>7.0000000000000284E-2</v>
      </c>
      <c r="HE136" s="537">
        <f t="shared" si="445"/>
        <v>0</v>
      </c>
      <c r="HF136" s="537">
        <f t="shared" si="446"/>
        <v>0</v>
      </c>
      <c r="HG136" s="537">
        <f t="shared" si="328"/>
        <v>0</v>
      </c>
      <c r="HH136" s="537">
        <f t="shared" si="329"/>
        <v>0</v>
      </c>
      <c r="HI136" s="518">
        <f t="shared" si="417"/>
        <v>-24.579757279915011</v>
      </c>
      <c r="HJ136" s="519">
        <f t="shared" si="447"/>
        <v>7.0000000000000284E-2</v>
      </c>
      <c r="HK136" s="519">
        <f t="shared" si="480"/>
        <v>7.0000000000000284E-2</v>
      </c>
      <c r="HL136" s="538">
        <f t="shared" si="221"/>
        <v>7.0000000000000284E-2</v>
      </c>
      <c r="HM136" s="519">
        <f t="shared" si="481"/>
        <v>7.0000000000000284E-2</v>
      </c>
      <c r="HN136" s="519">
        <f t="shared" ref="HN136:HN164" si="502">IF(AND(HO135&lt;-23.5,GZ136&gt;3),HM136*2,HM136)</f>
        <v>0.14000000000000057</v>
      </c>
      <c r="HO136" s="104">
        <f t="shared" si="482"/>
        <v>-23.687357279915016</v>
      </c>
      <c r="HP136" s="165"/>
      <c r="HQ136" s="183"/>
      <c r="HR136" s="36">
        <v>42378</v>
      </c>
      <c r="HS136" s="108">
        <v>-1.0994500000000005</v>
      </c>
      <c r="HT136" s="108">
        <v>-1.1203500000000006</v>
      </c>
      <c r="HU136" s="121"/>
      <c r="HV136" s="104">
        <v>-23.005222404000001</v>
      </c>
      <c r="HW136" s="202">
        <v>0.1</v>
      </c>
      <c r="HX136" s="223">
        <v>-0.97964999999999947</v>
      </c>
      <c r="HY136" s="508">
        <f t="shared" si="483"/>
        <v>-1</v>
      </c>
      <c r="HZ136" s="507">
        <f t="shared" ref="HZ136:HZ164" si="503">IF(HX136&gt;6,1.8,IF(HX136&gt;5,1.3,IF(HX136&gt;4,1.1,IF(HX136&gt;3,0.7,IF(HX136&gt;2,0.3,IF(HX136&gt;1,0.05,IF(HX136&gt;0,-0.3,0)))))))</f>
        <v>0</v>
      </c>
      <c r="IA136" s="204">
        <f t="shared" si="377"/>
        <v>-21.384775439477508</v>
      </c>
      <c r="IB136" s="204">
        <f t="shared" si="362"/>
        <v>-0.10000000000000142</v>
      </c>
      <c r="IC136" s="537">
        <f t="shared" si="450"/>
        <v>0</v>
      </c>
      <c r="ID136" s="537">
        <f t="shared" si="451"/>
        <v>0</v>
      </c>
      <c r="IE136" s="537">
        <f t="shared" si="333"/>
        <v>0</v>
      </c>
      <c r="IF136" s="537">
        <f t="shared" si="334"/>
        <v>0</v>
      </c>
      <c r="IG136" s="518">
        <f t="shared" si="418"/>
        <v>-21.384775439477508</v>
      </c>
      <c r="IH136" s="519">
        <f t="shared" si="452"/>
        <v>-8.000000000000114E-2</v>
      </c>
      <c r="II136" s="519">
        <f t="shared" si="484"/>
        <v>-8.000000000000114E-2</v>
      </c>
      <c r="IJ136" s="538">
        <f t="shared" si="222"/>
        <v>-8.000000000000114E-2</v>
      </c>
      <c r="IK136" s="519">
        <f t="shared" si="485"/>
        <v>-8.000000000000114E-2</v>
      </c>
      <c r="IL136" s="519">
        <f t="shared" ref="IL136:IL164" si="504">IF(AND(IM135&lt;-23.5,HX136&gt;3),IK136*2,IK136)</f>
        <v>-8.000000000000114E-2</v>
      </c>
      <c r="IM136" s="104">
        <f t="shared" si="486"/>
        <v>-22.183975439477525</v>
      </c>
      <c r="IN136" s="104"/>
      <c r="IO136" s="183"/>
      <c r="IP136" s="36">
        <v>42378</v>
      </c>
      <c r="IQ136" s="108">
        <v>-1.0994500000000005</v>
      </c>
      <c r="IR136" s="108">
        <v>-1.1203500000000006</v>
      </c>
      <c r="IS136" s="121"/>
      <c r="IT136" s="104">
        <v>-23.005222404000001</v>
      </c>
      <c r="IU136" s="202">
        <v>0.1</v>
      </c>
      <c r="IV136" s="365">
        <v>0.2203500000000006</v>
      </c>
      <c r="IW136" s="508">
        <f t="shared" si="487"/>
        <v>0</v>
      </c>
      <c r="IX136" s="507">
        <f t="shared" ref="IX136:IX164" si="505">IF(IV136&gt;6,1.8,IF(IV136&gt;5,1.3,IF(IV136&gt;4,1.1,IF(IV136&gt;3,0.7,IF(IV136&gt;2,0.3,IF(IV136&gt;1,0.05,IF(IV136&gt;0,-0.3,0)))))))</f>
        <v>-0.3</v>
      </c>
      <c r="IY136" s="204">
        <f t="shared" si="378"/>
        <v>-21.975000000000001</v>
      </c>
      <c r="IZ136" s="204">
        <f t="shared" si="366"/>
        <v>-3.0000000000001137E-2</v>
      </c>
      <c r="JA136" s="537">
        <f t="shared" si="455"/>
        <v>0</v>
      </c>
      <c r="JB136" s="537">
        <f t="shared" si="456"/>
        <v>0</v>
      </c>
      <c r="JC136" s="537">
        <f t="shared" si="338"/>
        <v>0</v>
      </c>
      <c r="JD136" s="537">
        <f t="shared" si="339"/>
        <v>0</v>
      </c>
      <c r="JE136" s="518">
        <f t="shared" si="419"/>
        <v>-22.049622412950008</v>
      </c>
      <c r="JF136" s="519">
        <f t="shared" si="457"/>
        <v>-3.0000000000001137E-2</v>
      </c>
      <c r="JG136" s="519">
        <f t="shared" si="488"/>
        <v>-3.0000000000001137E-2</v>
      </c>
      <c r="JH136" s="538">
        <f t="shared" si="223"/>
        <v>-0.13000000000000114</v>
      </c>
      <c r="JI136" s="519">
        <f t="shared" si="489"/>
        <v>-0.13000000000000114</v>
      </c>
      <c r="JJ136" s="519">
        <f t="shared" ref="JJ136:JJ164" si="506">IF(AND(JK135&lt;-23.5,IV136&gt;3),JI136*2,JI136)</f>
        <v>-0.13000000000000114</v>
      </c>
      <c r="JK136" s="104">
        <f t="shared" si="490"/>
        <v>-22.062423855859013</v>
      </c>
      <c r="JL136" s="186"/>
      <c r="JM136" s="186"/>
      <c r="JN136" s="527"/>
      <c r="JO136" s="163">
        <v>-23.005222404000001</v>
      </c>
      <c r="JP136" s="163">
        <v>2.7203500000000007</v>
      </c>
      <c r="JQ136" s="398">
        <f t="shared" si="390"/>
        <v>-22.778720429142506</v>
      </c>
      <c r="JR136" s="398">
        <v>-22.075740740740745</v>
      </c>
      <c r="JT136" s="163">
        <v>0.42035000000000067</v>
      </c>
      <c r="JU136" s="398">
        <f t="shared" si="391"/>
        <v>-23.310483664901003</v>
      </c>
      <c r="JX136" s="163">
        <v>2.9203500000000009</v>
      </c>
      <c r="JY136" s="425">
        <f t="shared" si="392"/>
        <v>-22.651021978220012</v>
      </c>
      <c r="KB136" s="163">
        <v>2.6703500000000009</v>
      </c>
      <c r="KC136" s="398">
        <f t="shared" si="246"/>
        <v>-23.094788899681006</v>
      </c>
      <c r="KF136" s="163">
        <v>-5.0296500000000002</v>
      </c>
      <c r="KG136" s="398">
        <f t="shared" si="393"/>
        <v>-24.42928941228751</v>
      </c>
      <c r="KJ136" s="163">
        <v>3.7203500000000007</v>
      </c>
      <c r="KK136" s="398">
        <f t="shared" si="394"/>
        <v>-23.687357279915016</v>
      </c>
      <c r="KL136" s="425"/>
      <c r="KN136" s="365">
        <v>-0.97964999999999947</v>
      </c>
      <c r="KO136" s="398">
        <f t="shared" si="395"/>
        <v>-22.183975439477525</v>
      </c>
      <c r="KP136" s="164"/>
      <c r="KR136" s="365">
        <v>0.2203500000000006</v>
      </c>
      <c r="KS136" s="398">
        <f t="shared" si="250"/>
        <v>-22.062423855859013</v>
      </c>
      <c r="KT136" s="164"/>
      <c r="KU136" s="36">
        <v>42378</v>
      </c>
    </row>
    <row r="137" spans="1:325" x14ac:dyDescent="0.35">
      <c r="A137" s="95">
        <v>41283</v>
      </c>
      <c r="B137" s="36">
        <v>41283</v>
      </c>
      <c r="C137" s="301">
        <v>1.6</v>
      </c>
      <c r="D137" s="301">
        <v>-0.7</v>
      </c>
      <c r="E137" s="301">
        <v>1.8</v>
      </c>
      <c r="F137" s="301">
        <v>1.55</v>
      </c>
      <c r="G137" s="301">
        <v>-6.15</v>
      </c>
      <c r="H137" s="301">
        <v>2.6</v>
      </c>
      <c r="I137" s="301">
        <v>-2.1</v>
      </c>
      <c r="J137" s="301">
        <v>-0.9</v>
      </c>
      <c r="K137" s="106"/>
      <c r="L137" s="36">
        <v>42378</v>
      </c>
      <c r="M137" s="119">
        <v>-1.0994500000000005</v>
      </c>
      <c r="N137" s="98">
        <f t="shared" si="233"/>
        <v>-1.1203500000000006</v>
      </c>
      <c r="O137" s="108">
        <f t="shared" si="242"/>
        <v>-1.1400500000000007</v>
      </c>
      <c r="P137" s="262"/>
      <c r="Q137" s="181">
        <v>42378</v>
      </c>
      <c r="R137" s="301">
        <v>1.6</v>
      </c>
      <c r="S137" s="224">
        <v>2.7203500000000007</v>
      </c>
      <c r="T137">
        <v>-22.075740740740745</v>
      </c>
      <c r="U137" s="301">
        <v>-0.7</v>
      </c>
      <c r="V137" s="224">
        <v>0.42035000000000067</v>
      </c>
      <c r="W137"/>
      <c r="X137" s="301">
        <v>1.8</v>
      </c>
      <c r="Y137" s="224">
        <v>2.9203500000000009</v>
      </c>
      <c r="Z137"/>
      <c r="AA137" s="301">
        <v>1.55</v>
      </c>
      <c r="AB137" s="224">
        <v>2.6703500000000009</v>
      </c>
      <c r="AC137"/>
      <c r="AD137" s="301">
        <v>-6.15</v>
      </c>
      <c r="AE137" s="223">
        <v>-5.0296500000000002</v>
      </c>
      <c r="AF137"/>
      <c r="AG137" s="301">
        <v>2.6</v>
      </c>
      <c r="AH137" s="223">
        <v>3.7203500000000007</v>
      </c>
      <c r="AI137" s="100"/>
      <c r="AJ137" s="301">
        <v>-2.1</v>
      </c>
      <c r="AK137" s="223">
        <v>-0.97964999999999947</v>
      </c>
      <c r="AL137" s="104"/>
      <c r="AM137" s="301">
        <v>-0.9</v>
      </c>
      <c r="AN137" s="223">
        <f t="shared" si="224"/>
        <v>0.2203500000000006</v>
      </c>
      <c r="AO137" s="104"/>
      <c r="AZ137" s="36">
        <v>42379</v>
      </c>
      <c r="BA137" s="301">
        <v>1.05</v>
      </c>
      <c r="BC137" s="301">
        <v>1.4000000000000001</v>
      </c>
      <c r="BE137" s="301">
        <v>1.1000000000000001</v>
      </c>
      <c r="BG137" s="301">
        <v>1.35</v>
      </c>
      <c r="BI137" s="301">
        <v>-5.4</v>
      </c>
      <c r="BK137" s="301">
        <v>2.4000000000000004</v>
      </c>
      <c r="BM137" s="301">
        <v>2.4</v>
      </c>
      <c r="BN137" s="104"/>
      <c r="BO137" s="301">
        <v>-2.9</v>
      </c>
      <c r="BP137" s="104"/>
      <c r="BQ137" s="104"/>
      <c r="BS137" s="36">
        <v>42379</v>
      </c>
      <c r="BT137">
        <v>83</v>
      </c>
      <c r="BU137">
        <f t="shared" si="380"/>
        <v>0.83</v>
      </c>
      <c r="BV137">
        <f t="shared" si="381"/>
        <v>-23.008427233749998</v>
      </c>
      <c r="BW137">
        <v>76</v>
      </c>
      <c r="BX137">
        <f t="shared" si="382"/>
        <v>0.76</v>
      </c>
      <c r="BY137">
        <v>-21.5655</v>
      </c>
      <c r="CD137" s="36">
        <v>42379</v>
      </c>
      <c r="CE137" s="108">
        <v>-1.0540500000000002</v>
      </c>
      <c r="CF137" s="108">
        <v>-1.0767500000000003</v>
      </c>
      <c r="CG137" s="121"/>
      <c r="CH137" s="104">
        <v>-23.008427233749998</v>
      </c>
      <c r="CI137" s="202">
        <v>0.1</v>
      </c>
      <c r="CJ137" s="224">
        <v>2.1267500000000004</v>
      </c>
      <c r="CK137" s="508">
        <f t="shared" si="459"/>
        <v>0</v>
      </c>
      <c r="CL137" s="507">
        <f t="shared" si="491"/>
        <v>0.3</v>
      </c>
      <c r="CM137" s="204">
        <f t="shared" si="370"/>
        <v>-22.828720429142496</v>
      </c>
      <c r="CN137" s="204">
        <f t="shared" si="371"/>
        <v>3.0000000000001137E-2</v>
      </c>
      <c r="CO137" s="537">
        <f t="shared" si="421"/>
        <v>0</v>
      </c>
      <c r="CP137" s="537">
        <f t="shared" si="422"/>
        <v>0</v>
      </c>
      <c r="CQ137" s="537">
        <f t="shared" si="300"/>
        <v>0</v>
      </c>
      <c r="CR137" s="537">
        <f t="shared" si="301"/>
        <v>0</v>
      </c>
      <c r="CS137" s="518">
        <f t="shared" si="412"/>
        <v>-22.828720429142496</v>
      </c>
      <c r="CT137" s="519">
        <f t="shared" si="423"/>
        <v>3.0000000000001137E-2</v>
      </c>
      <c r="CU137" s="519">
        <f t="shared" si="460"/>
        <v>3.0000000000001137E-2</v>
      </c>
      <c r="CV137" s="538">
        <f t="shared" si="302"/>
        <v>3.0000000000001137E-2</v>
      </c>
      <c r="CW137" s="519">
        <f t="shared" si="461"/>
        <v>3.0000000000001137E-2</v>
      </c>
      <c r="CX137" s="519">
        <f t="shared" si="492"/>
        <v>3.0000000000001137E-2</v>
      </c>
      <c r="CY137" s="104">
        <f t="shared" si="462"/>
        <v>-22.748720429142505</v>
      </c>
      <c r="CZ137"/>
      <c r="DB137" s="36">
        <v>42379</v>
      </c>
      <c r="DC137" s="108">
        <v>-1.0540500000000002</v>
      </c>
      <c r="DD137" s="108">
        <v>-1.0767500000000003</v>
      </c>
      <c r="DE137" s="121"/>
      <c r="DF137" s="104">
        <v>-23.008427233749998</v>
      </c>
      <c r="DG137" s="202">
        <v>0.1</v>
      </c>
      <c r="DH137" s="224">
        <v>2.4767500000000005</v>
      </c>
      <c r="DI137" s="508">
        <f t="shared" si="463"/>
        <v>0</v>
      </c>
      <c r="DJ137" s="507">
        <f t="shared" si="493"/>
        <v>0.3</v>
      </c>
      <c r="DK137" s="204">
        <f t="shared" si="372"/>
        <v>-24.007500000000011</v>
      </c>
      <c r="DL137" s="204">
        <f t="shared" si="343"/>
        <v>3.0000000000001137E-2</v>
      </c>
      <c r="DM137" s="537">
        <f t="shared" si="426"/>
        <v>0</v>
      </c>
      <c r="DN137" s="537">
        <f t="shared" si="427"/>
        <v>0</v>
      </c>
      <c r="DO137" s="537">
        <f t="shared" si="307"/>
        <v>0</v>
      </c>
      <c r="DP137" s="537">
        <f t="shared" si="308"/>
        <v>0</v>
      </c>
      <c r="DQ137" s="518">
        <f t="shared" si="413"/>
        <v>-24.758662814992512</v>
      </c>
      <c r="DR137" s="519">
        <f t="shared" si="428"/>
        <v>3.0000000000001137E-2</v>
      </c>
      <c r="DS137" s="519">
        <f t="shared" si="464"/>
        <v>3.0000000000001137E-2</v>
      </c>
      <c r="DT137" s="538">
        <f t="shared" si="217"/>
        <v>3.0000000000001137E-2</v>
      </c>
      <c r="DU137" s="519">
        <f t="shared" si="465"/>
        <v>3.0000000000001137E-2</v>
      </c>
      <c r="DV137" s="519">
        <f t="shared" si="494"/>
        <v>3.0000000000001137E-2</v>
      </c>
      <c r="DW137" s="104">
        <f t="shared" si="466"/>
        <v>-23.280483664901002</v>
      </c>
      <c r="DY137" s="183"/>
      <c r="DZ137" s="36">
        <v>42379</v>
      </c>
      <c r="EA137" s="108">
        <v>-1.0540500000000002</v>
      </c>
      <c r="EB137" s="108">
        <v>-1.0767500000000003</v>
      </c>
      <c r="EC137" s="121"/>
      <c r="ED137" s="104">
        <v>-23.008427233749998</v>
      </c>
      <c r="EE137" s="202">
        <v>0.1</v>
      </c>
      <c r="EF137" s="224">
        <v>2.1767500000000002</v>
      </c>
      <c r="EG137" s="508">
        <f t="shared" si="467"/>
        <v>0</v>
      </c>
      <c r="EH137" s="507">
        <f t="shared" si="495"/>
        <v>0.3</v>
      </c>
      <c r="EI137" s="204">
        <f t="shared" si="373"/>
        <v>-21.935901753414996</v>
      </c>
      <c r="EJ137" s="204">
        <f t="shared" si="347"/>
        <v>3.0000000000001137E-2</v>
      </c>
      <c r="EK137" s="537">
        <f t="shared" si="431"/>
        <v>0</v>
      </c>
      <c r="EL137" s="537">
        <f t="shared" si="432"/>
        <v>0</v>
      </c>
      <c r="EM137" s="537">
        <f t="shared" si="312"/>
        <v>0</v>
      </c>
      <c r="EN137" s="537">
        <f t="shared" si="313"/>
        <v>0</v>
      </c>
      <c r="EO137" s="518">
        <f t="shared" si="414"/>
        <v>-22.117810244839994</v>
      </c>
      <c r="EP137" s="519">
        <f t="shared" si="433"/>
        <v>3.0000000000001137E-2</v>
      </c>
      <c r="EQ137" s="519">
        <f t="shared" si="468"/>
        <v>3.0000000000001137E-2</v>
      </c>
      <c r="ER137" s="538">
        <f t="shared" si="218"/>
        <v>3.0000000000001137E-2</v>
      </c>
      <c r="ES137" s="519">
        <f t="shared" si="469"/>
        <v>3.0000000000001137E-2</v>
      </c>
      <c r="ET137" s="519">
        <f t="shared" si="496"/>
        <v>3.0000000000001137E-2</v>
      </c>
      <c r="EU137" s="104">
        <f t="shared" si="470"/>
        <v>-22.621021978220011</v>
      </c>
      <c r="EW137" s="183"/>
      <c r="EX137" s="36">
        <v>42379</v>
      </c>
      <c r="EY137" s="108">
        <v>-1.0540500000000002</v>
      </c>
      <c r="EZ137" s="108">
        <v>-1.0767500000000003</v>
      </c>
      <c r="FA137" s="121"/>
      <c r="FB137" s="104">
        <v>-23.008427233749998</v>
      </c>
      <c r="FC137" s="202">
        <v>0.1</v>
      </c>
      <c r="FD137" s="224">
        <v>2.4267500000000002</v>
      </c>
      <c r="FE137" s="508">
        <f t="shared" si="471"/>
        <v>0</v>
      </c>
      <c r="FF137" s="507">
        <f t="shared" si="497"/>
        <v>0.3</v>
      </c>
      <c r="FG137" s="204">
        <f t="shared" si="374"/>
        <v>-23.899300427505011</v>
      </c>
      <c r="FH137" s="204">
        <f t="shared" si="351"/>
        <v>3.0000000000001137E-2</v>
      </c>
      <c r="FI137" s="537">
        <f t="shared" si="436"/>
        <v>0</v>
      </c>
      <c r="FJ137" s="537">
        <f t="shared" si="437"/>
        <v>0</v>
      </c>
      <c r="FK137" s="537">
        <f t="shared" si="317"/>
        <v>0</v>
      </c>
      <c r="FL137" s="537">
        <f t="shared" si="318"/>
        <v>0</v>
      </c>
      <c r="FM137" s="518">
        <f t="shared" si="415"/>
        <v>-23.899300427505011</v>
      </c>
      <c r="FN137" s="519">
        <f t="shared" si="438"/>
        <v>3.0000000000001137E-2</v>
      </c>
      <c r="FO137" s="519">
        <f t="shared" si="472"/>
        <v>3.0000000000001137E-2</v>
      </c>
      <c r="FP137" s="538">
        <f t="shared" si="219"/>
        <v>3.0000000000001137E-2</v>
      </c>
      <c r="FQ137" s="519">
        <f t="shared" si="473"/>
        <v>3.0000000000001137E-2</v>
      </c>
      <c r="FR137" s="519">
        <f t="shared" si="498"/>
        <v>3.0000000000001137E-2</v>
      </c>
      <c r="FS137" s="104">
        <f t="shared" si="474"/>
        <v>-23.064788899681005</v>
      </c>
      <c r="FT137"/>
      <c r="FU137" s="183"/>
      <c r="FV137" s="36">
        <v>42379</v>
      </c>
      <c r="FW137" s="108">
        <v>-1.0540500000000002</v>
      </c>
      <c r="FX137" s="108">
        <v>-1.0767500000000003</v>
      </c>
      <c r="FY137" s="121"/>
      <c r="FZ137" s="104">
        <v>-23.008427233749998</v>
      </c>
      <c r="GA137" s="202">
        <v>0.1</v>
      </c>
      <c r="GB137" s="223">
        <v>-4.3232499999999998</v>
      </c>
      <c r="GC137" s="508">
        <f t="shared" si="475"/>
        <v>-1.8</v>
      </c>
      <c r="GD137" s="507">
        <f t="shared" si="499"/>
        <v>0</v>
      </c>
      <c r="GE137" s="204">
        <f t="shared" si="375"/>
        <v>-24.912289412287507</v>
      </c>
      <c r="GF137" s="204">
        <f t="shared" si="355"/>
        <v>-8.9999999999999858E-2</v>
      </c>
      <c r="GG137" s="537">
        <f t="shared" si="441"/>
        <v>0</v>
      </c>
      <c r="GH137" s="537">
        <f t="shared" si="442"/>
        <v>0</v>
      </c>
      <c r="GI137" s="537">
        <f t="shared" si="323"/>
        <v>0</v>
      </c>
      <c r="GJ137" s="537">
        <f t="shared" si="324"/>
        <v>0</v>
      </c>
      <c r="GK137" s="518">
        <f t="shared" si="416"/>
        <v>-24.912289412287507</v>
      </c>
      <c r="GL137" s="519">
        <f t="shared" si="356"/>
        <v>-7.1999999999999884E-2</v>
      </c>
      <c r="GM137" s="519">
        <f t="shared" si="476"/>
        <v>-3.5999999999999942E-2</v>
      </c>
      <c r="GN137" s="538">
        <f t="shared" si="220"/>
        <v>-3.5999999999999942E-2</v>
      </c>
      <c r="GO137" s="519">
        <f t="shared" si="477"/>
        <v>6.4000000000000057E-2</v>
      </c>
      <c r="GP137" s="519">
        <f t="shared" si="500"/>
        <v>6.4000000000000057E-2</v>
      </c>
      <c r="GQ137" s="104">
        <f t="shared" si="478"/>
        <v>-24.36528941228751</v>
      </c>
      <c r="GR137"/>
      <c r="GS137" s="183"/>
      <c r="GT137" s="36">
        <v>42379</v>
      </c>
      <c r="GU137" s="108">
        <v>-1.0540500000000002</v>
      </c>
      <c r="GV137" s="108">
        <v>-1.0767500000000003</v>
      </c>
      <c r="GW137" s="121"/>
      <c r="GX137" s="104">
        <v>-23.008427233749998</v>
      </c>
      <c r="GY137" s="202">
        <v>0.1</v>
      </c>
      <c r="GZ137" s="223">
        <v>3.4767500000000009</v>
      </c>
      <c r="HA137" s="508">
        <f t="shared" si="479"/>
        <v>0</v>
      </c>
      <c r="HB137" s="507">
        <f t="shared" si="501"/>
        <v>0.7</v>
      </c>
      <c r="HC137" s="204">
        <f t="shared" si="376"/>
        <v>-24.490000000000002</v>
      </c>
      <c r="HD137" s="204">
        <f t="shared" si="358"/>
        <v>7.0000000000000284E-2</v>
      </c>
      <c r="HE137" s="537">
        <f t="shared" si="445"/>
        <v>0</v>
      </c>
      <c r="HF137" s="537">
        <f t="shared" si="446"/>
        <v>0</v>
      </c>
      <c r="HG137" s="537">
        <f t="shared" si="328"/>
        <v>0</v>
      </c>
      <c r="HH137" s="537">
        <f t="shared" si="329"/>
        <v>0</v>
      </c>
      <c r="HI137" s="518">
        <f t="shared" si="417"/>
        <v>-24.509757279915011</v>
      </c>
      <c r="HJ137" s="519">
        <f t="shared" si="447"/>
        <v>7.0000000000000284E-2</v>
      </c>
      <c r="HK137" s="519">
        <f t="shared" si="480"/>
        <v>7.0000000000000284E-2</v>
      </c>
      <c r="HL137" s="538">
        <f t="shared" si="221"/>
        <v>7.0000000000000284E-2</v>
      </c>
      <c r="HM137" s="519">
        <f t="shared" si="481"/>
        <v>7.0000000000000284E-2</v>
      </c>
      <c r="HN137" s="519">
        <f t="shared" si="502"/>
        <v>0.14000000000000057</v>
      </c>
      <c r="HO137" s="104">
        <f t="shared" si="482"/>
        <v>-23.547357279915015</v>
      </c>
      <c r="HP137" s="165"/>
      <c r="HQ137" s="183"/>
      <c r="HR137" s="36">
        <v>42379</v>
      </c>
      <c r="HS137" s="108">
        <v>-1.0540500000000002</v>
      </c>
      <c r="HT137" s="108">
        <v>-1.0767500000000003</v>
      </c>
      <c r="HU137" s="121"/>
      <c r="HV137" s="104">
        <v>-23.008427233749998</v>
      </c>
      <c r="HW137" s="202">
        <v>0.1</v>
      </c>
      <c r="HX137" s="223">
        <v>3.47675</v>
      </c>
      <c r="HY137" s="508">
        <f t="shared" si="483"/>
        <v>0</v>
      </c>
      <c r="HZ137" s="507">
        <f t="shared" si="503"/>
        <v>0.7</v>
      </c>
      <c r="IA137" s="204">
        <f t="shared" si="377"/>
        <v>-21.314775439477508</v>
      </c>
      <c r="IB137" s="204">
        <f t="shared" si="362"/>
        <v>7.0000000000000284E-2</v>
      </c>
      <c r="IC137" s="537">
        <f t="shared" si="450"/>
        <v>0</v>
      </c>
      <c r="ID137" s="537">
        <f t="shared" si="451"/>
        <v>0</v>
      </c>
      <c r="IE137" s="537">
        <f t="shared" si="333"/>
        <v>0</v>
      </c>
      <c r="IF137" s="537">
        <f t="shared" si="334"/>
        <v>0</v>
      </c>
      <c r="IG137" s="518">
        <f t="shared" si="418"/>
        <v>-21.314775439477508</v>
      </c>
      <c r="IH137" s="519">
        <f t="shared" si="452"/>
        <v>7.0000000000000284E-2</v>
      </c>
      <c r="II137" s="519">
        <f t="shared" si="484"/>
        <v>7.0000000000000284E-2</v>
      </c>
      <c r="IJ137" s="538">
        <f t="shared" si="222"/>
        <v>7.0000000000000284E-2</v>
      </c>
      <c r="IK137" s="519">
        <f t="shared" si="485"/>
        <v>7.0000000000000284E-2</v>
      </c>
      <c r="IL137" s="519">
        <f t="shared" si="504"/>
        <v>7.0000000000000284E-2</v>
      </c>
      <c r="IM137" s="104">
        <f t="shared" si="486"/>
        <v>-22.113975439477525</v>
      </c>
      <c r="IN137" s="104"/>
      <c r="IO137" s="183"/>
      <c r="IP137" s="36">
        <v>42379</v>
      </c>
      <c r="IQ137" s="108">
        <v>-1.0540500000000002</v>
      </c>
      <c r="IR137" s="108">
        <v>-1.0767500000000003</v>
      </c>
      <c r="IS137" s="121"/>
      <c r="IT137" s="104">
        <v>-23.008427233749998</v>
      </c>
      <c r="IU137" s="202">
        <v>0.1</v>
      </c>
      <c r="IV137" s="365">
        <v>-1.8232499999999996</v>
      </c>
      <c r="IW137" s="508">
        <f t="shared" si="487"/>
        <v>-1.05</v>
      </c>
      <c r="IX137" s="507">
        <f t="shared" si="505"/>
        <v>0</v>
      </c>
      <c r="IY137" s="204">
        <f t="shared" si="378"/>
        <v>-22.080000000000002</v>
      </c>
      <c r="IZ137" s="204">
        <f t="shared" si="366"/>
        <v>-0.10500000000000043</v>
      </c>
      <c r="JA137" s="537">
        <f t="shared" si="455"/>
        <v>0</v>
      </c>
      <c r="JB137" s="537">
        <f t="shared" si="456"/>
        <v>0</v>
      </c>
      <c r="JC137" s="537">
        <f t="shared" si="338"/>
        <v>0</v>
      </c>
      <c r="JD137" s="537">
        <f t="shared" si="339"/>
        <v>0</v>
      </c>
      <c r="JE137" s="518">
        <f t="shared" si="419"/>
        <v>-22.154622412950008</v>
      </c>
      <c r="JF137" s="519">
        <f t="shared" si="457"/>
        <v>-8.4000000000000352E-2</v>
      </c>
      <c r="JG137" s="519">
        <f t="shared" si="488"/>
        <v>-8.4000000000000352E-2</v>
      </c>
      <c r="JH137" s="538">
        <f t="shared" si="223"/>
        <v>-8.4000000000000352E-2</v>
      </c>
      <c r="JI137" s="519">
        <f t="shared" si="489"/>
        <v>-8.4000000000000352E-2</v>
      </c>
      <c r="JJ137" s="519">
        <f t="shared" si="506"/>
        <v>-8.4000000000000352E-2</v>
      </c>
      <c r="JK137" s="104">
        <f t="shared" si="490"/>
        <v>-22.146423855859013</v>
      </c>
      <c r="JL137" s="186"/>
      <c r="JM137" s="186"/>
      <c r="JN137" s="527"/>
      <c r="JO137" s="163">
        <v>-23.008427233749998</v>
      </c>
      <c r="JP137" s="163">
        <v>2.1267500000000004</v>
      </c>
      <c r="JQ137" s="398">
        <f t="shared" si="390"/>
        <v>-22.748720429142505</v>
      </c>
      <c r="JT137" s="163">
        <v>2.4767500000000005</v>
      </c>
      <c r="JU137" s="398">
        <f t="shared" si="391"/>
        <v>-23.280483664901002</v>
      </c>
      <c r="JX137" s="163">
        <v>2.1767500000000002</v>
      </c>
      <c r="JY137" s="425">
        <f t="shared" si="392"/>
        <v>-22.621021978220011</v>
      </c>
      <c r="KB137" s="163">
        <v>2.4267500000000002</v>
      </c>
      <c r="KC137" s="398">
        <f t="shared" si="246"/>
        <v>-23.064788899681005</v>
      </c>
      <c r="KF137" s="163">
        <v>-4.3232499999999998</v>
      </c>
      <c r="KG137" s="398">
        <f t="shared" si="393"/>
        <v>-24.36528941228751</v>
      </c>
      <c r="KJ137" s="163">
        <v>3.4767500000000009</v>
      </c>
      <c r="KK137" s="398">
        <f t="shared" si="394"/>
        <v>-23.547357279915015</v>
      </c>
      <c r="KL137" s="425"/>
      <c r="KN137" s="365">
        <v>3.47675</v>
      </c>
      <c r="KO137" s="398">
        <f t="shared" si="395"/>
        <v>-22.113975439477525</v>
      </c>
      <c r="KP137" s="164"/>
      <c r="KR137" s="365">
        <v>-1.8232499999999996</v>
      </c>
      <c r="KS137" s="398">
        <f t="shared" si="250"/>
        <v>-22.146423855859013</v>
      </c>
      <c r="KT137" s="164"/>
      <c r="KU137" s="36">
        <v>42379</v>
      </c>
    </row>
    <row r="138" spans="1:325" x14ac:dyDescent="0.35">
      <c r="A138" s="95">
        <v>41284</v>
      </c>
      <c r="B138" s="36">
        <v>41284</v>
      </c>
      <c r="C138" s="301">
        <v>1.05</v>
      </c>
      <c r="D138" s="301">
        <v>1.4000000000000001</v>
      </c>
      <c r="E138" s="301">
        <v>1.1000000000000001</v>
      </c>
      <c r="F138" s="301">
        <v>1.35</v>
      </c>
      <c r="G138" s="301">
        <v>-5.4</v>
      </c>
      <c r="H138" s="301">
        <v>2.4000000000000004</v>
      </c>
      <c r="I138" s="301">
        <v>2.4</v>
      </c>
      <c r="J138" s="301">
        <v>-2.9</v>
      </c>
      <c r="K138" s="106"/>
      <c r="L138" s="36">
        <v>42379</v>
      </c>
      <c r="M138" s="105">
        <v>-1.0540500000000002</v>
      </c>
      <c r="N138" s="98">
        <f t="shared" si="233"/>
        <v>-1.0767500000000003</v>
      </c>
      <c r="O138" s="108">
        <f t="shared" si="242"/>
        <v>-1.0982500000000004</v>
      </c>
      <c r="P138" s="262"/>
      <c r="Q138" s="181">
        <v>42379</v>
      </c>
      <c r="R138" s="301">
        <v>1.05</v>
      </c>
      <c r="S138" s="224">
        <v>2.1267500000000004</v>
      </c>
      <c r="T138"/>
      <c r="U138" s="301">
        <v>1.4000000000000001</v>
      </c>
      <c r="V138" s="224">
        <v>2.4767500000000005</v>
      </c>
      <c r="W138"/>
      <c r="X138" s="301">
        <v>1.1000000000000001</v>
      </c>
      <c r="Y138" s="224">
        <v>2.1767500000000002</v>
      </c>
      <c r="Z138"/>
      <c r="AA138" s="301">
        <v>1.35</v>
      </c>
      <c r="AB138" s="224">
        <v>2.4267500000000002</v>
      </c>
      <c r="AC138"/>
      <c r="AD138" s="301">
        <v>-5.4</v>
      </c>
      <c r="AE138" s="223">
        <v>-4.3232499999999998</v>
      </c>
      <c r="AF138"/>
      <c r="AG138" s="301">
        <v>2.4000000000000004</v>
      </c>
      <c r="AH138" s="223">
        <v>3.4767500000000009</v>
      </c>
      <c r="AI138" s="100"/>
      <c r="AJ138" s="301">
        <v>2.4</v>
      </c>
      <c r="AK138" s="223">
        <v>3.47675</v>
      </c>
      <c r="AL138" s="104"/>
      <c r="AM138" s="301">
        <v>-2.9</v>
      </c>
      <c r="AN138" s="223">
        <f t="shared" si="224"/>
        <v>-1.8232499999999996</v>
      </c>
      <c r="AO138" s="104"/>
      <c r="AZ138" s="36">
        <v>42380</v>
      </c>
      <c r="BA138" s="301">
        <v>-2.5499999999999998</v>
      </c>
      <c r="BC138" s="301">
        <v>3.95</v>
      </c>
      <c r="BE138" s="301">
        <v>0.5</v>
      </c>
      <c r="BG138" s="301">
        <v>1.35</v>
      </c>
      <c r="BI138" s="301">
        <v>-9.5</v>
      </c>
      <c r="BK138" s="301">
        <v>0.60000000000000009</v>
      </c>
      <c r="BM138" s="301">
        <v>2.8499999999999996</v>
      </c>
      <c r="BN138" s="104"/>
      <c r="BO138" s="301">
        <v>-0.89999999999999991</v>
      </c>
      <c r="BP138" s="104"/>
      <c r="BQ138" s="104"/>
      <c r="BS138" s="36">
        <v>42380</v>
      </c>
      <c r="BT138">
        <v>84</v>
      </c>
      <c r="BU138">
        <f t="shared" si="380"/>
        <v>0.84</v>
      </c>
      <c r="BV138">
        <f t="shared" si="381"/>
        <v>-23.010218047999999</v>
      </c>
      <c r="BW138">
        <v>76</v>
      </c>
      <c r="BX138">
        <f t="shared" si="382"/>
        <v>0.76</v>
      </c>
      <c r="BY138">
        <v>-24.510592592592591</v>
      </c>
      <c r="CD138" s="36">
        <v>42380</v>
      </c>
      <c r="CE138" s="108">
        <v>-1.0050500000000004</v>
      </c>
      <c r="CF138" s="108">
        <v>-1.0295500000000004</v>
      </c>
      <c r="CG138" s="121"/>
      <c r="CH138" s="104">
        <v>-23.010218047999999</v>
      </c>
      <c r="CI138" s="202">
        <v>0.1</v>
      </c>
      <c r="CJ138" s="224">
        <v>-1.5204499999999994</v>
      </c>
      <c r="CK138" s="508">
        <f t="shared" si="459"/>
        <v>-1.05</v>
      </c>
      <c r="CL138" s="507">
        <f t="shared" si="491"/>
        <v>0</v>
      </c>
      <c r="CM138" s="204">
        <f t="shared" si="370"/>
        <v>-22.933720429142497</v>
      </c>
      <c r="CN138" s="204">
        <f t="shared" si="371"/>
        <v>-0.10500000000000043</v>
      </c>
      <c r="CO138" s="537">
        <f t="shared" si="421"/>
        <v>0</v>
      </c>
      <c r="CP138" s="537">
        <f t="shared" si="422"/>
        <v>0</v>
      </c>
      <c r="CQ138" s="537">
        <f t="shared" si="300"/>
        <v>0</v>
      </c>
      <c r="CR138" s="537">
        <f t="shared" si="301"/>
        <v>0</v>
      </c>
      <c r="CS138" s="518">
        <f t="shared" si="412"/>
        <v>-22.933720429142497</v>
      </c>
      <c r="CT138" s="519">
        <f t="shared" si="423"/>
        <v>-8.4000000000000352E-2</v>
      </c>
      <c r="CU138" s="519">
        <f t="shared" si="460"/>
        <v>-8.4000000000000352E-2</v>
      </c>
      <c r="CV138" s="538">
        <f t="shared" si="302"/>
        <v>-8.4000000000000352E-2</v>
      </c>
      <c r="CW138" s="519">
        <f t="shared" si="461"/>
        <v>-8.4000000000000352E-2</v>
      </c>
      <c r="CX138" s="519">
        <f t="shared" si="492"/>
        <v>-8.4000000000000352E-2</v>
      </c>
      <c r="CY138" s="104">
        <f t="shared" si="462"/>
        <v>-22.832720429142505</v>
      </c>
      <c r="CZ138"/>
      <c r="DB138" s="36">
        <v>42380</v>
      </c>
      <c r="DC138" s="108">
        <v>-1.0050500000000004</v>
      </c>
      <c r="DD138" s="108">
        <v>-1.0295500000000004</v>
      </c>
      <c r="DE138" s="121"/>
      <c r="DF138" s="104">
        <v>-23.010218047999999</v>
      </c>
      <c r="DG138" s="202">
        <v>0.1</v>
      </c>
      <c r="DH138" s="224">
        <v>4.9795500000000006</v>
      </c>
      <c r="DI138" s="508">
        <f t="shared" si="463"/>
        <v>0</v>
      </c>
      <c r="DJ138" s="507">
        <f t="shared" si="493"/>
        <v>1.1000000000000001</v>
      </c>
      <c r="DK138" s="204">
        <f t="shared" si="372"/>
        <v>-23.897500000000012</v>
      </c>
      <c r="DL138" s="204">
        <f t="shared" si="343"/>
        <v>0.10999999999999943</v>
      </c>
      <c r="DM138" s="537">
        <f t="shared" si="426"/>
        <v>0</v>
      </c>
      <c r="DN138" s="537">
        <f t="shared" si="427"/>
        <v>0</v>
      </c>
      <c r="DO138" s="537">
        <f t="shared" si="307"/>
        <v>0</v>
      </c>
      <c r="DP138" s="537">
        <f t="shared" si="308"/>
        <v>0</v>
      </c>
      <c r="DQ138" s="518">
        <f t="shared" si="413"/>
        <v>-24.648662814992512</v>
      </c>
      <c r="DR138" s="519">
        <f t="shared" si="428"/>
        <v>0.10999999999999943</v>
      </c>
      <c r="DS138" s="519">
        <f t="shared" si="464"/>
        <v>0.10999999999999943</v>
      </c>
      <c r="DT138" s="538">
        <f t="shared" si="217"/>
        <v>0.10999999999999943</v>
      </c>
      <c r="DU138" s="519">
        <f t="shared" si="465"/>
        <v>0.10999999999999943</v>
      </c>
      <c r="DV138" s="519">
        <f t="shared" si="494"/>
        <v>0.10999999999999943</v>
      </c>
      <c r="DW138" s="104">
        <f t="shared" si="466"/>
        <v>-23.170483664901003</v>
      </c>
      <c r="DY138" s="183"/>
      <c r="DZ138" s="36">
        <v>42380</v>
      </c>
      <c r="EA138" s="108">
        <v>-1.0050500000000004</v>
      </c>
      <c r="EB138" s="108">
        <v>-1.0295500000000004</v>
      </c>
      <c r="EC138" s="121"/>
      <c r="ED138" s="104">
        <v>-23.010218047999999</v>
      </c>
      <c r="EE138" s="202">
        <v>0.1</v>
      </c>
      <c r="EF138" s="224">
        <v>1.5295500000000004</v>
      </c>
      <c r="EG138" s="508">
        <f t="shared" si="467"/>
        <v>0</v>
      </c>
      <c r="EH138" s="507">
        <f t="shared" si="495"/>
        <v>0.05</v>
      </c>
      <c r="EI138" s="204">
        <f t="shared" si="373"/>
        <v>-21.930901753414997</v>
      </c>
      <c r="EJ138" s="204">
        <f t="shared" si="347"/>
        <v>4.9999999999990052E-3</v>
      </c>
      <c r="EK138" s="537">
        <f t="shared" si="431"/>
        <v>0</v>
      </c>
      <c r="EL138" s="537">
        <f t="shared" si="432"/>
        <v>0</v>
      </c>
      <c r="EM138" s="537">
        <f t="shared" si="312"/>
        <v>0</v>
      </c>
      <c r="EN138" s="537">
        <f t="shared" si="313"/>
        <v>0</v>
      </c>
      <c r="EO138" s="518">
        <f t="shared" si="414"/>
        <v>-22.112810244839995</v>
      </c>
      <c r="EP138" s="519">
        <f t="shared" si="433"/>
        <v>4.9999999999990052E-3</v>
      </c>
      <c r="EQ138" s="519">
        <f t="shared" si="468"/>
        <v>4.9999999999990052E-3</v>
      </c>
      <c r="ER138" s="538">
        <f t="shared" si="218"/>
        <v>4.9999999999990052E-3</v>
      </c>
      <c r="ES138" s="519">
        <f t="shared" si="469"/>
        <v>4.9999999999990052E-3</v>
      </c>
      <c r="ET138" s="519">
        <f t="shared" si="496"/>
        <v>4.9999999999990052E-3</v>
      </c>
      <c r="EU138" s="104">
        <f t="shared" si="470"/>
        <v>-22.616021978220012</v>
      </c>
      <c r="EW138" s="183"/>
      <c r="EX138" s="36">
        <v>42380</v>
      </c>
      <c r="EY138" s="108">
        <v>-1.0050500000000004</v>
      </c>
      <c r="EZ138" s="108">
        <v>-1.0295500000000004</v>
      </c>
      <c r="FA138" s="121"/>
      <c r="FB138" s="104">
        <v>-23.010218047999999</v>
      </c>
      <c r="FC138" s="202">
        <v>0.1</v>
      </c>
      <c r="FD138" s="224">
        <v>2.3795500000000005</v>
      </c>
      <c r="FE138" s="508">
        <f t="shared" si="471"/>
        <v>0</v>
      </c>
      <c r="FF138" s="507">
        <f t="shared" si="497"/>
        <v>0.3</v>
      </c>
      <c r="FG138" s="204">
        <f t="shared" si="374"/>
        <v>-23.86930042750501</v>
      </c>
      <c r="FH138" s="204">
        <f t="shared" si="351"/>
        <v>3.0000000000001137E-2</v>
      </c>
      <c r="FI138" s="537">
        <f t="shared" si="436"/>
        <v>0</v>
      </c>
      <c r="FJ138" s="537">
        <f t="shared" si="437"/>
        <v>0</v>
      </c>
      <c r="FK138" s="537">
        <f t="shared" si="317"/>
        <v>0</v>
      </c>
      <c r="FL138" s="537">
        <f t="shared" si="318"/>
        <v>0</v>
      </c>
      <c r="FM138" s="518">
        <f t="shared" si="415"/>
        <v>-23.86930042750501</v>
      </c>
      <c r="FN138" s="519">
        <f t="shared" si="438"/>
        <v>3.0000000000001137E-2</v>
      </c>
      <c r="FO138" s="519">
        <f t="shared" si="472"/>
        <v>3.0000000000001137E-2</v>
      </c>
      <c r="FP138" s="538">
        <f t="shared" si="219"/>
        <v>3.0000000000001137E-2</v>
      </c>
      <c r="FQ138" s="519">
        <f t="shared" si="473"/>
        <v>3.0000000000001137E-2</v>
      </c>
      <c r="FR138" s="519">
        <f t="shared" si="498"/>
        <v>3.0000000000001137E-2</v>
      </c>
      <c r="FS138" s="104">
        <f t="shared" si="474"/>
        <v>-23.034788899681004</v>
      </c>
      <c r="FT138"/>
      <c r="FU138" s="183"/>
      <c r="FV138" s="36">
        <v>42380</v>
      </c>
      <c r="FW138" s="108">
        <v>-1.0050500000000004</v>
      </c>
      <c r="FX138" s="108">
        <v>-1.0295500000000004</v>
      </c>
      <c r="FY138" s="121"/>
      <c r="FZ138" s="104">
        <v>-23.010218047999999</v>
      </c>
      <c r="GA138" s="202">
        <v>0.1</v>
      </c>
      <c r="GB138" s="223">
        <v>-8.4704499999999996</v>
      </c>
      <c r="GC138" s="508">
        <f t="shared" si="475"/>
        <v>-2</v>
      </c>
      <c r="GD138" s="507">
        <f t="shared" si="499"/>
        <v>0</v>
      </c>
      <c r="GE138" s="204">
        <f t="shared" si="375"/>
        <v>-25.012289412287508</v>
      </c>
      <c r="GF138" s="204">
        <f t="shared" si="355"/>
        <v>-0.10000000000000142</v>
      </c>
      <c r="GG138" s="537">
        <f t="shared" si="441"/>
        <v>-0.11000000000000143</v>
      </c>
      <c r="GH138" s="537">
        <f t="shared" si="442"/>
        <v>0</v>
      </c>
      <c r="GI138" s="537">
        <f t="shared" si="323"/>
        <v>0</v>
      </c>
      <c r="GJ138" s="537">
        <f t="shared" si="324"/>
        <v>0</v>
      </c>
      <c r="GK138" s="518">
        <f t="shared" si="416"/>
        <v>-25.02228941228751</v>
      </c>
      <c r="GL138" s="519">
        <f t="shared" si="356"/>
        <v>-8.8000000000002396E-2</v>
      </c>
      <c r="GM138" s="519">
        <f t="shared" si="476"/>
        <v>-4.4000000000001198E-2</v>
      </c>
      <c r="GN138" s="538">
        <f t="shared" si="220"/>
        <v>-4.4000000000001198E-2</v>
      </c>
      <c r="GO138" s="519">
        <f t="shared" si="477"/>
        <v>-4.4000000000001198E-2</v>
      </c>
      <c r="GP138" s="519">
        <f t="shared" si="500"/>
        <v>-4.4000000000001198E-2</v>
      </c>
      <c r="GQ138" s="104">
        <f t="shared" si="478"/>
        <v>-24.40928941228751</v>
      </c>
      <c r="GR138"/>
      <c r="GS138" s="183"/>
      <c r="GT138" s="36">
        <v>42380</v>
      </c>
      <c r="GU138" s="108">
        <v>-1.0050500000000004</v>
      </c>
      <c r="GV138" s="108">
        <v>-1.0295500000000004</v>
      </c>
      <c r="GW138" s="121"/>
      <c r="GX138" s="104">
        <v>-23.010218047999999</v>
      </c>
      <c r="GY138" s="202">
        <v>0.1</v>
      </c>
      <c r="GZ138" s="223">
        <v>1.6295500000000005</v>
      </c>
      <c r="HA138" s="508">
        <f t="shared" si="479"/>
        <v>0</v>
      </c>
      <c r="HB138" s="507">
        <f t="shared" si="501"/>
        <v>0.05</v>
      </c>
      <c r="HC138" s="204">
        <f t="shared" si="376"/>
        <v>-24.485000000000003</v>
      </c>
      <c r="HD138" s="204">
        <f t="shared" si="358"/>
        <v>4.9999999999990052E-3</v>
      </c>
      <c r="HE138" s="537">
        <f t="shared" si="445"/>
        <v>0</v>
      </c>
      <c r="HF138" s="537">
        <f t="shared" si="446"/>
        <v>0</v>
      </c>
      <c r="HG138" s="537">
        <f t="shared" si="328"/>
        <v>0</v>
      </c>
      <c r="HH138" s="537">
        <f t="shared" si="329"/>
        <v>0</v>
      </c>
      <c r="HI138" s="518">
        <f t="shared" si="417"/>
        <v>-24.504757279915012</v>
      </c>
      <c r="HJ138" s="519">
        <f t="shared" si="447"/>
        <v>4.9999999999990052E-3</v>
      </c>
      <c r="HK138" s="519">
        <f t="shared" si="480"/>
        <v>4.9999999999990052E-3</v>
      </c>
      <c r="HL138" s="538">
        <f t="shared" si="221"/>
        <v>4.9999999999990052E-3</v>
      </c>
      <c r="HM138" s="519">
        <f t="shared" si="481"/>
        <v>4.9999999999990052E-3</v>
      </c>
      <c r="HN138" s="519">
        <f t="shared" si="502"/>
        <v>4.9999999999990052E-3</v>
      </c>
      <c r="HO138" s="104">
        <f t="shared" si="482"/>
        <v>-23.542357279915016</v>
      </c>
      <c r="HP138" s="165"/>
      <c r="HQ138" s="183"/>
      <c r="HR138" s="36">
        <v>42380</v>
      </c>
      <c r="HS138" s="108">
        <v>-1.0050500000000004</v>
      </c>
      <c r="HT138" s="108">
        <v>-1.0295500000000004</v>
      </c>
      <c r="HU138" s="121"/>
      <c r="HV138" s="104">
        <v>-23.010218047999999</v>
      </c>
      <c r="HW138" s="202">
        <v>0.1</v>
      </c>
      <c r="HX138" s="223">
        <v>3.8795500000000001</v>
      </c>
      <c r="HY138" s="508">
        <f t="shared" si="483"/>
        <v>0</v>
      </c>
      <c r="HZ138" s="507">
        <f t="shared" si="503"/>
        <v>0.7</v>
      </c>
      <c r="IA138" s="204">
        <f t="shared" si="377"/>
        <v>-21.244775439477507</v>
      </c>
      <c r="IB138" s="204">
        <f t="shared" si="362"/>
        <v>7.0000000000000284E-2</v>
      </c>
      <c r="IC138" s="537">
        <f t="shared" si="450"/>
        <v>0</v>
      </c>
      <c r="ID138" s="537">
        <f t="shared" si="451"/>
        <v>0</v>
      </c>
      <c r="IE138" s="537">
        <f t="shared" si="333"/>
        <v>0</v>
      </c>
      <c r="IF138" s="537">
        <f t="shared" si="334"/>
        <v>0</v>
      </c>
      <c r="IG138" s="518">
        <f t="shared" si="418"/>
        <v>-21.244775439477507</v>
      </c>
      <c r="IH138" s="519">
        <f t="shared" si="452"/>
        <v>7.0000000000000284E-2</v>
      </c>
      <c r="II138" s="519">
        <f t="shared" si="484"/>
        <v>7.0000000000000284E-2</v>
      </c>
      <c r="IJ138" s="538">
        <f t="shared" si="222"/>
        <v>7.0000000000000284E-2</v>
      </c>
      <c r="IK138" s="519">
        <f t="shared" si="485"/>
        <v>7.0000000000000284E-2</v>
      </c>
      <c r="IL138" s="519">
        <f t="shared" si="504"/>
        <v>7.0000000000000284E-2</v>
      </c>
      <c r="IM138" s="104">
        <f t="shared" si="486"/>
        <v>-22.043975439477524</v>
      </c>
      <c r="IN138" s="104"/>
      <c r="IO138" s="183"/>
      <c r="IP138" s="36">
        <v>42380</v>
      </c>
      <c r="IQ138" s="108">
        <v>-1.0050500000000004</v>
      </c>
      <c r="IR138" s="108">
        <v>-1.0295500000000004</v>
      </c>
      <c r="IS138" s="121"/>
      <c r="IT138" s="104">
        <v>-23.010218047999999</v>
      </c>
      <c r="IU138" s="202">
        <v>0.1</v>
      </c>
      <c r="IV138" s="365">
        <v>0.1295500000000005</v>
      </c>
      <c r="IW138" s="508">
        <f t="shared" si="487"/>
        <v>0</v>
      </c>
      <c r="IX138" s="507">
        <f t="shared" si="505"/>
        <v>-0.3</v>
      </c>
      <c r="IY138" s="204">
        <f t="shared" si="378"/>
        <v>-22.110000000000003</v>
      </c>
      <c r="IZ138" s="204">
        <f t="shared" si="366"/>
        <v>-3.0000000000001137E-2</v>
      </c>
      <c r="JA138" s="537">
        <f t="shared" si="455"/>
        <v>0</v>
      </c>
      <c r="JB138" s="537">
        <f t="shared" si="456"/>
        <v>0</v>
      </c>
      <c r="JC138" s="537">
        <f t="shared" si="338"/>
        <v>0</v>
      </c>
      <c r="JD138" s="537">
        <f t="shared" si="339"/>
        <v>0</v>
      </c>
      <c r="JE138" s="518">
        <f t="shared" si="419"/>
        <v>-22.184622412950009</v>
      </c>
      <c r="JF138" s="519">
        <f t="shared" si="457"/>
        <v>-3.0000000000001137E-2</v>
      </c>
      <c r="JG138" s="519">
        <f t="shared" si="488"/>
        <v>-3.0000000000001137E-2</v>
      </c>
      <c r="JH138" s="538">
        <f t="shared" si="223"/>
        <v>-3.0000000000001137E-2</v>
      </c>
      <c r="JI138" s="519">
        <f t="shared" si="489"/>
        <v>-3.0000000000001137E-2</v>
      </c>
      <c r="JJ138" s="519">
        <f t="shared" si="506"/>
        <v>-3.0000000000001137E-2</v>
      </c>
      <c r="JK138" s="104">
        <f t="shared" si="490"/>
        <v>-22.176423855859014</v>
      </c>
      <c r="JL138" s="186"/>
      <c r="JM138" s="186"/>
      <c r="JN138" s="527"/>
      <c r="JO138" s="163">
        <v>-23.010218047999999</v>
      </c>
      <c r="JP138" s="163">
        <v>-1.5204499999999994</v>
      </c>
      <c r="JQ138" s="398">
        <f t="shared" si="390"/>
        <v>-22.832720429142505</v>
      </c>
      <c r="JT138" s="163">
        <v>4.9795500000000006</v>
      </c>
      <c r="JU138" s="398">
        <f t="shared" si="391"/>
        <v>-23.170483664901003</v>
      </c>
      <c r="JX138" s="163">
        <v>1.5295500000000004</v>
      </c>
      <c r="JY138" s="425">
        <f t="shared" si="392"/>
        <v>-22.616021978220012</v>
      </c>
      <c r="KB138" s="163">
        <v>2.3795500000000005</v>
      </c>
      <c r="KC138" s="398">
        <f t="shared" si="246"/>
        <v>-23.034788899681004</v>
      </c>
      <c r="KF138" s="163">
        <v>-8.4704499999999996</v>
      </c>
      <c r="KG138" s="398">
        <f t="shared" si="393"/>
        <v>-24.40928941228751</v>
      </c>
      <c r="KJ138" s="163">
        <v>1.6295500000000005</v>
      </c>
      <c r="KK138" s="398">
        <f t="shared" si="394"/>
        <v>-23.542357279915016</v>
      </c>
      <c r="KL138" s="425"/>
      <c r="KN138" s="365">
        <v>3.8795500000000001</v>
      </c>
      <c r="KO138" s="398">
        <f t="shared" si="395"/>
        <v>-22.043975439477524</v>
      </c>
      <c r="KP138" s="164"/>
      <c r="KR138" s="365">
        <v>0.1295500000000005</v>
      </c>
      <c r="KS138" s="398">
        <f t="shared" si="250"/>
        <v>-22.176423855859014</v>
      </c>
      <c r="KT138" s="164"/>
      <c r="KU138" s="36">
        <v>42380</v>
      </c>
    </row>
    <row r="139" spans="1:325" x14ac:dyDescent="0.35">
      <c r="A139" s="95">
        <v>41285</v>
      </c>
      <c r="B139" s="36">
        <v>41285</v>
      </c>
      <c r="C139" s="301">
        <v>-2.5499999999999998</v>
      </c>
      <c r="D139" s="301">
        <v>3.95</v>
      </c>
      <c r="E139" s="301">
        <v>0.5</v>
      </c>
      <c r="F139" s="301">
        <v>1.35</v>
      </c>
      <c r="G139" s="301">
        <v>-9.5</v>
      </c>
      <c r="H139" s="301">
        <v>0.60000000000000009</v>
      </c>
      <c r="I139" s="301">
        <v>2.8499999999999996</v>
      </c>
      <c r="J139" s="301">
        <v>-0.89999999999999991</v>
      </c>
      <c r="K139" s="106"/>
      <c r="L139" s="36">
        <v>42380</v>
      </c>
      <c r="M139" s="105">
        <v>-1.0050500000000004</v>
      </c>
      <c r="N139" s="98">
        <f t="shared" si="233"/>
        <v>-1.0295500000000004</v>
      </c>
      <c r="O139" s="108">
        <f t="shared" si="242"/>
        <v>-1.0528500000000003</v>
      </c>
      <c r="P139" s="262"/>
      <c r="Q139" s="181">
        <v>42380</v>
      </c>
      <c r="R139" s="301">
        <v>-2.5499999999999998</v>
      </c>
      <c r="S139" s="224">
        <v>-1.5204499999999994</v>
      </c>
      <c r="T139"/>
      <c r="U139" s="301">
        <v>3.95</v>
      </c>
      <c r="V139" s="224">
        <v>4.9795500000000006</v>
      </c>
      <c r="W139"/>
      <c r="X139" s="301">
        <v>0.5</v>
      </c>
      <c r="Y139" s="224">
        <v>1.5295500000000004</v>
      </c>
      <c r="Z139"/>
      <c r="AA139" s="301">
        <v>1.35</v>
      </c>
      <c r="AB139" s="224">
        <v>2.3795500000000005</v>
      </c>
      <c r="AC139"/>
      <c r="AD139" s="301">
        <v>-9.5</v>
      </c>
      <c r="AE139" s="223">
        <v>-8.4704499999999996</v>
      </c>
      <c r="AF139"/>
      <c r="AG139" s="301">
        <v>0.60000000000000009</v>
      </c>
      <c r="AH139" s="223">
        <v>1.6295500000000005</v>
      </c>
      <c r="AI139" s="100"/>
      <c r="AJ139" s="301">
        <v>2.8499999999999996</v>
      </c>
      <c r="AK139" s="223">
        <v>3.8795500000000001</v>
      </c>
      <c r="AL139" s="104"/>
      <c r="AM139" s="301">
        <v>-0.89999999999999991</v>
      </c>
      <c r="AN139" s="223">
        <f t="shared" si="224"/>
        <v>0.1295500000000005</v>
      </c>
      <c r="AO139" s="104"/>
      <c r="AZ139" s="36">
        <v>42381</v>
      </c>
      <c r="BA139" s="301">
        <v>-6.25</v>
      </c>
      <c r="BC139" s="301">
        <v>5.45</v>
      </c>
      <c r="BE139" s="301">
        <v>0.2</v>
      </c>
      <c r="BG139" s="301">
        <v>1.3</v>
      </c>
      <c r="BI139" s="301">
        <v>-12.75</v>
      </c>
      <c r="BK139" s="301">
        <v>-2</v>
      </c>
      <c r="BM139" s="301">
        <v>9.9999999999999978E-2</v>
      </c>
      <c r="BN139" s="104"/>
      <c r="BO139" s="301">
        <v>-1.9000000000000001</v>
      </c>
      <c r="BP139" s="104"/>
      <c r="BQ139" s="104"/>
      <c r="BS139" s="36">
        <v>42381</v>
      </c>
      <c r="BT139">
        <v>85</v>
      </c>
      <c r="BU139">
        <f t="shared" si="380"/>
        <v>0.85</v>
      </c>
      <c r="BV139">
        <f t="shared" si="381"/>
        <v>-23.010611343750007</v>
      </c>
      <c r="BW139">
        <v>77</v>
      </c>
      <c r="BX139">
        <f t="shared" si="382"/>
        <v>0.77</v>
      </c>
      <c r="BY139" s="126"/>
      <c r="BZ139" s="126"/>
      <c r="CD139" s="36">
        <v>42381</v>
      </c>
      <c r="CE139" s="105">
        <v>-0.9524500000000008</v>
      </c>
      <c r="CF139" s="108">
        <v>-0.97875000000000068</v>
      </c>
      <c r="CG139" s="121"/>
      <c r="CH139" s="104">
        <v>-23.010611343750007</v>
      </c>
      <c r="CI139" s="202">
        <v>0.1</v>
      </c>
      <c r="CJ139" s="224">
        <v>-5.2712499999999993</v>
      </c>
      <c r="CK139" s="508">
        <f t="shared" si="459"/>
        <v>-1.8</v>
      </c>
      <c r="CL139" s="507">
        <f t="shared" si="491"/>
        <v>0</v>
      </c>
      <c r="CM139" s="204">
        <f t="shared" si="370"/>
        <v>-23.113720429142496</v>
      </c>
      <c r="CN139" s="204">
        <f t="shared" si="371"/>
        <v>-0.17999999999999972</v>
      </c>
      <c r="CO139" s="537">
        <f t="shared" si="421"/>
        <v>0</v>
      </c>
      <c r="CP139" s="537">
        <f t="shared" si="422"/>
        <v>0</v>
      </c>
      <c r="CQ139" s="537">
        <f t="shared" si="300"/>
        <v>0</v>
      </c>
      <c r="CR139" s="537">
        <f t="shared" si="301"/>
        <v>0</v>
      </c>
      <c r="CS139" s="518">
        <f t="shared" si="412"/>
        <v>-23.113720429142496</v>
      </c>
      <c r="CT139" s="519">
        <f t="shared" si="423"/>
        <v>-0.14399999999999977</v>
      </c>
      <c r="CU139" s="519">
        <f t="shared" si="460"/>
        <v>-0.14399999999999977</v>
      </c>
      <c r="CV139" s="538">
        <f t="shared" si="302"/>
        <v>-0.14399999999999977</v>
      </c>
      <c r="CW139" s="519">
        <f t="shared" si="461"/>
        <v>-0.14399999999999977</v>
      </c>
      <c r="CX139" s="519">
        <f t="shared" si="492"/>
        <v>-0.14399999999999977</v>
      </c>
      <c r="CY139" s="104">
        <f t="shared" si="462"/>
        <v>-22.976720429142503</v>
      </c>
      <c r="CZ139"/>
      <c r="DB139" s="36">
        <v>42381</v>
      </c>
      <c r="DC139" s="105">
        <v>-0.9524500000000008</v>
      </c>
      <c r="DD139" s="108">
        <v>-0.97875000000000068</v>
      </c>
      <c r="DE139" s="121"/>
      <c r="DF139" s="104">
        <v>-23.010611343750007</v>
      </c>
      <c r="DG139" s="202">
        <v>0.1</v>
      </c>
      <c r="DH139" s="224">
        <v>6.4287500000000009</v>
      </c>
      <c r="DI139" s="508">
        <f t="shared" si="463"/>
        <v>0</v>
      </c>
      <c r="DJ139" s="507">
        <f t="shared" si="493"/>
        <v>1.8</v>
      </c>
      <c r="DK139" s="204">
        <f t="shared" si="372"/>
        <v>-23.717500000000012</v>
      </c>
      <c r="DL139" s="204">
        <f t="shared" si="343"/>
        <v>0.17999999999999972</v>
      </c>
      <c r="DM139" s="537">
        <f t="shared" si="426"/>
        <v>0</v>
      </c>
      <c r="DN139" s="537">
        <f t="shared" si="427"/>
        <v>0</v>
      </c>
      <c r="DO139" s="537">
        <f t="shared" si="307"/>
        <v>0</v>
      </c>
      <c r="DP139" s="537">
        <f t="shared" si="308"/>
        <v>0</v>
      </c>
      <c r="DQ139" s="518">
        <f t="shared" si="413"/>
        <v>-24.468662814992513</v>
      </c>
      <c r="DR139" s="519">
        <f t="shared" si="428"/>
        <v>0.17999999999999972</v>
      </c>
      <c r="DS139" s="519">
        <f t="shared" si="464"/>
        <v>0.17999999999999972</v>
      </c>
      <c r="DT139" s="538">
        <f t="shared" si="217"/>
        <v>0.17999999999999972</v>
      </c>
      <c r="DU139" s="519">
        <f t="shared" si="465"/>
        <v>0.17999999999999972</v>
      </c>
      <c r="DV139" s="519">
        <f t="shared" si="494"/>
        <v>0.17999999999999972</v>
      </c>
      <c r="DW139" s="104">
        <f t="shared" si="466"/>
        <v>-22.990483664901003</v>
      </c>
      <c r="DY139" s="183"/>
      <c r="DZ139" s="36">
        <v>42381</v>
      </c>
      <c r="EA139" s="105">
        <v>-0.9524500000000008</v>
      </c>
      <c r="EB139" s="108">
        <v>-0.97875000000000068</v>
      </c>
      <c r="EC139" s="121"/>
      <c r="ED139" s="104">
        <v>-23.010611343750007</v>
      </c>
      <c r="EE139" s="202">
        <v>0.1</v>
      </c>
      <c r="EF139" s="224">
        <v>1.1787500000000006</v>
      </c>
      <c r="EG139" s="508">
        <f t="shared" si="467"/>
        <v>0</v>
      </c>
      <c r="EH139" s="507">
        <f t="shared" si="495"/>
        <v>0.05</v>
      </c>
      <c r="EI139" s="204">
        <f t="shared" si="373"/>
        <v>-21.925901753414998</v>
      </c>
      <c r="EJ139" s="204">
        <f t="shared" si="347"/>
        <v>4.9999999999990052E-3</v>
      </c>
      <c r="EK139" s="537">
        <f t="shared" si="431"/>
        <v>0</v>
      </c>
      <c r="EL139" s="537">
        <f t="shared" si="432"/>
        <v>0</v>
      </c>
      <c r="EM139" s="537">
        <f t="shared" si="312"/>
        <v>0</v>
      </c>
      <c r="EN139" s="537">
        <f t="shared" si="313"/>
        <v>0</v>
      </c>
      <c r="EO139" s="518">
        <f t="shared" si="414"/>
        <v>-22.107810244839996</v>
      </c>
      <c r="EP139" s="519">
        <f t="shared" si="433"/>
        <v>4.9999999999990052E-3</v>
      </c>
      <c r="EQ139" s="519">
        <f t="shared" si="468"/>
        <v>4.9999999999990052E-3</v>
      </c>
      <c r="ER139" s="538">
        <f t="shared" si="218"/>
        <v>4.9999999999990052E-3</v>
      </c>
      <c r="ES139" s="519">
        <f t="shared" si="469"/>
        <v>4.9999999999990052E-3</v>
      </c>
      <c r="ET139" s="519">
        <f t="shared" si="496"/>
        <v>4.9999999999990052E-3</v>
      </c>
      <c r="EU139" s="104">
        <f t="shared" si="470"/>
        <v>-22.611021978220013</v>
      </c>
      <c r="EW139" s="183"/>
      <c r="EX139" s="36">
        <v>42381</v>
      </c>
      <c r="EY139" s="105">
        <v>-0.9524500000000008</v>
      </c>
      <c r="EZ139" s="108">
        <v>-0.97875000000000068</v>
      </c>
      <c r="FA139" s="121"/>
      <c r="FB139" s="104">
        <v>-23.010611343750007</v>
      </c>
      <c r="FC139" s="202">
        <v>0.1</v>
      </c>
      <c r="FD139" s="224">
        <v>2.2787500000000005</v>
      </c>
      <c r="FE139" s="508">
        <f t="shared" si="471"/>
        <v>0</v>
      </c>
      <c r="FF139" s="507">
        <f t="shared" si="497"/>
        <v>0.3</v>
      </c>
      <c r="FG139" s="204">
        <f t="shared" si="374"/>
        <v>-23.839300427505009</v>
      </c>
      <c r="FH139" s="204">
        <f t="shared" si="351"/>
        <v>3.0000000000001137E-2</v>
      </c>
      <c r="FI139" s="537">
        <f t="shared" si="436"/>
        <v>0</v>
      </c>
      <c r="FJ139" s="537">
        <f t="shared" si="437"/>
        <v>0</v>
      </c>
      <c r="FK139" s="537">
        <f t="shared" si="317"/>
        <v>0</v>
      </c>
      <c r="FL139" s="537">
        <f t="shared" si="318"/>
        <v>0</v>
      </c>
      <c r="FM139" s="518">
        <f t="shared" si="415"/>
        <v>-23.839300427505009</v>
      </c>
      <c r="FN139" s="519">
        <f t="shared" si="438"/>
        <v>3.0000000000001137E-2</v>
      </c>
      <c r="FO139" s="519">
        <f t="shared" si="472"/>
        <v>3.0000000000001137E-2</v>
      </c>
      <c r="FP139" s="538">
        <f t="shared" si="219"/>
        <v>3.0000000000001137E-2</v>
      </c>
      <c r="FQ139" s="519">
        <f t="shared" si="473"/>
        <v>3.0000000000001137E-2</v>
      </c>
      <c r="FR139" s="519">
        <f t="shared" si="498"/>
        <v>3.0000000000001137E-2</v>
      </c>
      <c r="FS139" s="104">
        <f t="shared" si="474"/>
        <v>-23.004788899681003</v>
      </c>
      <c r="FT139"/>
      <c r="FU139" s="183"/>
      <c r="FV139" s="36">
        <v>42381</v>
      </c>
      <c r="FW139" s="105">
        <v>-0.9524500000000008</v>
      </c>
      <c r="FX139" s="108">
        <v>-0.97875000000000068</v>
      </c>
      <c r="FY139" s="121"/>
      <c r="FZ139" s="104">
        <v>-23.010611343750007</v>
      </c>
      <c r="GA139" s="202">
        <v>0.1</v>
      </c>
      <c r="GB139" s="223">
        <v>-11.771249999999998</v>
      </c>
      <c r="GC139" s="508">
        <f t="shared" si="475"/>
        <v>-3</v>
      </c>
      <c r="GD139" s="507">
        <f t="shared" si="499"/>
        <v>0</v>
      </c>
      <c r="GE139" s="204">
        <f t="shared" si="375"/>
        <v>-25.162289412287507</v>
      </c>
      <c r="GF139" s="204">
        <f t="shared" si="355"/>
        <v>-0.14999999999999858</v>
      </c>
      <c r="GG139" s="537">
        <f t="shared" si="441"/>
        <v>-0.15999999999999859</v>
      </c>
      <c r="GH139" s="537">
        <f t="shared" si="442"/>
        <v>0</v>
      </c>
      <c r="GI139" s="537">
        <f t="shared" si="323"/>
        <v>0</v>
      </c>
      <c r="GJ139" s="537">
        <f t="shared" si="324"/>
        <v>0</v>
      </c>
      <c r="GK139" s="518">
        <f t="shared" si="416"/>
        <v>-25.18228941228751</v>
      </c>
      <c r="GL139" s="519">
        <f t="shared" si="356"/>
        <v>-0.12800000000000011</v>
      </c>
      <c r="GM139" s="519">
        <f t="shared" si="476"/>
        <v>-6.4000000000000057E-2</v>
      </c>
      <c r="GN139" s="538">
        <f t="shared" si="220"/>
        <v>-6.4000000000000057E-2</v>
      </c>
      <c r="GO139" s="519">
        <f t="shared" si="477"/>
        <v>-6.4000000000000057E-2</v>
      </c>
      <c r="GP139" s="519">
        <f t="shared" si="500"/>
        <v>-6.4000000000000057E-2</v>
      </c>
      <c r="GQ139" s="104">
        <f t="shared" si="478"/>
        <v>-24.47328941228751</v>
      </c>
      <c r="GR139"/>
      <c r="GS139" s="183"/>
      <c r="GT139" s="36">
        <v>42381</v>
      </c>
      <c r="GU139" s="105">
        <v>-0.9524500000000008</v>
      </c>
      <c r="GV139" s="108">
        <v>-0.97875000000000068</v>
      </c>
      <c r="GW139" s="121"/>
      <c r="GX139" s="104">
        <v>-23.010611343750007</v>
      </c>
      <c r="GY139" s="202">
        <v>0.1</v>
      </c>
      <c r="GZ139" s="223">
        <v>-1.0212499999999993</v>
      </c>
      <c r="HA139" s="508">
        <f t="shared" si="479"/>
        <v>-1.05</v>
      </c>
      <c r="HB139" s="507">
        <f t="shared" si="501"/>
        <v>0</v>
      </c>
      <c r="HC139" s="204">
        <f t="shared" si="376"/>
        <v>-24.537500000000001</v>
      </c>
      <c r="HD139" s="204">
        <f t="shared" si="358"/>
        <v>-5.2499999999998437E-2</v>
      </c>
      <c r="HE139" s="537">
        <f t="shared" si="445"/>
        <v>0</v>
      </c>
      <c r="HF139" s="537">
        <f t="shared" si="446"/>
        <v>0</v>
      </c>
      <c r="HG139" s="537">
        <f t="shared" si="328"/>
        <v>0</v>
      </c>
      <c r="HH139" s="537">
        <f t="shared" si="329"/>
        <v>0</v>
      </c>
      <c r="HI139" s="518">
        <f t="shared" si="417"/>
        <v>-24.55725727991501</v>
      </c>
      <c r="HJ139" s="519">
        <f t="shared" si="447"/>
        <v>-4.1999999999998754E-2</v>
      </c>
      <c r="HK139" s="519">
        <f t="shared" si="480"/>
        <v>-2.0999999999999377E-2</v>
      </c>
      <c r="HL139" s="538">
        <f t="shared" si="221"/>
        <v>-2.0999999999999377E-2</v>
      </c>
      <c r="HM139" s="519">
        <f t="shared" si="481"/>
        <v>7.9000000000000625E-2</v>
      </c>
      <c r="HN139" s="519">
        <f t="shared" si="502"/>
        <v>7.9000000000000625E-2</v>
      </c>
      <c r="HO139" s="104">
        <f t="shared" si="482"/>
        <v>-23.463357279915016</v>
      </c>
      <c r="HP139" s="165"/>
      <c r="HQ139" s="183"/>
      <c r="HR139" s="36">
        <v>42381</v>
      </c>
      <c r="HS139" s="105">
        <v>-0.9524500000000008</v>
      </c>
      <c r="HT139" s="108">
        <v>-0.97875000000000068</v>
      </c>
      <c r="HU139" s="121"/>
      <c r="HV139" s="104">
        <v>-23.010611343750007</v>
      </c>
      <c r="HW139" s="202">
        <v>0.1</v>
      </c>
      <c r="HX139" s="223">
        <v>1.0787500000000008</v>
      </c>
      <c r="HY139" s="508">
        <f t="shared" si="483"/>
        <v>0</v>
      </c>
      <c r="HZ139" s="507">
        <f t="shared" si="503"/>
        <v>0.05</v>
      </c>
      <c r="IA139" s="204">
        <f t="shared" si="377"/>
        <v>-21.239775439477508</v>
      </c>
      <c r="IB139" s="204">
        <f t="shared" si="362"/>
        <v>4.9999999999990052E-3</v>
      </c>
      <c r="IC139" s="537">
        <f t="shared" si="450"/>
        <v>0</v>
      </c>
      <c r="ID139" s="537">
        <f t="shared" si="451"/>
        <v>0</v>
      </c>
      <c r="IE139" s="537">
        <f t="shared" si="333"/>
        <v>0</v>
      </c>
      <c r="IF139" s="537">
        <f t="shared" si="334"/>
        <v>0</v>
      </c>
      <c r="IG139" s="518">
        <f t="shared" si="418"/>
        <v>-21.239775439477508</v>
      </c>
      <c r="IH139" s="519">
        <f t="shared" si="452"/>
        <v>4.9999999999990052E-3</v>
      </c>
      <c r="II139" s="519">
        <f t="shared" si="484"/>
        <v>4.9999999999990052E-3</v>
      </c>
      <c r="IJ139" s="538">
        <f t="shared" si="222"/>
        <v>4.9999999999990052E-3</v>
      </c>
      <c r="IK139" s="519">
        <f t="shared" si="485"/>
        <v>4.9999999999990052E-3</v>
      </c>
      <c r="IL139" s="519">
        <f t="shared" si="504"/>
        <v>4.9999999999990052E-3</v>
      </c>
      <c r="IM139" s="104">
        <f t="shared" si="486"/>
        <v>-22.038975439477525</v>
      </c>
      <c r="IN139" s="104"/>
      <c r="IO139" s="183"/>
      <c r="IP139" s="36">
        <v>42381</v>
      </c>
      <c r="IQ139" s="105">
        <v>-0.9524500000000008</v>
      </c>
      <c r="IR139" s="108">
        <v>-0.97875000000000068</v>
      </c>
      <c r="IS139" s="121"/>
      <c r="IT139" s="104">
        <v>-23.010611343750007</v>
      </c>
      <c r="IU139" s="202">
        <v>0.1</v>
      </c>
      <c r="IV139" s="365">
        <v>-0.92124999999999946</v>
      </c>
      <c r="IW139" s="508">
        <f t="shared" si="487"/>
        <v>-1</v>
      </c>
      <c r="IX139" s="507">
        <f t="shared" si="505"/>
        <v>0</v>
      </c>
      <c r="IY139" s="204">
        <f t="shared" si="378"/>
        <v>-22.210000000000004</v>
      </c>
      <c r="IZ139" s="204">
        <f t="shared" si="366"/>
        <v>-0.10000000000000142</v>
      </c>
      <c r="JA139" s="537">
        <f t="shared" si="455"/>
        <v>0</v>
      </c>
      <c r="JB139" s="537">
        <f t="shared" si="456"/>
        <v>0</v>
      </c>
      <c r="JC139" s="537">
        <f t="shared" si="338"/>
        <v>0</v>
      </c>
      <c r="JD139" s="537">
        <f t="shared" si="339"/>
        <v>0</v>
      </c>
      <c r="JE139" s="518">
        <f t="shared" si="419"/>
        <v>-22.284622412950011</v>
      </c>
      <c r="JF139" s="519">
        <f t="shared" si="457"/>
        <v>-8.000000000000114E-2</v>
      </c>
      <c r="JG139" s="519">
        <f t="shared" si="488"/>
        <v>-8.000000000000114E-2</v>
      </c>
      <c r="JH139" s="538">
        <f t="shared" si="223"/>
        <v>-8.000000000000114E-2</v>
      </c>
      <c r="JI139" s="519">
        <f t="shared" si="489"/>
        <v>-8.000000000000114E-2</v>
      </c>
      <c r="JJ139" s="519">
        <f t="shared" si="506"/>
        <v>-8.000000000000114E-2</v>
      </c>
      <c r="JK139" s="104">
        <f t="shared" si="490"/>
        <v>-22.256423855859016</v>
      </c>
      <c r="JL139" s="186"/>
      <c r="JM139" s="186"/>
      <c r="JN139" s="527"/>
      <c r="JO139" s="163">
        <v>-23.010611343750007</v>
      </c>
      <c r="JP139" s="163">
        <v>-5.2712499999999993</v>
      </c>
      <c r="JQ139" s="398">
        <f t="shared" si="390"/>
        <v>-22.976720429142503</v>
      </c>
      <c r="JT139" s="163">
        <v>6.4287500000000009</v>
      </c>
      <c r="JU139" s="398">
        <f t="shared" si="391"/>
        <v>-22.990483664901003</v>
      </c>
      <c r="JX139" s="163">
        <v>1.1787500000000006</v>
      </c>
      <c r="JY139" s="425">
        <f t="shared" si="392"/>
        <v>-22.611021978220013</v>
      </c>
      <c r="KB139" s="163">
        <v>2.2787500000000005</v>
      </c>
      <c r="KC139" s="398">
        <f t="shared" si="246"/>
        <v>-23.004788899681003</v>
      </c>
      <c r="KF139" s="163">
        <v>-11.771249999999998</v>
      </c>
      <c r="KG139" s="398">
        <f t="shared" si="393"/>
        <v>-24.47328941228751</v>
      </c>
      <c r="KJ139" s="163">
        <v>-1.0212499999999993</v>
      </c>
      <c r="KK139" s="398">
        <f t="shared" si="394"/>
        <v>-23.463357279915016</v>
      </c>
      <c r="KL139" s="425"/>
      <c r="KN139" s="365">
        <v>1.0787500000000008</v>
      </c>
      <c r="KO139" s="398">
        <f t="shared" si="395"/>
        <v>-22.038975439477525</v>
      </c>
      <c r="KP139" s="164"/>
      <c r="KR139" s="365">
        <v>-0.92124999999999946</v>
      </c>
      <c r="KS139" s="398">
        <f t="shared" si="250"/>
        <v>-22.256423855859016</v>
      </c>
      <c r="KT139" s="164"/>
      <c r="KU139" s="36">
        <v>42381</v>
      </c>
    </row>
    <row r="140" spans="1:325" x14ac:dyDescent="0.35">
      <c r="A140" s="95">
        <v>41286</v>
      </c>
      <c r="B140" s="36">
        <v>41286</v>
      </c>
      <c r="C140" s="301">
        <v>-6.25</v>
      </c>
      <c r="D140" s="301">
        <v>5.45</v>
      </c>
      <c r="E140" s="301">
        <v>0.2</v>
      </c>
      <c r="F140" s="301">
        <v>1.3</v>
      </c>
      <c r="G140" s="301">
        <v>-12.75</v>
      </c>
      <c r="H140" s="301">
        <v>-2</v>
      </c>
      <c r="I140" s="301">
        <v>9.9999999999999978E-2</v>
      </c>
      <c r="J140" s="301">
        <v>-1.9000000000000001</v>
      </c>
      <c r="K140" s="106"/>
      <c r="L140" s="36">
        <v>42381</v>
      </c>
      <c r="M140" s="105">
        <v>-0.9524500000000008</v>
      </c>
      <c r="N140" s="98">
        <f t="shared" si="233"/>
        <v>-0.97875000000000068</v>
      </c>
      <c r="O140" s="108">
        <f t="shared" si="242"/>
        <v>-1.0038500000000006</v>
      </c>
      <c r="P140" s="262"/>
      <c r="Q140" s="181">
        <v>42381</v>
      </c>
      <c r="R140" s="301">
        <v>-6.25</v>
      </c>
      <c r="S140" s="224">
        <v>-5.2712499999999993</v>
      </c>
      <c r="T140"/>
      <c r="U140" s="301">
        <v>5.45</v>
      </c>
      <c r="V140" s="224">
        <v>6.4287500000000009</v>
      </c>
      <c r="W140"/>
      <c r="X140" s="301">
        <v>0.2</v>
      </c>
      <c r="Y140" s="224">
        <v>1.1787500000000006</v>
      </c>
      <c r="Z140"/>
      <c r="AA140" s="301">
        <v>1.3</v>
      </c>
      <c r="AB140" s="224">
        <v>2.2787500000000005</v>
      </c>
      <c r="AC140"/>
      <c r="AD140" s="301">
        <v>-12.75</v>
      </c>
      <c r="AE140" s="223">
        <v>-11.771249999999998</v>
      </c>
      <c r="AF140"/>
      <c r="AG140" s="301">
        <v>-2</v>
      </c>
      <c r="AH140" s="223">
        <v>-1.0212499999999993</v>
      </c>
      <c r="AI140" s="100"/>
      <c r="AJ140" s="301">
        <v>9.9999999999999978E-2</v>
      </c>
      <c r="AK140" s="223">
        <v>1.0787500000000008</v>
      </c>
      <c r="AL140" s="104"/>
      <c r="AM140" s="301">
        <v>-1.9000000000000001</v>
      </c>
      <c r="AN140" s="223">
        <f t="shared" si="224"/>
        <v>-0.92124999999999946</v>
      </c>
      <c r="AO140" s="104"/>
      <c r="AZ140" s="36">
        <v>42382</v>
      </c>
      <c r="BA140" s="301">
        <v>-7.05</v>
      </c>
      <c r="BC140" s="301">
        <v>7.25</v>
      </c>
      <c r="BE140" s="301">
        <v>0.45</v>
      </c>
      <c r="BG140" s="301">
        <v>2.0499999999999998</v>
      </c>
      <c r="BI140" s="301">
        <v>-14.15</v>
      </c>
      <c r="BK140" s="301">
        <v>-1.8</v>
      </c>
      <c r="BM140" s="301">
        <v>-0.19999999999999996</v>
      </c>
      <c r="BN140" s="104"/>
      <c r="BO140" s="301">
        <v>-8.8000000000000007</v>
      </c>
      <c r="BP140" s="104"/>
      <c r="BQ140" s="104"/>
      <c r="BS140" s="36">
        <v>42382</v>
      </c>
      <c r="BT140">
        <v>86</v>
      </c>
      <c r="BU140">
        <f t="shared" si="380"/>
        <v>0.86</v>
      </c>
      <c r="BV140">
        <f t="shared" si="381"/>
        <v>-23.009620276000007</v>
      </c>
      <c r="BW140">
        <v>78</v>
      </c>
      <c r="BX140">
        <f t="shared" si="382"/>
        <v>0.78</v>
      </c>
      <c r="BY140">
        <v>-22.235000000000007</v>
      </c>
      <c r="CD140" s="36">
        <v>42382</v>
      </c>
      <c r="CE140" s="105">
        <v>-0.89625000000000088</v>
      </c>
      <c r="CF140" s="108">
        <v>-0.92435000000000089</v>
      </c>
      <c r="CG140" s="121"/>
      <c r="CH140" s="104">
        <v>-23.009620276000007</v>
      </c>
      <c r="CI140" s="202">
        <v>0.1</v>
      </c>
      <c r="CJ140" s="224">
        <v>-6.1256499999999985</v>
      </c>
      <c r="CK140" s="508">
        <f t="shared" si="459"/>
        <v>-1.8</v>
      </c>
      <c r="CL140" s="507">
        <f t="shared" si="491"/>
        <v>0</v>
      </c>
      <c r="CM140" s="204">
        <f t="shared" si="370"/>
        <v>-23.203720429142496</v>
      </c>
      <c r="CN140" s="204">
        <f t="shared" si="371"/>
        <v>-8.9999999999999858E-2</v>
      </c>
      <c r="CO140" s="537">
        <f t="shared" si="421"/>
        <v>0</v>
      </c>
      <c r="CP140" s="537">
        <f t="shared" si="422"/>
        <v>0</v>
      </c>
      <c r="CQ140" s="537">
        <f t="shared" si="300"/>
        <v>0</v>
      </c>
      <c r="CR140" s="537">
        <f t="shared" si="301"/>
        <v>0</v>
      </c>
      <c r="CS140" s="518">
        <f t="shared" si="412"/>
        <v>-23.203720429142496</v>
      </c>
      <c r="CT140" s="519">
        <f t="shared" si="423"/>
        <v>-7.1999999999999884E-2</v>
      </c>
      <c r="CU140" s="519">
        <f t="shared" si="460"/>
        <v>-7.1999999999999884E-2</v>
      </c>
      <c r="CV140" s="538">
        <f t="shared" si="302"/>
        <v>-7.1999999999999884E-2</v>
      </c>
      <c r="CW140" s="519">
        <f t="shared" si="461"/>
        <v>-7.1999999999999884E-2</v>
      </c>
      <c r="CX140" s="519">
        <f t="shared" si="492"/>
        <v>-7.1999999999999884E-2</v>
      </c>
      <c r="CY140" s="104">
        <f t="shared" si="462"/>
        <v>-23.048720429142502</v>
      </c>
      <c r="CZ140"/>
      <c r="DB140" s="36">
        <v>42382</v>
      </c>
      <c r="DC140" s="105">
        <v>-0.89625000000000088</v>
      </c>
      <c r="DD140" s="108">
        <v>-0.92435000000000089</v>
      </c>
      <c r="DE140" s="121"/>
      <c r="DF140" s="104">
        <v>-23.009620276000007</v>
      </c>
      <c r="DG140" s="202">
        <v>0.1</v>
      </c>
      <c r="DH140" s="224">
        <v>8.1743500000000004</v>
      </c>
      <c r="DI140" s="508">
        <f t="shared" si="463"/>
        <v>0</v>
      </c>
      <c r="DJ140" s="507">
        <f t="shared" si="493"/>
        <v>1.8</v>
      </c>
      <c r="DK140" s="204">
        <f t="shared" si="372"/>
        <v>-23.537500000000012</v>
      </c>
      <c r="DL140" s="204">
        <f t="shared" si="343"/>
        <v>0.17999999999999972</v>
      </c>
      <c r="DM140" s="537">
        <f t="shared" si="426"/>
        <v>0</v>
      </c>
      <c r="DN140" s="537">
        <f t="shared" si="427"/>
        <v>0</v>
      </c>
      <c r="DO140" s="537">
        <f t="shared" si="307"/>
        <v>0</v>
      </c>
      <c r="DP140" s="537">
        <f t="shared" si="308"/>
        <v>0</v>
      </c>
      <c r="DQ140" s="518">
        <f t="shared" si="413"/>
        <v>-24.288662814992513</v>
      </c>
      <c r="DR140" s="519">
        <f t="shared" si="428"/>
        <v>0.17999999999999972</v>
      </c>
      <c r="DS140" s="519">
        <f t="shared" si="464"/>
        <v>0.17999999999999972</v>
      </c>
      <c r="DT140" s="538">
        <f t="shared" si="217"/>
        <v>0.17999999999999972</v>
      </c>
      <c r="DU140" s="519">
        <f t="shared" si="465"/>
        <v>0.17999999999999972</v>
      </c>
      <c r="DV140" s="519">
        <f t="shared" si="494"/>
        <v>0.17999999999999972</v>
      </c>
      <c r="DW140" s="104">
        <f t="shared" si="466"/>
        <v>-22.810483664901003</v>
      </c>
      <c r="DY140" s="183"/>
      <c r="DZ140" s="36">
        <v>42382</v>
      </c>
      <c r="EA140" s="105">
        <v>-0.89625000000000088</v>
      </c>
      <c r="EB140" s="108">
        <v>-0.92435000000000089</v>
      </c>
      <c r="EC140" s="121"/>
      <c r="ED140" s="104">
        <v>-23.009620276000007</v>
      </c>
      <c r="EE140" s="202">
        <v>0.1</v>
      </c>
      <c r="EF140" s="224">
        <v>1.3743500000000008</v>
      </c>
      <c r="EG140" s="508">
        <f t="shared" si="467"/>
        <v>0</v>
      </c>
      <c r="EH140" s="507">
        <f t="shared" si="495"/>
        <v>0.05</v>
      </c>
      <c r="EI140" s="204">
        <f t="shared" si="373"/>
        <v>-21.920901753414999</v>
      </c>
      <c r="EJ140" s="204">
        <f t="shared" si="347"/>
        <v>4.9999999999990052E-3</v>
      </c>
      <c r="EK140" s="537">
        <f t="shared" si="431"/>
        <v>0</v>
      </c>
      <c r="EL140" s="537">
        <f t="shared" si="432"/>
        <v>0</v>
      </c>
      <c r="EM140" s="537">
        <f t="shared" si="312"/>
        <v>0</v>
      </c>
      <c r="EN140" s="537">
        <f t="shared" si="313"/>
        <v>0</v>
      </c>
      <c r="EO140" s="518">
        <f t="shared" si="414"/>
        <v>-22.102810244839997</v>
      </c>
      <c r="EP140" s="519">
        <f t="shared" si="433"/>
        <v>4.9999999999990052E-3</v>
      </c>
      <c r="EQ140" s="519">
        <f t="shared" si="468"/>
        <v>4.9999999999990052E-3</v>
      </c>
      <c r="ER140" s="538">
        <f t="shared" si="218"/>
        <v>4.9999999999990052E-3</v>
      </c>
      <c r="ES140" s="519">
        <f t="shared" si="469"/>
        <v>4.9999999999990052E-3</v>
      </c>
      <c r="ET140" s="519">
        <f t="shared" si="496"/>
        <v>4.9999999999990052E-3</v>
      </c>
      <c r="EU140" s="104">
        <f t="shared" si="470"/>
        <v>-22.606021978220014</v>
      </c>
      <c r="EW140" s="183"/>
      <c r="EX140" s="36">
        <v>42382</v>
      </c>
      <c r="EY140" s="105">
        <v>-0.89625000000000088</v>
      </c>
      <c r="EZ140" s="108">
        <v>-0.92435000000000089</v>
      </c>
      <c r="FA140" s="121"/>
      <c r="FB140" s="104">
        <v>-23.009620276000007</v>
      </c>
      <c r="FC140" s="202">
        <v>0.1</v>
      </c>
      <c r="FD140" s="224">
        <v>2.9743500000000007</v>
      </c>
      <c r="FE140" s="508">
        <f t="shared" si="471"/>
        <v>0</v>
      </c>
      <c r="FF140" s="507">
        <f t="shared" si="497"/>
        <v>0.3</v>
      </c>
      <c r="FG140" s="204">
        <f t="shared" si="374"/>
        <v>-23.809300427505008</v>
      </c>
      <c r="FH140" s="204">
        <f t="shared" si="351"/>
        <v>3.0000000000001137E-2</v>
      </c>
      <c r="FI140" s="537">
        <f t="shared" si="436"/>
        <v>0</v>
      </c>
      <c r="FJ140" s="537">
        <f t="shared" si="437"/>
        <v>0</v>
      </c>
      <c r="FK140" s="537">
        <f t="shared" si="317"/>
        <v>0</v>
      </c>
      <c r="FL140" s="537">
        <f t="shared" si="318"/>
        <v>0</v>
      </c>
      <c r="FM140" s="518">
        <f t="shared" si="415"/>
        <v>-23.809300427505008</v>
      </c>
      <c r="FN140" s="519">
        <f t="shared" si="438"/>
        <v>3.0000000000001137E-2</v>
      </c>
      <c r="FO140" s="519">
        <f t="shared" si="472"/>
        <v>3.0000000000001137E-2</v>
      </c>
      <c r="FP140" s="538">
        <f t="shared" si="219"/>
        <v>3.0000000000001137E-2</v>
      </c>
      <c r="FQ140" s="519">
        <f t="shared" si="473"/>
        <v>3.0000000000001137E-2</v>
      </c>
      <c r="FR140" s="519">
        <f t="shared" si="498"/>
        <v>3.0000000000001137E-2</v>
      </c>
      <c r="FS140" s="104">
        <f t="shared" si="474"/>
        <v>-22.974788899681002</v>
      </c>
      <c r="FT140"/>
      <c r="FU140" s="183"/>
      <c r="FV140" s="36">
        <v>42382</v>
      </c>
      <c r="FW140" s="105">
        <v>-0.89625000000000088</v>
      </c>
      <c r="FX140" s="108">
        <v>-0.92435000000000089</v>
      </c>
      <c r="FY140" s="121"/>
      <c r="FZ140" s="104">
        <v>-23.009620276000007</v>
      </c>
      <c r="GA140" s="202">
        <v>0.1</v>
      </c>
      <c r="GB140" s="223">
        <v>-13.22565</v>
      </c>
      <c r="GC140" s="508">
        <f t="shared" si="475"/>
        <v>-3</v>
      </c>
      <c r="GD140" s="507">
        <f t="shared" si="499"/>
        <v>0</v>
      </c>
      <c r="GE140" s="204">
        <f t="shared" si="375"/>
        <v>-25.312289412287505</v>
      </c>
      <c r="GF140" s="204">
        <f t="shared" si="355"/>
        <v>-0.14999999999999858</v>
      </c>
      <c r="GG140" s="537">
        <f t="shared" si="441"/>
        <v>-0.15999999999999859</v>
      </c>
      <c r="GH140" s="537">
        <f t="shared" si="442"/>
        <v>0</v>
      </c>
      <c r="GI140" s="537">
        <f t="shared" si="323"/>
        <v>0</v>
      </c>
      <c r="GJ140" s="537">
        <f t="shared" si="324"/>
        <v>0</v>
      </c>
      <c r="GK140" s="518">
        <f t="shared" si="416"/>
        <v>-25.34228941228751</v>
      </c>
      <c r="GL140" s="519">
        <f t="shared" si="356"/>
        <v>-0.12800000000000011</v>
      </c>
      <c r="GM140" s="519">
        <f t="shared" si="476"/>
        <v>-6.4000000000000057E-2</v>
      </c>
      <c r="GN140" s="538">
        <f t="shared" si="220"/>
        <v>-6.4000000000000057E-2</v>
      </c>
      <c r="GO140" s="519">
        <f t="shared" si="477"/>
        <v>-6.4000000000000057E-2</v>
      </c>
      <c r="GP140" s="519">
        <f t="shared" si="500"/>
        <v>-6.4000000000000057E-2</v>
      </c>
      <c r="GQ140" s="104">
        <f t="shared" si="478"/>
        <v>-24.53728941228751</v>
      </c>
      <c r="GR140"/>
      <c r="GS140" s="183"/>
      <c r="GT140" s="36">
        <v>42382</v>
      </c>
      <c r="GU140" s="105">
        <v>-0.89625000000000088</v>
      </c>
      <c r="GV140" s="108">
        <v>-0.92435000000000089</v>
      </c>
      <c r="GW140" s="121"/>
      <c r="GX140" s="104">
        <v>-23.009620276000007</v>
      </c>
      <c r="GY140" s="202">
        <v>0.1</v>
      </c>
      <c r="GZ140" s="223">
        <v>-0.87564999999999915</v>
      </c>
      <c r="HA140" s="508">
        <f t="shared" si="479"/>
        <v>-1</v>
      </c>
      <c r="HB140" s="507">
        <f t="shared" si="501"/>
        <v>0</v>
      </c>
      <c r="HC140" s="204">
        <f t="shared" si="376"/>
        <v>-24.587500000000002</v>
      </c>
      <c r="HD140" s="204">
        <f t="shared" si="358"/>
        <v>-5.0000000000000711E-2</v>
      </c>
      <c r="HE140" s="537">
        <f t="shared" si="445"/>
        <v>0</v>
      </c>
      <c r="HF140" s="537">
        <f t="shared" si="446"/>
        <v>0</v>
      </c>
      <c r="HG140" s="537">
        <f t="shared" si="328"/>
        <v>0</v>
      </c>
      <c r="HH140" s="537">
        <f t="shared" si="329"/>
        <v>0</v>
      </c>
      <c r="HI140" s="518">
        <f t="shared" si="417"/>
        <v>-24.607257279915011</v>
      </c>
      <c r="HJ140" s="519">
        <f t="shared" si="447"/>
        <v>-4.000000000000057E-2</v>
      </c>
      <c r="HK140" s="519">
        <f t="shared" si="480"/>
        <v>-2.0000000000000285E-2</v>
      </c>
      <c r="HL140" s="538">
        <f t="shared" si="221"/>
        <v>-2.0000000000000285E-2</v>
      </c>
      <c r="HM140" s="519">
        <f t="shared" si="481"/>
        <v>-2.0000000000000285E-2</v>
      </c>
      <c r="HN140" s="519">
        <f t="shared" si="502"/>
        <v>-2.0000000000000285E-2</v>
      </c>
      <c r="HO140" s="104">
        <f t="shared" si="482"/>
        <v>-23.483357279915015</v>
      </c>
      <c r="HP140" s="165"/>
      <c r="HQ140" s="183"/>
      <c r="HR140" s="36">
        <v>42382</v>
      </c>
      <c r="HS140" s="105">
        <v>-0.89625000000000088</v>
      </c>
      <c r="HT140" s="108">
        <v>-0.92435000000000089</v>
      </c>
      <c r="HU140" s="121"/>
      <c r="HV140" s="104">
        <v>-23.009620276000007</v>
      </c>
      <c r="HW140" s="202">
        <v>0.1</v>
      </c>
      <c r="HX140" s="223">
        <v>0.72435000000000094</v>
      </c>
      <c r="HY140" s="508">
        <f t="shared" si="483"/>
        <v>0</v>
      </c>
      <c r="HZ140" s="507">
        <f t="shared" si="503"/>
        <v>-0.3</v>
      </c>
      <c r="IA140" s="204">
        <f t="shared" si="377"/>
        <v>-21.26977543947751</v>
      </c>
      <c r="IB140" s="204">
        <f t="shared" si="362"/>
        <v>-3.0000000000001137E-2</v>
      </c>
      <c r="IC140" s="537">
        <f t="shared" si="450"/>
        <v>0</v>
      </c>
      <c r="ID140" s="537">
        <f t="shared" si="451"/>
        <v>0</v>
      </c>
      <c r="IE140" s="537">
        <f t="shared" si="333"/>
        <v>0</v>
      </c>
      <c r="IF140" s="537">
        <f t="shared" si="334"/>
        <v>0</v>
      </c>
      <c r="IG140" s="518">
        <f t="shared" si="418"/>
        <v>-21.26977543947751</v>
      </c>
      <c r="IH140" s="519">
        <f t="shared" si="452"/>
        <v>-3.0000000000001137E-2</v>
      </c>
      <c r="II140" s="519">
        <f t="shared" si="484"/>
        <v>-3.0000000000001137E-2</v>
      </c>
      <c r="IJ140" s="538">
        <f t="shared" si="222"/>
        <v>-3.0000000000001137E-2</v>
      </c>
      <c r="IK140" s="519">
        <f t="shared" si="485"/>
        <v>-3.0000000000001137E-2</v>
      </c>
      <c r="IL140" s="519">
        <f t="shared" si="504"/>
        <v>-3.0000000000001137E-2</v>
      </c>
      <c r="IM140" s="104">
        <f t="shared" si="486"/>
        <v>-22.068975439477526</v>
      </c>
      <c r="IN140" s="104"/>
      <c r="IO140" s="183"/>
      <c r="IP140" s="36">
        <v>42382</v>
      </c>
      <c r="IQ140" s="105">
        <v>-0.89625000000000088</v>
      </c>
      <c r="IR140" s="108">
        <v>-0.92435000000000089</v>
      </c>
      <c r="IS140" s="121"/>
      <c r="IT140" s="104">
        <v>-23.009620276000007</v>
      </c>
      <c r="IU140" s="202">
        <v>0.1</v>
      </c>
      <c r="IV140" s="365">
        <v>-7.8756500000000003</v>
      </c>
      <c r="IW140" s="508">
        <f t="shared" si="487"/>
        <v>-2</v>
      </c>
      <c r="IX140" s="507">
        <f t="shared" si="505"/>
        <v>0</v>
      </c>
      <c r="IY140" s="204">
        <f t="shared" si="378"/>
        <v>-22.410000000000004</v>
      </c>
      <c r="IZ140" s="204">
        <f t="shared" si="366"/>
        <v>-0.19999999999999929</v>
      </c>
      <c r="JA140" s="537">
        <f t="shared" si="455"/>
        <v>0</v>
      </c>
      <c r="JB140" s="537">
        <f t="shared" si="456"/>
        <v>0</v>
      </c>
      <c r="JC140" s="537">
        <f t="shared" si="338"/>
        <v>0</v>
      </c>
      <c r="JD140" s="537">
        <f t="shared" si="339"/>
        <v>0</v>
      </c>
      <c r="JE140" s="518">
        <f t="shared" si="419"/>
        <v>-22.48462241295001</v>
      </c>
      <c r="JF140" s="519">
        <f t="shared" si="457"/>
        <v>-0.15999999999999945</v>
      </c>
      <c r="JG140" s="519">
        <f t="shared" si="488"/>
        <v>-0.15999999999999945</v>
      </c>
      <c r="JH140" s="538">
        <f t="shared" si="223"/>
        <v>-0.15999999999999945</v>
      </c>
      <c r="JI140" s="519">
        <f t="shared" si="489"/>
        <v>-0.15999999999999945</v>
      </c>
      <c r="JJ140" s="519">
        <f t="shared" si="506"/>
        <v>-0.15999999999999945</v>
      </c>
      <c r="JK140" s="104">
        <f t="shared" si="490"/>
        <v>-22.416423855859016</v>
      </c>
      <c r="JL140" s="186"/>
      <c r="JM140" s="186"/>
      <c r="JN140" s="527"/>
      <c r="JO140" s="163">
        <v>-23.009620276000007</v>
      </c>
      <c r="JP140" s="163">
        <v>-6.1256499999999985</v>
      </c>
      <c r="JQ140" s="398">
        <f t="shared" si="390"/>
        <v>-23.048720429142502</v>
      </c>
      <c r="JT140" s="163">
        <v>8.1743500000000004</v>
      </c>
      <c r="JU140" s="398">
        <f t="shared" si="391"/>
        <v>-22.810483664901003</v>
      </c>
      <c r="JX140" s="163">
        <v>1.3743500000000008</v>
      </c>
      <c r="JY140" s="425">
        <f t="shared" si="392"/>
        <v>-22.606021978220014</v>
      </c>
      <c r="KB140" s="163">
        <v>2.9743500000000007</v>
      </c>
      <c r="KC140" s="398">
        <f t="shared" si="246"/>
        <v>-22.974788899681002</v>
      </c>
      <c r="KF140" s="163">
        <v>-13.22565</v>
      </c>
      <c r="KG140" s="398">
        <f t="shared" si="393"/>
        <v>-24.53728941228751</v>
      </c>
      <c r="KJ140" s="163">
        <v>-0.87564999999999915</v>
      </c>
      <c r="KK140" s="398">
        <f t="shared" si="394"/>
        <v>-23.483357279915015</v>
      </c>
      <c r="KL140" s="425"/>
      <c r="KN140" s="365">
        <v>0.72435000000000094</v>
      </c>
      <c r="KO140" s="398">
        <f t="shared" si="395"/>
        <v>-22.068975439477526</v>
      </c>
      <c r="KP140" s="164"/>
      <c r="KR140" s="365">
        <v>-7.8756500000000003</v>
      </c>
      <c r="KS140" s="398">
        <f t="shared" si="250"/>
        <v>-22.416423855859016</v>
      </c>
      <c r="KT140" s="164"/>
      <c r="KU140" s="36">
        <v>42382</v>
      </c>
    </row>
    <row r="141" spans="1:325" x14ac:dyDescent="0.35">
      <c r="A141" s="95">
        <v>41287</v>
      </c>
      <c r="B141" s="36">
        <v>41287</v>
      </c>
      <c r="C141" s="301">
        <v>-7.05</v>
      </c>
      <c r="D141" s="301">
        <v>7.25</v>
      </c>
      <c r="E141" s="301">
        <v>0.45</v>
      </c>
      <c r="F141" s="301">
        <v>2.0499999999999998</v>
      </c>
      <c r="G141" s="301">
        <v>-14.15</v>
      </c>
      <c r="H141" s="301">
        <v>-1.8</v>
      </c>
      <c r="I141" s="301">
        <v>-0.19999999999999996</v>
      </c>
      <c r="J141" s="301">
        <v>-8.8000000000000007</v>
      </c>
      <c r="K141" s="106"/>
      <c r="L141" s="36">
        <v>42382</v>
      </c>
      <c r="M141" s="105">
        <v>-0.89625000000000088</v>
      </c>
      <c r="N141" s="98">
        <f t="shared" si="233"/>
        <v>-0.92435000000000089</v>
      </c>
      <c r="O141" s="108">
        <f t="shared" si="242"/>
        <v>-0.95125000000000082</v>
      </c>
      <c r="P141" s="262"/>
      <c r="Q141" s="181">
        <v>42382</v>
      </c>
      <c r="R141" s="301">
        <v>-7.05</v>
      </c>
      <c r="S141" s="224">
        <v>-6.1256499999999985</v>
      </c>
      <c r="T141"/>
      <c r="U141" s="301">
        <v>7.25</v>
      </c>
      <c r="V141" s="224">
        <v>8.1743500000000004</v>
      </c>
      <c r="W141"/>
      <c r="X141" s="301">
        <v>0.45</v>
      </c>
      <c r="Y141" s="224">
        <v>1.3743500000000008</v>
      </c>
      <c r="Z141"/>
      <c r="AA141" s="301">
        <v>2.0499999999999998</v>
      </c>
      <c r="AB141" s="224">
        <v>2.9743500000000007</v>
      </c>
      <c r="AC141"/>
      <c r="AD141" s="301">
        <v>-14.15</v>
      </c>
      <c r="AE141" s="223">
        <v>-13.22565</v>
      </c>
      <c r="AF141"/>
      <c r="AG141" s="301">
        <v>-1.8</v>
      </c>
      <c r="AH141" s="223">
        <v>-0.87564999999999915</v>
      </c>
      <c r="AI141" s="100"/>
      <c r="AJ141" s="301">
        <v>-0.19999999999999996</v>
      </c>
      <c r="AK141" s="223">
        <v>0.72435000000000094</v>
      </c>
      <c r="AL141" s="104"/>
      <c r="AM141" s="301">
        <v>-8.8000000000000007</v>
      </c>
      <c r="AN141" s="223">
        <f t="shared" si="224"/>
        <v>-7.8756500000000003</v>
      </c>
      <c r="AO141" s="104"/>
      <c r="AZ141" s="36">
        <v>42383</v>
      </c>
      <c r="BA141" s="301">
        <v>-5.35</v>
      </c>
      <c r="BC141" s="301">
        <v>6.3500000000000005</v>
      </c>
      <c r="BE141" s="301">
        <v>0.8</v>
      </c>
      <c r="BG141" s="301">
        <v>1.2999999999999998</v>
      </c>
      <c r="BI141" s="301">
        <v>-13.15</v>
      </c>
      <c r="BK141" s="301">
        <v>0.15000000000000002</v>
      </c>
      <c r="BM141" s="301">
        <v>0.15000000000000002</v>
      </c>
      <c r="BN141" s="104"/>
      <c r="BO141" s="301">
        <v>-13.6</v>
      </c>
      <c r="BP141" s="104"/>
      <c r="BQ141" s="104"/>
      <c r="BS141" s="36">
        <v>42383</v>
      </c>
      <c r="BT141">
        <v>87</v>
      </c>
      <c r="BU141">
        <f t="shared" si="380"/>
        <v>0.87</v>
      </c>
      <c r="BV141">
        <f t="shared" si="381"/>
        <v>-23.007254657750011</v>
      </c>
      <c r="BW141">
        <v>78</v>
      </c>
      <c r="BX141">
        <f t="shared" si="382"/>
        <v>0.78</v>
      </c>
      <c r="BY141">
        <v>-23.921037037037038</v>
      </c>
      <c r="CD141" s="36">
        <v>42383</v>
      </c>
      <c r="CE141" s="105">
        <v>-0.8364500000000008</v>
      </c>
      <c r="CF141" s="108">
        <v>-0.86635000000000084</v>
      </c>
      <c r="CG141" s="121"/>
      <c r="CH141" s="104">
        <v>-23.007254657750011</v>
      </c>
      <c r="CI141" s="202">
        <v>0.1</v>
      </c>
      <c r="CJ141" s="224">
        <v>-4.483649999999999</v>
      </c>
      <c r="CK141" s="508">
        <f t="shared" si="459"/>
        <v>-1.8</v>
      </c>
      <c r="CL141" s="507">
        <f t="shared" si="491"/>
        <v>0</v>
      </c>
      <c r="CM141" s="204">
        <f t="shared" si="370"/>
        <v>-23.293720429142496</v>
      </c>
      <c r="CN141" s="204">
        <f t="shared" si="371"/>
        <v>-8.9999999999999858E-2</v>
      </c>
      <c r="CO141" s="537">
        <f t="shared" si="421"/>
        <v>0</v>
      </c>
      <c r="CP141" s="537">
        <f t="shared" si="422"/>
        <v>0</v>
      </c>
      <c r="CQ141" s="537">
        <f t="shared" si="300"/>
        <v>0</v>
      </c>
      <c r="CR141" s="537">
        <f t="shared" si="301"/>
        <v>0</v>
      </c>
      <c r="CS141" s="518">
        <f t="shared" si="412"/>
        <v>-23.293720429142496</v>
      </c>
      <c r="CT141" s="519">
        <f t="shared" si="423"/>
        <v>-7.1999999999999884E-2</v>
      </c>
      <c r="CU141" s="519">
        <f t="shared" si="460"/>
        <v>-7.1999999999999884E-2</v>
      </c>
      <c r="CV141" s="538">
        <f t="shared" si="302"/>
        <v>-7.1999999999999884E-2</v>
      </c>
      <c r="CW141" s="519">
        <f t="shared" si="461"/>
        <v>-7.1999999999999884E-2</v>
      </c>
      <c r="CX141" s="519">
        <f>IF(AND(CY140&lt;-23.5,CJ141&gt;3),CW141*2,CW141)</f>
        <v>-7.1999999999999884E-2</v>
      </c>
      <c r="CY141" s="104">
        <f t="shared" si="462"/>
        <v>-23.120720429142501</v>
      </c>
      <c r="CZ141"/>
      <c r="DB141" s="36">
        <v>42383</v>
      </c>
      <c r="DC141" s="105">
        <v>-0.8364500000000008</v>
      </c>
      <c r="DD141" s="108">
        <v>-0.86635000000000084</v>
      </c>
      <c r="DE141" s="121"/>
      <c r="DF141" s="104">
        <v>-23.007254657750011</v>
      </c>
      <c r="DG141" s="202">
        <v>0.1</v>
      </c>
      <c r="DH141" s="224">
        <v>7.2163500000000012</v>
      </c>
      <c r="DI141" s="508">
        <f t="shared" si="463"/>
        <v>0</v>
      </c>
      <c r="DJ141" s="507">
        <f t="shared" si="493"/>
        <v>1.8</v>
      </c>
      <c r="DK141" s="204">
        <f t="shared" si="372"/>
        <v>-23.357500000000012</v>
      </c>
      <c r="DL141" s="204">
        <f t="shared" si="343"/>
        <v>0.17999999999999972</v>
      </c>
      <c r="DM141" s="537">
        <f t="shared" si="426"/>
        <v>0</v>
      </c>
      <c r="DN141" s="537">
        <f t="shared" si="427"/>
        <v>0</v>
      </c>
      <c r="DO141" s="537">
        <f t="shared" si="307"/>
        <v>0</v>
      </c>
      <c r="DP141" s="537">
        <f t="shared" si="308"/>
        <v>0</v>
      </c>
      <c r="DQ141" s="518">
        <f t="shared" si="413"/>
        <v>-24.108662814992513</v>
      </c>
      <c r="DR141" s="519">
        <f t="shared" si="428"/>
        <v>0.17999999999999972</v>
      </c>
      <c r="DS141" s="519">
        <f t="shared" si="464"/>
        <v>0.17999999999999972</v>
      </c>
      <c r="DT141" s="538">
        <f t="shared" si="217"/>
        <v>0.17999999999999972</v>
      </c>
      <c r="DU141" s="519">
        <f t="shared" si="465"/>
        <v>0.17999999999999972</v>
      </c>
      <c r="DV141" s="519">
        <f t="shared" si="494"/>
        <v>0.17999999999999972</v>
      </c>
      <c r="DW141" s="104">
        <f t="shared" si="466"/>
        <v>-22.630483664901003</v>
      </c>
      <c r="DY141" s="183"/>
      <c r="DZ141" s="36">
        <v>42383</v>
      </c>
      <c r="EA141" s="105">
        <v>-0.8364500000000008</v>
      </c>
      <c r="EB141" s="108">
        <v>-0.86635000000000084</v>
      </c>
      <c r="EC141" s="121"/>
      <c r="ED141" s="104">
        <v>-23.007254657750011</v>
      </c>
      <c r="EE141" s="202">
        <v>0.1</v>
      </c>
      <c r="EF141" s="224">
        <v>1.6663500000000009</v>
      </c>
      <c r="EG141" s="508">
        <f t="shared" si="467"/>
        <v>0</v>
      </c>
      <c r="EH141" s="507">
        <f t="shared" si="495"/>
        <v>0.05</v>
      </c>
      <c r="EI141" s="204">
        <f t="shared" si="373"/>
        <v>-21.915901753415</v>
      </c>
      <c r="EJ141" s="204">
        <f t="shared" si="347"/>
        <v>4.9999999999990052E-3</v>
      </c>
      <c r="EK141" s="537">
        <f t="shared" si="431"/>
        <v>0</v>
      </c>
      <c r="EL141" s="537">
        <f t="shared" si="432"/>
        <v>0</v>
      </c>
      <c r="EM141" s="537">
        <f t="shared" si="312"/>
        <v>0</v>
      </c>
      <c r="EN141" s="537">
        <f t="shared" si="313"/>
        <v>0</v>
      </c>
      <c r="EO141" s="518">
        <f t="shared" si="414"/>
        <v>-22.097810244839998</v>
      </c>
      <c r="EP141" s="519">
        <f t="shared" si="433"/>
        <v>4.9999999999990052E-3</v>
      </c>
      <c r="EQ141" s="519">
        <f t="shared" si="468"/>
        <v>4.9999999999990052E-3</v>
      </c>
      <c r="ER141" s="538">
        <f t="shared" si="218"/>
        <v>4.9999999999990052E-3</v>
      </c>
      <c r="ES141" s="519">
        <f t="shared" si="469"/>
        <v>4.9999999999990052E-3</v>
      </c>
      <c r="ET141" s="519">
        <f t="shared" si="496"/>
        <v>4.9999999999990052E-3</v>
      </c>
      <c r="EU141" s="104">
        <f t="shared" si="470"/>
        <v>-22.601021978220015</v>
      </c>
      <c r="EW141" s="183"/>
      <c r="EX141" s="36">
        <v>42383</v>
      </c>
      <c r="EY141" s="105">
        <v>-0.8364500000000008</v>
      </c>
      <c r="EZ141" s="108">
        <v>-0.86635000000000084</v>
      </c>
      <c r="FA141" s="121"/>
      <c r="FB141" s="104">
        <v>-23.007254657750011</v>
      </c>
      <c r="FC141" s="202">
        <v>0.1</v>
      </c>
      <c r="FD141" s="224">
        <v>2.1663500000000004</v>
      </c>
      <c r="FE141" s="508">
        <f t="shared" si="471"/>
        <v>0</v>
      </c>
      <c r="FF141" s="507">
        <f t="shared" si="497"/>
        <v>0.3</v>
      </c>
      <c r="FG141" s="204">
        <f t="shared" si="374"/>
        <v>-23.779300427505007</v>
      </c>
      <c r="FH141" s="204">
        <f t="shared" si="351"/>
        <v>3.0000000000001137E-2</v>
      </c>
      <c r="FI141" s="537">
        <f t="shared" si="436"/>
        <v>0</v>
      </c>
      <c r="FJ141" s="537">
        <f t="shared" si="437"/>
        <v>0</v>
      </c>
      <c r="FK141" s="537">
        <f t="shared" si="317"/>
        <v>0</v>
      </c>
      <c r="FL141" s="537">
        <f t="shared" si="318"/>
        <v>0</v>
      </c>
      <c r="FM141" s="518">
        <f t="shared" si="415"/>
        <v>-23.779300427505007</v>
      </c>
      <c r="FN141" s="519">
        <f t="shared" si="438"/>
        <v>3.0000000000001137E-2</v>
      </c>
      <c r="FO141" s="519">
        <f t="shared" si="472"/>
        <v>3.0000000000001137E-2</v>
      </c>
      <c r="FP141" s="538">
        <f t="shared" si="219"/>
        <v>3.0000000000001137E-2</v>
      </c>
      <c r="FQ141" s="519">
        <f t="shared" si="473"/>
        <v>3.0000000000001137E-2</v>
      </c>
      <c r="FR141" s="519">
        <f t="shared" si="498"/>
        <v>3.0000000000001137E-2</v>
      </c>
      <c r="FS141" s="104">
        <f t="shared" si="474"/>
        <v>-22.944788899681001</v>
      </c>
      <c r="FT141"/>
      <c r="FU141" s="183"/>
      <c r="FV141" s="36">
        <v>42383</v>
      </c>
      <c r="FW141" s="105">
        <v>-0.8364500000000008</v>
      </c>
      <c r="FX141" s="108">
        <v>-0.86635000000000084</v>
      </c>
      <c r="FY141" s="121"/>
      <c r="FZ141" s="104">
        <v>-23.007254657750011</v>
      </c>
      <c r="GA141" s="202">
        <v>0.1</v>
      </c>
      <c r="GB141" s="223">
        <v>-12.28365</v>
      </c>
      <c r="GC141" s="508">
        <f t="shared" si="475"/>
        <v>-3</v>
      </c>
      <c r="GD141" s="507">
        <f t="shared" si="499"/>
        <v>0</v>
      </c>
      <c r="GE141" s="204">
        <f t="shared" si="375"/>
        <v>-25.462289412287504</v>
      </c>
      <c r="GF141" s="204">
        <f t="shared" si="355"/>
        <v>-0.14999999999999858</v>
      </c>
      <c r="GG141" s="537">
        <f t="shared" si="441"/>
        <v>-0.15999999999999859</v>
      </c>
      <c r="GH141" s="537">
        <f t="shared" si="442"/>
        <v>0</v>
      </c>
      <c r="GI141" s="537">
        <f t="shared" si="323"/>
        <v>0</v>
      </c>
      <c r="GJ141" s="537">
        <f t="shared" si="324"/>
        <v>0</v>
      </c>
      <c r="GK141" s="518">
        <f t="shared" si="416"/>
        <v>-25.50228941228751</v>
      </c>
      <c r="GL141" s="519">
        <f t="shared" si="356"/>
        <v>-0.12800000000000011</v>
      </c>
      <c r="GM141" s="519">
        <f t="shared" si="476"/>
        <v>-6.4000000000000057E-2</v>
      </c>
      <c r="GN141" s="538">
        <f t="shared" si="220"/>
        <v>-6.4000000000000057E-2</v>
      </c>
      <c r="GO141" s="519">
        <f t="shared" si="477"/>
        <v>-6.4000000000000057E-2</v>
      </c>
      <c r="GP141" s="519">
        <f t="shared" si="500"/>
        <v>-6.4000000000000057E-2</v>
      </c>
      <c r="GQ141" s="104">
        <f t="shared" si="478"/>
        <v>-24.60128941228751</v>
      </c>
      <c r="GR141"/>
      <c r="GS141" s="183"/>
      <c r="GT141" s="36">
        <v>42383</v>
      </c>
      <c r="GU141" s="105">
        <v>-0.8364500000000008</v>
      </c>
      <c r="GV141" s="108">
        <v>-0.86635000000000084</v>
      </c>
      <c r="GW141" s="121"/>
      <c r="GX141" s="104">
        <v>-23.007254657750011</v>
      </c>
      <c r="GY141" s="202">
        <v>0.1</v>
      </c>
      <c r="GZ141" s="223">
        <v>1.016350000000001</v>
      </c>
      <c r="HA141" s="508">
        <f t="shared" si="479"/>
        <v>0</v>
      </c>
      <c r="HB141" s="507">
        <f t="shared" si="501"/>
        <v>0.05</v>
      </c>
      <c r="HC141" s="204">
        <f t="shared" si="376"/>
        <v>-24.582500000000003</v>
      </c>
      <c r="HD141" s="204">
        <f t="shared" si="358"/>
        <v>4.9999999999990052E-3</v>
      </c>
      <c r="HE141" s="537">
        <f t="shared" si="445"/>
        <v>0</v>
      </c>
      <c r="HF141" s="537">
        <f t="shared" si="446"/>
        <v>0</v>
      </c>
      <c r="HG141" s="537">
        <f t="shared" si="328"/>
        <v>0</v>
      </c>
      <c r="HH141" s="537">
        <f t="shared" si="329"/>
        <v>0</v>
      </c>
      <c r="HI141" s="518">
        <f t="shared" si="417"/>
        <v>-24.602257279915012</v>
      </c>
      <c r="HJ141" s="519">
        <f t="shared" si="447"/>
        <v>4.9999999999990052E-3</v>
      </c>
      <c r="HK141" s="519">
        <f t="shared" si="480"/>
        <v>4.9999999999990052E-3</v>
      </c>
      <c r="HL141" s="538">
        <f t="shared" si="221"/>
        <v>4.9999999999990052E-3</v>
      </c>
      <c r="HM141" s="519">
        <f t="shared" si="481"/>
        <v>4.9999999999990052E-3</v>
      </c>
      <c r="HN141" s="519">
        <f t="shared" si="502"/>
        <v>4.9999999999990052E-3</v>
      </c>
      <c r="HO141" s="104">
        <f t="shared" si="482"/>
        <v>-23.478357279915016</v>
      </c>
      <c r="HP141" s="165"/>
      <c r="HQ141" s="183"/>
      <c r="HR141" s="36">
        <v>42383</v>
      </c>
      <c r="HS141" s="105">
        <v>-0.8364500000000008</v>
      </c>
      <c r="HT141" s="108">
        <v>-0.86635000000000084</v>
      </c>
      <c r="HU141" s="121"/>
      <c r="HV141" s="104">
        <v>-23.007254657750011</v>
      </c>
      <c r="HW141" s="202">
        <v>0.1</v>
      </c>
      <c r="HX141" s="223">
        <v>1.016350000000001</v>
      </c>
      <c r="HY141" s="508">
        <f t="shared" si="483"/>
        <v>0</v>
      </c>
      <c r="HZ141" s="507">
        <f t="shared" si="503"/>
        <v>0.05</v>
      </c>
      <c r="IA141" s="204">
        <f t="shared" si="377"/>
        <v>-21.264775439477511</v>
      </c>
      <c r="IB141" s="204">
        <f t="shared" si="362"/>
        <v>4.9999999999990052E-3</v>
      </c>
      <c r="IC141" s="537">
        <f t="shared" si="450"/>
        <v>0</v>
      </c>
      <c r="ID141" s="537">
        <f t="shared" si="451"/>
        <v>0</v>
      </c>
      <c r="IE141" s="537">
        <f t="shared" si="333"/>
        <v>0</v>
      </c>
      <c r="IF141" s="537">
        <f t="shared" si="334"/>
        <v>0</v>
      </c>
      <c r="IG141" s="518">
        <f t="shared" si="418"/>
        <v>-21.264775439477511</v>
      </c>
      <c r="IH141" s="519">
        <f t="shared" si="452"/>
        <v>4.9999999999990052E-3</v>
      </c>
      <c r="II141" s="519">
        <f t="shared" si="484"/>
        <v>4.9999999999990052E-3</v>
      </c>
      <c r="IJ141" s="538">
        <f t="shared" si="222"/>
        <v>4.9999999999990052E-3</v>
      </c>
      <c r="IK141" s="519">
        <f t="shared" si="485"/>
        <v>4.9999999999990052E-3</v>
      </c>
      <c r="IL141" s="519">
        <f t="shared" si="504"/>
        <v>4.9999999999990052E-3</v>
      </c>
      <c r="IM141" s="104">
        <f t="shared" si="486"/>
        <v>-22.063975439477527</v>
      </c>
      <c r="IN141" s="104"/>
      <c r="IO141" s="183"/>
      <c r="IP141" s="36">
        <v>42383</v>
      </c>
      <c r="IQ141" s="105">
        <v>-0.8364500000000008</v>
      </c>
      <c r="IR141" s="108">
        <v>-0.86635000000000084</v>
      </c>
      <c r="IS141" s="121"/>
      <c r="IT141" s="104">
        <v>-23.007254657750011</v>
      </c>
      <c r="IU141" s="202">
        <v>0.1</v>
      </c>
      <c r="IV141" s="365">
        <v>-12.733649999999999</v>
      </c>
      <c r="IW141" s="508">
        <f t="shared" si="487"/>
        <v>-3</v>
      </c>
      <c r="IX141" s="507">
        <f t="shared" si="505"/>
        <v>0</v>
      </c>
      <c r="IY141" s="204">
        <f t="shared" si="378"/>
        <v>-22.710000000000004</v>
      </c>
      <c r="IZ141" s="204">
        <f t="shared" si="366"/>
        <v>-0.30000000000000071</v>
      </c>
      <c r="JA141" s="537">
        <f t="shared" si="455"/>
        <v>0</v>
      </c>
      <c r="JB141" s="537">
        <f t="shared" si="456"/>
        <v>0</v>
      </c>
      <c r="JC141" s="537">
        <f t="shared" si="338"/>
        <v>0</v>
      </c>
      <c r="JD141" s="537">
        <f t="shared" si="339"/>
        <v>0</v>
      </c>
      <c r="JE141" s="518">
        <f t="shared" si="419"/>
        <v>-22.784622412950011</v>
      </c>
      <c r="JF141" s="519">
        <f t="shared" si="457"/>
        <v>-0.24000000000000057</v>
      </c>
      <c r="JG141" s="519">
        <f t="shared" si="488"/>
        <v>-0.24000000000000057</v>
      </c>
      <c r="JH141" s="538">
        <f t="shared" si="223"/>
        <v>-0.24000000000000057</v>
      </c>
      <c r="JI141" s="519">
        <f t="shared" si="489"/>
        <v>-0.24000000000000057</v>
      </c>
      <c r="JJ141" s="519">
        <f t="shared" si="506"/>
        <v>-0.24000000000000057</v>
      </c>
      <c r="JK141" s="104">
        <f t="shared" si="490"/>
        <v>-22.656423855859018</v>
      </c>
      <c r="JL141" s="186"/>
      <c r="JM141" s="186"/>
      <c r="JN141" s="527"/>
      <c r="JO141" s="163">
        <v>-23.007254657750011</v>
      </c>
      <c r="JP141" s="163">
        <v>-4.483649999999999</v>
      </c>
      <c r="JQ141" s="398">
        <f t="shared" si="390"/>
        <v>-23.120720429142501</v>
      </c>
      <c r="JT141" s="163">
        <v>7.2163500000000012</v>
      </c>
      <c r="JU141" s="398">
        <f t="shared" si="391"/>
        <v>-22.630483664901003</v>
      </c>
      <c r="JX141" s="163">
        <v>1.6663500000000009</v>
      </c>
      <c r="JY141" s="425">
        <f t="shared" si="392"/>
        <v>-22.601021978220015</v>
      </c>
      <c r="KB141" s="163">
        <v>2.1663500000000004</v>
      </c>
      <c r="KC141" s="398">
        <f t="shared" si="246"/>
        <v>-22.944788899681001</v>
      </c>
      <c r="KF141" s="163">
        <v>-12.28365</v>
      </c>
      <c r="KG141" s="398">
        <f t="shared" si="393"/>
        <v>-24.60128941228751</v>
      </c>
      <c r="KJ141" s="163">
        <v>1.016350000000001</v>
      </c>
      <c r="KK141" s="398">
        <f t="shared" si="394"/>
        <v>-23.478357279915016</v>
      </c>
      <c r="KL141" s="425"/>
      <c r="KN141" s="365">
        <v>1.016350000000001</v>
      </c>
      <c r="KO141" s="398">
        <f t="shared" si="395"/>
        <v>-22.063975439477527</v>
      </c>
      <c r="KP141" s="164"/>
      <c r="KR141" s="365">
        <v>-12.733649999999999</v>
      </c>
      <c r="KS141" s="398">
        <f t="shared" si="250"/>
        <v>-22.656423855859018</v>
      </c>
      <c r="KT141" s="164"/>
      <c r="KU141" s="36">
        <v>42383</v>
      </c>
    </row>
    <row r="142" spans="1:325" x14ac:dyDescent="0.35">
      <c r="A142" s="95">
        <v>41288</v>
      </c>
      <c r="B142" s="36">
        <v>41288</v>
      </c>
      <c r="C142" s="301">
        <v>-5.35</v>
      </c>
      <c r="D142" s="301">
        <v>6.3500000000000005</v>
      </c>
      <c r="E142" s="301">
        <v>0.8</v>
      </c>
      <c r="F142" s="301">
        <v>1.2999999999999998</v>
      </c>
      <c r="G142" s="301">
        <v>-13.15</v>
      </c>
      <c r="H142" s="301">
        <v>0.15000000000000002</v>
      </c>
      <c r="I142" s="301">
        <v>0.15000000000000002</v>
      </c>
      <c r="J142" s="301">
        <v>-13.6</v>
      </c>
      <c r="K142" s="106"/>
      <c r="L142" s="36">
        <v>42383</v>
      </c>
      <c r="M142" s="105">
        <v>-0.8364500000000008</v>
      </c>
      <c r="N142" s="98">
        <f t="shared" si="233"/>
        <v>-0.86635000000000084</v>
      </c>
      <c r="O142" s="108">
        <f t="shared" si="242"/>
        <v>-0.8950500000000009</v>
      </c>
      <c r="P142" s="262"/>
      <c r="Q142" s="181">
        <v>42383</v>
      </c>
      <c r="R142" s="301">
        <v>-5.35</v>
      </c>
      <c r="S142" s="224">
        <v>-4.483649999999999</v>
      </c>
      <c r="T142"/>
      <c r="U142" s="301">
        <v>6.3500000000000005</v>
      </c>
      <c r="V142" s="224">
        <v>7.2163500000000012</v>
      </c>
      <c r="W142"/>
      <c r="X142" s="301">
        <v>0.8</v>
      </c>
      <c r="Y142" s="224">
        <v>1.6663500000000009</v>
      </c>
      <c r="Z142"/>
      <c r="AA142" s="301">
        <v>1.2999999999999998</v>
      </c>
      <c r="AB142" s="224">
        <v>2.1663500000000004</v>
      </c>
      <c r="AC142"/>
      <c r="AD142" s="301">
        <v>-13.15</v>
      </c>
      <c r="AE142" s="223">
        <v>-12.28365</v>
      </c>
      <c r="AF142"/>
      <c r="AG142" s="301">
        <v>0.15000000000000002</v>
      </c>
      <c r="AH142" s="223">
        <v>1.016350000000001</v>
      </c>
      <c r="AI142" s="100"/>
      <c r="AJ142" s="301">
        <v>0.15000000000000002</v>
      </c>
      <c r="AK142" s="223">
        <v>1.016350000000001</v>
      </c>
      <c r="AL142" s="104"/>
      <c r="AM142" s="301">
        <v>-13.6</v>
      </c>
      <c r="AN142" s="223">
        <f t="shared" si="224"/>
        <v>-12.733649999999999</v>
      </c>
      <c r="AO142" s="104"/>
      <c r="AZ142" s="36">
        <v>42384</v>
      </c>
      <c r="BA142" s="301">
        <v>-6</v>
      </c>
      <c r="BC142" s="301">
        <v>3.0999999999999996</v>
      </c>
      <c r="BE142" s="301">
        <v>1</v>
      </c>
      <c r="BG142" s="301">
        <v>-1.35</v>
      </c>
      <c r="BI142" s="301">
        <v>-8.5</v>
      </c>
      <c r="BK142" s="301">
        <v>1.25</v>
      </c>
      <c r="BM142" s="301">
        <v>-0.95</v>
      </c>
      <c r="BN142">
        <v>-22.924206349206347</v>
      </c>
      <c r="BO142" s="301">
        <v>-14.1</v>
      </c>
      <c r="BS142" s="36">
        <v>42384</v>
      </c>
      <c r="BT142">
        <v>88</v>
      </c>
      <c r="BU142">
        <f t="shared" si="380"/>
        <v>0.88</v>
      </c>
      <c r="BV142">
        <f t="shared" si="381"/>
        <v>-23.003520959999996</v>
      </c>
      <c r="BW142">
        <v>79</v>
      </c>
      <c r="BX142">
        <f t="shared" si="382"/>
        <v>0.79</v>
      </c>
      <c r="CD142" s="36">
        <v>42384</v>
      </c>
      <c r="CE142" s="105">
        <v>-0.75337500000000035</v>
      </c>
      <c r="CF142" s="108">
        <v>-0.79491250000000058</v>
      </c>
      <c r="CG142" s="121"/>
      <c r="CH142" s="104">
        <v>-23.003520959999996</v>
      </c>
      <c r="CI142" s="202">
        <v>0.1</v>
      </c>
      <c r="CJ142" s="224">
        <v>-5.2050874999999994</v>
      </c>
      <c r="CK142" s="508">
        <f t="shared" si="459"/>
        <v>-1.8</v>
      </c>
      <c r="CL142" s="507">
        <f t="shared" si="491"/>
        <v>0</v>
      </c>
      <c r="CM142" s="204">
        <f t="shared" si="370"/>
        <v>-23.383720429142496</v>
      </c>
      <c r="CN142" s="204">
        <f t="shared" si="371"/>
        <v>-8.9999999999999858E-2</v>
      </c>
      <c r="CO142" s="537">
        <f t="shared" si="421"/>
        <v>0</v>
      </c>
      <c r="CP142" s="537">
        <f t="shared" si="422"/>
        <v>0</v>
      </c>
      <c r="CQ142" s="537">
        <f t="shared" si="300"/>
        <v>0</v>
      </c>
      <c r="CR142" s="537">
        <f t="shared" si="301"/>
        <v>0</v>
      </c>
      <c r="CS142" s="518">
        <f t="shared" si="412"/>
        <v>-23.383720429142496</v>
      </c>
      <c r="CT142" s="519">
        <f t="shared" si="423"/>
        <v>-7.1999999999999884E-2</v>
      </c>
      <c r="CU142" s="519">
        <f t="shared" si="460"/>
        <v>-7.1999999999999884E-2</v>
      </c>
      <c r="CV142" s="538">
        <f t="shared" si="302"/>
        <v>-7.1999999999999884E-2</v>
      </c>
      <c r="CW142" s="519">
        <f t="shared" si="461"/>
        <v>-7.1999999999999884E-2</v>
      </c>
      <c r="CX142" s="519">
        <f>IF(AND(CY141&lt;-23.5,CJ142&gt;3),CW142*2,CW142)</f>
        <v>-7.1999999999999884E-2</v>
      </c>
      <c r="CY142" s="104">
        <f t="shared" si="462"/>
        <v>-23.192720429142501</v>
      </c>
      <c r="CZ142"/>
      <c r="DB142" s="36">
        <v>42384</v>
      </c>
      <c r="DC142" s="105">
        <v>-0.75337500000000035</v>
      </c>
      <c r="DD142" s="108">
        <v>-0.79491250000000058</v>
      </c>
      <c r="DE142" s="121"/>
      <c r="DF142" s="104">
        <v>-23.003520959999996</v>
      </c>
      <c r="DG142" s="202">
        <v>0.1</v>
      </c>
      <c r="DH142" s="224">
        <v>3.8949125000000002</v>
      </c>
      <c r="DI142" s="508">
        <f t="shared" si="463"/>
        <v>0</v>
      </c>
      <c r="DJ142" s="507">
        <f t="shared" si="493"/>
        <v>0.7</v>
      </c>
      <c r="DK142" s="204">
        <f t="shared" si="372"/>
        <v>-23.287500000000012</v>
      </c>
      <c r="DL142" s="204">
        <f t="shared" si="343"/>
        <v>7.0000000000000284E-2</v>
      </c>
      <c r="DM142" s="537">
        <f t="shared" si="426"/>
        <v>0</v>
      </c>
      <c r="DN142" s="537">
        <f t="shared" si="427"/>
        <v>0</v>
      </c>
      <c r="DO142" s="537">
        <f t="shared" si="307"/>
        <v>0</v>
      </c>
      <c r="DP142" s="537">
        <f t="shared" si="308"/>
        <v>0</v>
      </c>
      <c r="DQ142" s="518">
        <f t="shared" si="413"/>
        <v>-24.038662814992513</v>
      </c>
      <c r="DR142" s="519">
        <f t="shared" si="428"/>
        <v>7.0000000000000284E-2</v>
      </c>
      <c r="DS142" s="519">
        <f t="shared" si="464"/>
        <v>7.0000000000000284E-2</v>
      </c>
      <c r="DT142" s="538">
        <f t="shared" si="217"/>
        <v>7.0000000000000284E-2</v>
      </c>
      <c r="DU142" s="519">
        <f t="shared" si="465"/>
        <v>7.0000000000000284E-2</v>
      </c>
      <c r="DV142" s="519">
        <f t="shared" si="494"/>
        <v>7.0000000000000284E-2</v>
      </c>
      <c r="DW142" s="104">
        <f t="shared" si="466"/>
        <v>-22.560483664901003</v>
      </c>
      <c r="DY142" s="183"/>
      <c r="DZ142" s="36">
        <v>42384</v>
      </c>
      <c r="EA142" s="105">
        <v>-0.75337500000000035</v>
      </c>
      <c r="EB142" s="108">
        <v>-0.79491250000000058</v>
      </c>
      <c r="EC142" s="121"/>
      <c r="ED142" s="104">
        <v>-23.003520959999996</v>
      </c>
      <c r="EE142" s="202">
        <v>0.1</v>
      </c>
      <c r="EF142" s="224">
        <v>1.7949125000000006</v>
      </c>
      <c r="EG142" s="508">
        <f t="shared" si="467"/>
        <v>0</v>
      </c>
      <c r="EH142" s="507">
        <f t="shared" si="495"/>
        <v>0.05</v>
      </c>
      <c r="EI142" s="204">
        <f t="shared" si="373"/>
        <v>-21.910901753415001</v>
      </c>
      <c r="EJ142" s="204">
        <f t="shared" si="347"/>
        <v>4.9999999999990052E-3</v>
      </c>
      <c r="EK142" s="537">
        <f t="shared" si="431"/>
        <v>0</v>
      </c>
      <c r="EL142" s="537">
        <f t="shared" si="432"/>
        <v>0</v>
      </c>
      <c r="EM142" s="537">
        <f t="shared" si="312"/>
        <v>0</v>
      </c>
      <c r="EN142" s="537">
        <f t="shared" si="313"/>
        <v>0</v>
      </c>
      <c r="EO142" s="518">
        <f t="shared" si="414"/>
        <v>-22.092810244839999</v>
      </c>
      <c r="EP142" s="519">
        <f t="shared" si="433"/>
        <v>4.9999999999990052E-3</v>
      </c>
      <c r="EQ142" s="519">
        <f t="shared" si="468"/>
        <v>4.9999999999990052E-3</v>
      </c>
      <c r="ER142" s="538">
        <f t="shared" si="218"/>
        <v>4.9999999999990052E-3</v>
      </c>
      <c r="ES142" s="519">
        <f t="shared" si="469"/>
        <v>4.9999999999990052E-3</v>
      </c>
      <c r="ET142" s="519">
        <f t="shared" si="496"/>
        <v>4.9999999999990052E-3</v>
      </c>
      <c r="EU142" s="104">
        <f t="shared" si="470"/>
        <v>-22.596021978220016</v>
      </c>
      <c r="EW142" s="183"/>
      <c r="EX142" s="36">
        <v>42384</v>
      </c>
      <c r="EY142" s="105">
        <v>-0.75337500000000035</v>
      </c>
      <c r="EZ142" s="108">
        <v>-0.79491250000000058</v>
      </c>
      <c r="FA142" s="121"/>
      <c r="FB142" s="104">
        <v>-23.003520959999996</v>
      </c>
      <c r="FC142" s="202">
        <v>0.1</v>
      </c>
      <c r="FD142" s="224">
        <v>-0.55508749999999951</v>
      </c>
      <c r="FE142" s="508">
        <f t="shared" si="471"/>
        <v>-1</v>
      </c>
      <c r="FF142" s="507">
        <f t="shared" si="497"/>
        <v>0</v>
      </c>
      <c r="FG142" s="204">
        <f t="shared" si="374"/>
        <v>-23.829300427505007</v>
      </c>
      <c r="FH142" s="204">
        <f t="shared" si="351"/>
        <v>-5.0000000000000711E-2</v>
      </c>
      <c r="FI142" s="537">
        <f t="shared" si="436"/>
        <v>0</v>
      </c>
      <c r="FJ142" s="537">
        <f t="shared" si="437"/>
        <v>0</v>
      </c>
      <c r="FK142" s="537">
        <f t="shared" si="317"/>
        <v>0</v>
      </c>
      <c r="FL142" s="537">
        <f t="shared" si="318"/>
        <v>0</v>
      </c>
      <c r="FM142" s="518">
        <f t="shared" si="415"/>
        <v>-23.829300427505007</v>
      </c>
      <c r="FN142" s="519">
        <f t="shared" si="438"/>
        <v>-4.000000000000057E-2</v>
      </c>
      <c r="FO142" s="519">
        <f t="shared" si="472"/>
        <v>-2.0000000000000285E-2</v>
      </c>
      <c r="FP142" s="538">
        <f t="shared" si="219"/>
        <v>-2.0000000000000285E-2</v>
      </c>
      <c r="FQ142" s="519">
        <f t="shared" si="473"/>
        <v>-2.0000000000000285E-2</v>
      </c>
      <c r="FR142" s="519">
        <f t="shared" si="498"/>
        <v>-2.0000000000000285E-2</v>
      </c>
      <c r="FS142" s="104">
        <f t="shared" si="474"/>
        <v>-22.964788899681</v>
      </c>
      <c r="FT142"/>
      <c r="FU142" s="183"/>
      <c r="FV142" s="36">
        <v>42384</v>
      </c>
      <c r="FW142" s="105">
        <v>-0.75337500000000035</v>
      </c>
      <c r="FX142" s="108">
        <v>-0.79491250000000058</v>
      </c>
      <c r="FY142" s="121"/>
      <c r="FZ142" s="104">
        <v>-23.003520959999996</v>
      </c>
      <c r="GA142" s="202">
        <v>0.1</v>
      </c>
      <c r="GB142" s="223">
        <v>-7.7050874999999994</v>
      </c>
      <c r="GC142" s="508">
        <f t="shared" si="475"/>
        <v>-2</v>
      </c>
      <c r="GD142" s="507">
        <f t="shared" si="499"/>
        <v>0</v>
      </c>
      <c r="GE142" s="204">
        <f t="shared" si="375"/>
        <v>-25.562289412287505</v>
      </c>
      <c r="GF142" s="204">
        <f t="shared" si="355"/>
        <v>-0.10000000000000142</v>
      </c>
      <c r="GG142" s="537">
        <f t="shared" si="441"/>
        <v>-0.11000000000000143</v>
      </c>
      <c r="GH142" s="537">
        <f t="shared" si="442"/>
        <v>0</v>
      </c>
      <c r="GI142" s="537">
        <f t="shared" si="323"/>
        <v>0</v>
      </c>
      <c r="GJ142" s="537">
        <f t="shared" si="324"/>
        <v>0</v>
      </c>
      <c r="GK142" s="518">
        <f t="shared" si="416"/>
        <v>-25.612289412287513</v>
      </c>
      <c r="GL142" s="519">
        <f t="shared" si="356"/>
        <v>-8.8000000000002396E-2</v>
      </c>
      <c r="GM142" s="519">
        <f t="shared" si="476"/>
        <v>-4.4000000000001198E-2</v>
      </c>
      <c r="GN142" s="538">
        <f t="shared" si="220"/>
        <v>-4.4000000000001198E-2</v>
      </c>
      <c r="GO142" s="519">
        <f t="shared" si="477"/>
        <v>5.5999999999998808E-2</v>
      </c>
      <c r="GP142" s="519">
        <f t="shared" si="500"/>
        <v>5.5999999999998808E-2</v>
      </c>
      <c r="GQ142" s="104">
        <f t="shared" si="478"/>
        <v>-24.545289412287513</v>
      </c>
      <c r="GR142"/>
      <c r="GS142" s="183"/>
      <c r="GT142" s="36">
        <v>42384</v>
      </c>
      <c r="GU142" s="105">
        <v>-0.75337500000000035</v>
      </c>
      <c r="GV142" s="108">
        <v>-0.79491250000000058</v>
      </c>
      <c r="GW142" s="121"/>
      <c r="GX142" s="104">
        <v>-23.003520959999996</v>
      </c>
      <c r="GY142" s="202">
        <v>0.1</v>
      </c>
      <c r="GZ142" s="223">
        <v>2.0449125000000006</v>
      </c>
      <c r="HA142" s="508">
        <f t="shared" si="479"/>
        <v>0</v>
      </c>
      <c r="HB142" s="507">
        <f t="shared" si="501"/>
        <v>0.3</v>
      </c>
      <c r="HC142" s="204">
        <f t="shared" si="376"/>
        <v>-24.552500000000002</v>
      </c>
      <c r="HD142" s="204">
        <f t="shared" si="358"/>
        <v>3.0000000000001137E-2</v>
      </c>
      <c r="HE142" s="537">
        <f t="shared" si="445"/>
        <v>0</v>
      </c>
      <c r="HF142" s="537">
        <f t="shared" si="446"/>
        <v>0</v>
      </c>
      <c r="HG142" s="537">
        <f t="shared" si="328"/>
        <v>0</v>
      </c>
      <c r="HH142" s="537">
        <f t="shared" si="329"/>
        <v>0</v>
      </c>
      <c r="HI142" s="518">
        <f t="shared" si="417"/>
        <v>-24.572257279915011</v>
      </c>
      <c r="HJ142" s="519">
        <f t="shared" si="447"/>
        <v>3.0000000000001137E-2</v>
      </c>
      <c r="HK142" s="519">
        <f t="shared" si="480"/>
        <v>3.0000000000001137E-2</v>
      </c>
      <c r="HL142" s="538">
        <f t="shared" si="221"/>
        <v>3.0000000000001137E-2</v>
      </c>
      <c r="HM142" s="519">
        <f t="shared" si="481"/>
        <v>3.0000000000001137E-2</v>
      </c>
      <c r="HN142" s="519">
        <f t="shared" si="502"/>
        <v>3.0000000000001137E-2</v>
      </c>
      <c r="HO142" s="104">
        <f t="shared" si="482"/>
        <v>-23.448357279915015</v>
      </c>
      <c r="HP142" s="165"/>
      <c r="HQ142" s="183"/>
      <c r="HR142" s="36">
        <v>42384</v>
      </c>
      <c r="HS142" s="105">
        <v>-0.75337500000000035</v>
      </c>
      <c r="HT142" s="108">
        <v>-0.79491250000000058</v>
      </c>
      <c r="HU142" s="121"/>
      <c r="HV142" s="104">
        <v>-23.003520959999996</v>
      </c>
      <c r="HW142" s="202">
        <v>0.1</v>
      </c>
      <c r="HX142" s="223">
        <v>-0.15508749999999938</v>
      </c>
      <c r="HY142" s="508">
        <f t="shared" si="483"/>
        <v>-1</v>
      </c>
      <c r="HZ142" s="507">
        <f t="shared" si="503"/>
        <v>0</v>
      </c>
      <c r="IA142" s="204">
        <f t="shared" si="377"/>
        <v>-21.364775439477512</v>
      </c>
      <c r="IB142" s="204">
        <f t="shared" si="362"/>
        <v>-0.10000000000000142</v>
      </c>
      <c r="IC142" s="537">
        <f t="shared" si="450"/>
        <v>0</v>
      </c>
      <c r="ID142" s="537">
        <f t="shared" si="451"/>
        <v>0</v>
      </c>
      <c r="IE142" s="537">
        <f t="shared" si="333"/>
        <v>0</v>
      </c>
      <c r="IF142" s="537">
        <f t="shared" si="334"/>
        <v>0</v>
      </c>
      <c r="IG142" s="518">
        <f t="shared" si="418"/>
        <v>-21.364775439477512</v>
      </c>
      <c r="IH142" s="519">
        <f t="shared" si="452"/>
        <v>-8.000000000000114E-2</v>
      </c>
      <c r="II142" s="519">
        <f t="shared" si="484"/>
        <v>-8.000000000000114E-2</v>
      </c>
      <c r="IJ142" s="538">
        <f t="shared" si="222"/>
        <v>-8.000000000000114E-2</v>
      </c>
      <c r="IK142" s="519">
        <f t="shared" si="485"/>
        <v>-8.000000000000114E-2</v>
      </c>
      <c r="IL142" s="519">
        <f t="shared" si="504"/>
        <v>-8.000000000000114E-2</v>
      </c>
      <c r="IM142" s="104">
        <f t="shared" si="486"/>
        <v>-22.143975439477529</v>
      </c>
      <c r="IN142">
        <v>-22.924206349206347</v>
      </c>
      <c r="IO142" s="183"/>
      <c r="IP142" s="36">
        <v>42384</v>
      </c>
      <c r="IQ142" s="105">
        <v>-0.75337500000000035</v>
      </c>
      <c r="IR142" s="108">
        <v>-0.79491250000000058</v>
      </c>
      <c r="IS142" s="121"/>
      <c r="IT142" s="104">
        <v>-23.003520959999996</v>
      </c>
      <c r="IU142" s="202">
        <v>0.1</v>
      </c>
      <c r="IV142" s="365">
        <v>-13.305087499999999</v>
      </c>
      <c r="IW142" s="508">
        <f t="shared" si="487"/>
        <v>-3</v>
      </c>
      <c r="IX142" s="507">
        <f t="shared" si="505"/>
        <v>0</v>
      </c>
      <c r="IY142" s="204">
        <f t="shared" si="378"/>
        <v>-23.010000000000005</v>
      </c>
      <c r="IZ142" s="204">
        <f t="shared" si="366"/>
        <v>-0.30000000000000071</v>
      </c>
      <c r="JA142" s="537">
        <f t="shared" si="455"/>
        <v>0</v>
      </c>
      <c r="JB142" s="537">
        <f t="shared" si="456"/>
        <v>0</v>
      </c>
      <c r="JC142" s="537">
        <f t="shared" si="338"/>
        <v>0</v>
      </c>
      <c r="JD142" s="537">
        <f t="shared" si="339"/>
        <v>0</v>
      </c>
      <c r="JE142" s="518">
        <f t="shared" si="419"/>
        <v>-23.084622412950011</v>
      </c>
      <c r="JF142" s="519">
        <f t="shared" si="457"/>
        <v>-0.24000000000000057</v>
      </c>
      <c r="JG142" s="519">
        <f t="shared" si="488"/>
        <v>-0.24000000000000057</v>
      </c>
      <c r="JH142" s="538">
        <f t="shared" si="223"/>
        <v>-0.24000000000000057</v>
      </c>
      <c r="JI142" s="519">
        <f t="shared" si="489"/>
        <v>-0.24000000000000057</v>
      </c>
      <c r="JJ142" s="519">
        <f t="shared" si="506"/>
        <v>-0.24000000000000057</v>
      </c>
      <c r="JK142" s="104">
        <f t="shared" si="490"/>
        <v>-22.89642385585902</v>
      </c>
      <c r="JL142" s="131"/>
      <c r="JM142" s="131"/>
      <c r="JN142" s="528"/>
      <c r="JO142" s="163">
        <v>-23.003520959999996</v>
      </c>
      <c r="JP142" s="163">
        <v>-5.2050874999999994</v>
      </c>
      <c r="JQ142" s="398">
        <f t="shared" si="390"/>
        <v>-23.192720429142501</v>
      </c>
      <c r="JT142" s="163">
        <v>3.8949125000000002</v>
      </c>
      <c r="JU142" s="398">
        <f t="shared" si="391"/>
        <v>-22.560483664901003</v>
      </c>
      <c r="JX142" s="163">
        <v>1.7949125000000006</v>
      </c>
      <c r="JY142" s="425">
        <f t="shared" si="392"/>
        <v>-22.596021978220016</v>
      </c>
      <c r="KB142" s="163">
        <v>-0.55508749999999951</v>
      </c>
      <c r="KC142" s="398">
        <f t="shared" si="246"/>
        <v>-22.964788899681</v>
      </c>
      <c r="KF142" s="163">
        <v>-7.7050874999999994</v>
      </c>
      <c r="KG142" s="398">
        <f t="shared" si="393"/>
        <v>-24.545289412287513</v>
      </c>
      <c r="KJ142" s="163">
        <v>2.0449125000000006</v>
      </c>
      <c r="KK142" s="398">
        <f t="shared" si="394"/>
        <v>-23.448357279915015</v>
      </c>
      <c r="KL142" s="425"/>
      <c r="KN142" s="365">
        <v>-0.15508749999999938</v>
      </c>
      <c r="KO142" s="398">
        <f t="shared" si="395"/>
        <v>-22.143975439477529</v>
      </c>
      <c r="KP142" s="398">
        <v>-22.924206349206347</v>
      </c>
      <c r="KR142" s="365">
        <v>-13.305087499999999</v>
      </c>
      <c r="KS142" s="398">
        <f t="shared" si="250"/>
        <v>-22.89642385585902</v>
      </c>
      <c r="KU142" s="36">
        <v>42384</v>
      </c>
    </row>
    <row r="143" spans="1:325" x14ac:dyDescent="0.35">
      <c r="A143" s="95">
        <v>41289</v>
      </c>
      <c r="B143" s="36">
        <v>41289</v>
      </c>
      <c r="C143" s="301">
        <v>-6</v>
      </c>
      <c r="D143" s="301">
        <v>3.0999999999999996</v>
      </c>
      <c r="E143" s="301">
        <v>1</v>
      </c>
      <c r="F143" s="301">
        <v>-1.35</v>
      </c>
      <c r="G143" s="301">
        <v>-8.5</v>
      </c>
      <c r="H143" s="301">
        <v>1.25</v>
      </c>
      <c r="I143" s="301">
        <v>-0.95</v>
      </c>
      <c r="J143" s="301">
        <v>-14.1</v>
      </c>
      <c r="K143" s="106"/>
      <c r="L143" s="36">
        <v>42384</v>
      </c>
      <c r="M143" s="105">
        <v>-0.75337500000000035</v>
      </c>
      <c r="N143" s="98">
        <f t="shared" si="233"/>
        <v>-0.79491250000000058</v>
      </c>
      <c r="O143" s="108">
        <f t="shared" si="242"/>
        <v>-0.82869166666666738</v>
      </c>
      <c r="P143" s="262"/>
      <c r="Q143" s="181">
        <v>42384</v>
      </c>
      <c r="R143" s="301">
        <v>-6</v>
      </c>
      <c r="S143" s="224">
        <v>-5.2050874999999994</v>
      </c>
      <c r="T143"/>
      <c r="U143" s="301">
        <v>3.0999999999999996</v>
      </c>
      <c r="V143" s="224">
        <v>3.8949125000000002</v>
      </c>
      <c r="W143" s="98"/>
      <c r="X143" s="301">
        <v>1</v>
      </c>
      <c r="Y143" s="224">
        <v>1.7949125000000006</v>
      </c>
      <c r="Z143"/>
      <c r="AA143" s="301">
        <v>-1.35</v>
      </c>
      <c r="AB143" s="224">
        <v>-0.55508749999999951</v>
      </c>
      <c r="AC143"/>
      <c r="AD143" s="301">
        <v>-8.5</v>
      </c>
      <c r="AE143" s="223">
        <v>-7.7050874999999994</v>
      </c>
      <c r="AF143"/>
      <c r="AG143" s="301">
        <v>1.25</v>
      </c>
      <c r="AH143" s="223">
        <v>2.0449125000000006</v>
      </c>
      <c r="AI143" s="100"/>
      <c r="AJ143" s="301">
        <v>-0.95</v>
      </c>
      <c r="AK143" s="223">
        <v>-0.15508749999999938</v>
      </c>
      <c r="AL143">
        <v>-22.924206349206347</v>
      </c>
      <c r="AM143" s="301">
        <v>-14.1</v>
      </c>
      <c r="AN143" s="223">
        <f t="shared" si="224"/>
        <v>-13.305087499999999</v>
      </c>
      <c r="AO143"/>
      <c r="AZ143" s="36">
        <v>42385</v>
      </c>
      <c r="BA143" s="301">
        <v>-6.2</v>
      </c>
      <c r="BC143" s="301">
        <v>0.54999999999999993</v>
      </c>
      <c r="BD143" s="98"/>
      <c r="BE143" s="301">
        <v>1.75</v>
      </c>
      <c r="BG143" s="301">
        <v>-1.2</v>
      </c>
      <c r="BI143" s="301">
        <v>-5.0999999999999996</v>
      </c>
      <c r="BK143" s="301">
        <v>1.85</v>
      </c>
      <c r="BL143" s="100">
        <v>-22.031066666666668</v>
      </c>
      <c r="BM143" s="301">
        <v>-0.85</v>
      </c>
      <c r="BO143" s="301">
        <v>-12.05</v>
      </c>
      <c r="BP143" s="163"/>
      <c r="BS143" s="36">
        <v>42385</v>
      </c>
      <c r="BT143">
        <v>89</v>
      </c>
      <c r="BU143">
        <f t="shared" si="380"/>
        <v>0.89</v>
      </c>
      <c r="BV143">
        <f t="shared" si="381"/>
        <v>-22.998422311750012</v>
      </c>
      <c r="BW143">
        <v>80</v>
      </c>
      <c r="BX143">
        <f t="shared" si="382"/>
        <v>0.8</v>
      </c>
      <c r="CD143" s="36">
        <v>42385</v>
      </c>
      <c r="CE143" s="105">
        <v>-0.76805000000000012</v>
      </c>
      <c r="CF143" s="108">
        <v>-0.76071250000000024</v>
      </c>
      <c r="CG143" s="121"/>
      <c r="CH143" s="104">
        <v>-22.998422311750012</v>
      </c>
      <c r="CI143" s="202">
        <v>0.1</v>
      </c>
      <c r="CJ143" s="224">
        <v>-5.4392874999999998</v>
      </c>
      <c r="CK143" s="508">
        <f t="shared" si="459"/>
        <v>-1.8</v>
      </c>
      <c r="CL143" s="507">
        <f t="shared" si="491"/>
        <v>0</v>
      </c>
      <c r="CM143" s="204">
        <f t="shared" si="370"/>
        <v>-23.473720429142496</v>
      </c>
      <c r="CN143" s="204">
        <f t="shared" si="371"/>
        <v>-8.9999999999999858E-2</v>
      </c>
      <c r="CO143" s="537">
        <f t="shared" si="421"/>
        <v>0</v>
      </c>
      <c r="CP143" s="537">
        <f t="shared" si="422"/>
        <v>0</v>
      </c>
      <c r="CQ143" s="537">
        <f t="shared" si="300"/>
        <v>0</v>
      </c>
      <c r="CR143" s="537">
        <f t="shared" si="301"/>
        <v>0</v>
      </c>
      <c r="CS143" s="518">
        <f t="shared" si="412"/>
        <v>-23.473720429142496</v>
      </c>
      <c r="CT143" s="519">
        <f t="shared" si="423"/>
        <v>-7.1999999999999884E-2</v>
      </c>
      <c r="CU143" s="519">
        <f t="shared" si="460"/>
        <v>-7.1999999999999884E-2</v>
      </c>
      <c r="CV143" s="538">
        <f t="shared" si="302"/>
        <v>-7.1999999999999884E-2</v>
      </c>
      <c r="CW143" s="519">
        <f t="shared" si="461"/>
        <v>-7.1999999999999884E-2</v>
      </c>
      <c r="CX143" s="519">
        <f t="shared" si="492"/>
        <v>-7.1999999999999884E-2</v>
      </c>
      <c r="CY143" s="104">
        <f t="shared" si="462"/>
        <v>-23.2647204291425</v>
      </c>
      <c r="CZ143"/>
      <c r="DB143" s="36">
        <v>42385</v>
      </c>
      <c r="DC143" s="105">
        <v>-0.76805000000000012</v>
      </c>
      <c r="DD143" s="108">
        <v>-0.76071250000000024</v>
      </c>
      <c r="DE143" s="121"/>
      <c r="DF143" s="104">
        <v>-22.998422311750012</v>
      </c>
      <c r="DG143" s="202">
        <v>0.1</v>
      </c>
      <c r="DH143" s="224">
        <v>1.3107125000000002</v>
      </c>
      <c r="DI143" s="508">
        <f t="shared" si="463"/>
        <v>0</v>
      </c>
      <c r="DJ143" s="507">
        <f t="shared" si="493"/>
        <v>0.05</v>
      </c>
      <c r="DK143" s="204">
        <f t="shared" si="372"/>
        <v>-23.282500000000013</v>
      </c>
      <c r="DL143" s="204">
        <f t="shared" si="343"/>
        <v>4.9999999999990052E-3</v>
      </c>
      <c r="DM143" s="537">
        <f t="shared" si="426"/>
        <v>0</v>
      </c>
      <c r="DN143" s="537">
        <f t="shared" si="427"/>
        <v>0</v>
      </c>
      <c r="DO143" s="537">
        <f t="shared" si="307"/>
        <v>0</v>
      </c>
      <c r="DP143" s="537">
        <f t="shared" si="308"/>
        <v>0</v>
      </c>
      <c r="DQ143" s="518">
        <f t="shared" si="413"/>
        <v>-24.033662814992514</v>
      </c>
      <c r="DR143" s="519">
        <f t="shared" si="428"/>
        <v>4.9999999999990052E-3</v>
      </c>
      <c r="DS143" s="519">
        <f t="shared" si="464"/>
        <v>4.9999999999990052E-3</v>
      </c>
      <c r="DT143" s="538">
        <f t="shared" si="217"/>
        <v>4.9999999999990052E-3</v>
      </c>
      <c r="DU143" s="519">
        <f t="shared" si="465"/>
        <v>4.9999999999990052E-3</v>
      </c>
      <c r="DV143" s="519">
        <f t="shared" si="494"/>
        <v>4.9999999999990052E-3</v>
      </c>
      <c r="DW143" s="104">
        <f t="shared" si="466"/>
        <v>-22.555483664901004</v>
      </c>
      <c r="DY143" s="183"/>
      <c r="DZ143" s="36">
        <v>42385</v>
      </c>
      <c r="EA143" s="105">
        <v>-0.76805000000000012</v>
      </c>
      <c r="EB143" s="108">
        <v>-0.76071250000000024</v>
      </c>
      <c r="EC143" s="121"/>
      <c r="ED143" s="104">
        <v>-22.998422311750012</v>
      </c>
      <c r="EE143" s="202">
        <v>0.1</v>
      </c>
      <c r="EF143" s="224">
        <v>2.5107125000000003</v>
      </c>
      <c r="EG143" s="508">
        <f t="shared" si="467"/>
        <v>0</v>
      </c>
      <c r="EH143" s="507">
        <f t="shared" si="495"/>
        <v>0.3</v>
      </c>
      <c r="EI143" s="204">
        <f t="shared" si="373"/>
        <v>-21.880901753414999</v>
      </c>
      <c r="EJ143" s="204">
        <f t="shared" si="347"/>
        <v>3.0000000000001137E-2</v>
      </c>
      <c r="EK143" s="537">
        <f t="shared" si="431"/>
        <v>0</v>
      </c>
      <c r="EL143" s="537">
        <f t="shared" si="432"/>
        <v>0</v>
      </c>
      <c r="EM143" s="537">
        <f t="shared" si="312"/>
        <v>0</v>
      </c>
      <c r="EN143" s="537">
        <f t="shared" si="313"/>
        <v>0</v>
      </c>
      <c r="EO143" s="518">
        <f t="shared" si="414"/>
        <v>-22.062810244839998</v>
      </c>
      <c r="EP143" s="519">
        <f t="shared" si="433"/>
        <v>3.0000000000001137E-2</v>
      </c>
      <c r="EQ143" s="519">
        <f t="shared" si="468"/>
        <v>3.0000000000001137E-2</v>
      </c>
      <c r="ER143" s="538">
        <f t="shared" si="218"/>
        <v>3.0000000000001137E-2</v>
      </c>
      <c r="ES143" s="519">
        <f t="shared" si="469"/>
        <v>3.0000000000001137E-2</v>
      </c>
      <c r="ET143" s="519">
        <f t="shared" si="496"/>
        <v>3.0000000000001137E-2</v>
      </c>
      <c r="EU143" s="104">
        <f t="shared" si="470"/>
        <v>-22.566021978220014</v>
      </c>
      <c r="EW143" s="183"/>
      <c r="EX143" s="36">
        <v>42385</v>
      </c>
      <c r="EY143" s="105">
        <v>-0.76805000000000012</v>
      </c>
      <c r="EZ143" s="108">
        <v>-0.76071250000000024</v>
      </c>
      <c r="FA143" s="121"/>
      <c r="FB143" s="104">
        <v>-22.998422311750012</v>
      </c>
      <c r="FC143" s="202">
        <v>0.1</v>
      </c>
      <c r="FD143" s="224">
        <v>-0.43928749999999972</v>
      </c>
      <c r="FE143" s="508">
        <f t="shared" si="471"/>
        <v>-1</v>
      </c>
      <c r="FF143" s="507">
        <f t="shared" si="497"/>
        <v>0</v>
      </c>
      <c r="FG143" s="204">
        <f t="shared" si="374"/>
        <v>-23.879300427505008</v>
      </c>
      <c r="FH143" s="204">
        <f t="shared" si="351"/>
        <v>-5.0000000000000711E-2</v>
      </c>
      <c r="FI143" s="537">
        <f t="shared" si="436"/>
        <v>0</v>
      </c>
      <c r="FJ143" s="537">
        <f t="shared" si="437"/>
        <v>0</v>
      </c>
      <c r="FK143" s="537">
        <f t="shared" si="317"/>
        <v>0</v>
      </c>
      <c r="FL143" s="537">
        <f t="shared" si="318"/>
        <v>0</v>
      </c>
      <c r="FM143" s="518">
        <f t="shared" si="415"/>
        <v>-23.879300427505008</v>
      </c>
      <c r="FN143" s="519">
        <f t="shared" si="438"/>
        <v>-4.000000000000057E-2</v>
      </c>
      <c r="FO143" s="519">
        <f t="shared" si="472"/>
        <v>-2.0000000000000285E-2</v>
      </c>
      <c r="FP143" s="538">
        <f t="shared" si="219"/>
        <v>-2.0000000000000285E-2</v>
      </c>
      <c r="FQ143" s="519">
        <f t="shared" si="473"/>
        <v>-2.0000000000000285E-2</v>
      </c>
      <c r="FR143" s="519">
        <f t="shared" si="498"/>
        <v>-2.0000000000000285E-2</v>
      </c>
      <c r="FS143" s="104">
        <f t="shared" si="474"/>
        <v>-22.984788899681</v>
      </c>
      <c r="FT143"/>
      <c r="FU143" s="183"/>
      <c r="FV143" s="36">
        <v>42385</v>
      </c>
      <c r="FW143" s="105">
        <v>-0.76805000000000012</v>
      </c>
      <c r="FX143" s="108">
        <v>-0.76071250000000024</v>
      </c>
      <c r="FY143" s="121"/>
      <c r="FZ143" s="104">
        <v>-22.998422311750012</v>
      </c>
      <c r="GA143" s="202">
        <v>0.1</v>
      </c>
      <c r="GB143" s="223">
        <v>-4.3392874999999993</v>
      </c>
      <c r="GC143" s="508">
        <f t="shared" si="475"/>
        <v>-1.8</v>
      </c>
      <c r="GD143" s="507">
        <f t="shared" si="499"/>
        <v>0</v>
      </c>
      <c r="GE143" s="204">
        <f t="shared" si="375"/>
        <v>-25.652289412287505</v>
      </c>
      <c r="GF143" s="204">
        <f t="shared" si="355"/>
        <v>-8.9999999999999858E-2</v>
      </c>
      <c r="GG143" s="537">
        <f t="shared" si="441"/>
        <v>-6.9999999999999854E-2</v>
      </c>
      <c r="GH143" s="537">
        <f t="shared" si="442"/>
        <v>0</v>
      </c>
      <c r="GI143" s="537">
        <f t="shared" si="323"/>
        <v>0</v>
      </c>
      <c r="GJ143" s="537">
        <f t="shared" si="324"/>
        <v>0</v>
      </c>
      <c r="GK143" s="518">
        <f t="shared" si="416"/>
        <v>-25.682289412287513</v>
      </c>
      <c r="GL143" s="519">
        <f t="shared" si="356"/>
        <v>-5.600000000000023E-2</v>
      </c>
      <c r="GM143" s="519">
        <f t="shared" si="476"/>
        <v>-2.8000000000000115E-2</v>
      </c>
      <c r="GN143" s="538">
        <f t="shared" si="220"/>
        <v>-2.8000000000000115E-2</v>
      </c>
      <c r="GO143" s="519">
        <f t="shared" si="477"/>
        <v>7.1999999999999897E-2</v>
      </c>
      <c r="GP143" s="519">
        <f t="shared" si="500"/>
        <v>7.1999999999999897E-2</v>
      </c>
      <c r="GQ143" s="104">
        <f t="shared" si="478"/>
        <v>-24.473289412287514</v>
      </c>
      <c r="GR143"/>
      <c r="GS143" s="183"/>
      <c r="GT143" s="36">
        <v>42385</v>
      </c>
      <c r="GU143" s="105">
        <v>-0.76805000000000012</v>
      </c>
      <c r="GV143" s="108">
        <v>-0.76071250000000024</v>
      </c>
      <c r="GW143" s="121"/>
      <c r="GX143" s="104">
        <v>-22.998422311750012</v>
      </c>
      <c r="GY143" s="202">
        <v>0.1</v>
      </c>
      <c r="GZ143" s="223">
        <v>2.6107125000000004</v>
      </c>
      <c r="HA143" s="508">
        <f t="shared" si="479"/>
        <v>0</v>
      </c>
      <c r="HB143" s="507">
        <f t="shared" si="501"/>
        <v>0.3</v>
      </c>
      <c r="HC143" s="204">
        <f t="shared" si="376"/>
        <v>-24.522500000000001</v>
      </c>
      <c r="HD143" s="204">
        <f t="shared" si="358"/>
        <v>3.0000000000001137E-2</v>
      </c>
      <c r="HE143" s="537">
        <f t="shared" si="445"/>
        <v>0</v>
      </c>
      <c r="HF143" s="537">
        <f t="shared" si="446"/>
        <v>0</v>
      </c>
      <c r="HG143" s="537">
        <f t="shared" si="328"/>
        <v>0</v>
      </c>
      <c r="HH143" s="537">
        <f t="shared" si="329"/>
        <v>0</v>
      </c>
      <c r="HI143" s="518">
        <f t="shared" si="417"/>
        <v>-24.54225727991501</v>
      </c>
      <c r="HJ143" s="519">
        <f t="shared" si="447"/>
        <v>3.0000000000001137E-2</v>
      </c>
      <c r="HK143" s="519">
        <f t="shared" si="480"/>
        <v>3.0000000000001137E-2</v>
      </c>
      <c r="HL143" s="538">
        <f t="shared" si="221"/>
        <v>3.0000000000001137E-2</v>
      </c>
      <c r="HM143" s="519">
        <f t="shared" si="481"/>
        <v>3.0000000000001137E-2</v>
      </c>
      <c r="HN143" s="519">
        <f t="shared" si="502"/>
        <v>3.0000000000001137E-2</v>
      </c>
      <c r="HO143" s="104">
        <f t="shared" si="482"/>
        <v>-23.418357279915014</v>
      </c>
      <c r="HP143" s="124">
        <v>-22.031066666666668</v>
      </c>
      <c r="HQ143" s="183"/>
      <c r="HR143" s="36">
        <v>42385</v>
      </c>
      <c r="HS143" s="105">
        <v>-0.76805000000000012</v>
      </c>
      <c r="HT143" s="108">
        <v>-0.76071250000000024</v>
      </c>
      <c r="HU143" s="121"/>
      <c r="HV143" s="104">
        <v>-22.998422311750012</v>
      </c>
      <c r="HW143" s="202">
        <v>0.1</v>
      </c>
      <c r="HX143" s="223">
        <v>-8.9287499999999742E-2</v>
      </c>
      <c r="HY143" s="508">
        <f t="shared" si="483"/>
        <v>-1</v>
      </c>
      <c r="HZ143" s="507">
        <f t="shared" si="503"/>
        <v>0</v>
      </c>
      <c r="IA143" s="204">
        <f t="shared" si="377"/>
        <v>-21.464775439477513</v>
      </c>
      <c r="IB143" s="204">
        <f t="shared" si="362"/>
        <v>-0.10000000000000142</v>
      </c>
      <c r="IC143" s="537">
        <f t="shared" si="450"/>
        <v>0</v>
      </c>
      <c r="ID143" s="537">
        <f t="shared" si="451"/>
        <v>0</v>
      </c>
      <c r="IE143" s="537">
        <f t="shared" si="333"/>
        <v>0</v>
      </c>
      <c r="IF143" s="537">
        <f t="shared" si="334"/>
        <v>0</v>
      </c>
      <c r="IG143" s="518">
        <f t="shared" si="418"/>
        <v>-21.464775439477513</v>
      </c>
      <c r="IH143" s="519">
        <f t="shared" si="452"/>
        <v>-8.000000000000114E-2</v>
      </c>
      <c r="II143" s="519">
        <f t="shared" si="484"/>
        <v>-8.000000000000114E-2</v>
      </c>
      <c r="IJ143" s="538">
        <f t="shared" si="222"/>
        <v>-8.000000000000114E-2</v>
      </c>
      <c r="IK143" s="519">
        <f t="shared" si="485"/>
        <v>-8.000000000000114E-2</v>
      </c>
      <c r="IL143" s="519">
        <f t="shared" si="504"/>
        <v>-8.000000000000114E-2</v>
      </c>
      <c r="IM143" s="104">
        <f t="shared" si="486"/>
        <v>-22.223975439477531</v>
      </c>
      <c r="IN143"/>
      <c r="IO143" s="183"/>
      <c r="IP143" s="36">
        <v>42385</v>
      </c>
      <c r="IQ143" s="105">
        <v>-0.76805000000000012</v>
      </c>
      <c r="IR143" s="108">
        <v>-0.76071250000000024</v>
      </c>
      <c r="IS143" s="121"/>
      <c r="IT143" s="104">
        <v>-22.998422311750012</v>
      </c>
      <c r="IU143" s="202">
        <v>0.1</v>
      </c>
      <c r="IV143" s="365">
        <v>-11.2892875</v>
      </c>
      <c r="IW143" s="508">
        <f t="shared" si="487"/>
        <v>-3</v>
      </c>
      <c r="IX143" s="507">
        <f t="shared" si="505"/>
        <v>0</v>
      </c>
      <c r="IY143" s="204">
        <f t="shared" si="378"/>
        <v>-23.160000000000004</v>
      </c>
      <c r="IZ143" s="204">
        <f t="shared" si="366"/>
        <v>-0.14999999999999858</v>
      </c>
      <c r="JA143" s="537">
        <f t="shared" si="455"/>
        <v>0</v>
      </c>
      <c r="JB143" s="537">
        <f t="shared" si="456"/>
        <v>0</v>
      </c>
      <c r="JC143" s="537">
        <f t="shared" si="338"/>
        <v>0</v>
      </c>
      <c r="JD143" s="537">
        <f t="shared" si="339"/>
        <v>0</v>
      </c>
      <c r="JE143" s="518">
        <f t="shared" si="419"/>
        <v>-23.23462241295001</v>
      </c>
      <c r="JF143" s="519">
        <f t="shared" si="457"/>
        <v>-0.11999999999999887</v>
      </c>
      <c r="JG143" s="519">
        <f t="shared" si="488"/>
        <v>-0.11999999999999887</v>
      </c>
      <c r="JH143" s="538">
        <f t="shared" si="223"/>
        <v>-0.11999999999999887</v>
      </c>
      <c r="JI143" s="519">
        <f t="shared" si="489"/>
        <v>-0.11999999999999887</v>
      </c>
      <c r="JJ143" s="519">
        <f t="shared" si="506"/>
        <v>-0.11999999999999887</v>
      </c>
      <c r="JK143" s="104">
        <f t="shared" si="490"/>
        <v>-23.016423855859017</v>
      </c>
      <c r="JO143" s="163">
        <v>-22.998422311750012</v>
      </c>
      <c r="JP143" s="163">
        <v>-5.4392874999999998</v>
      </c>
      <c r="JQ143" s="398">
        <f t="shared" si="390"/>
        <v>-23.2647204291425</v>
      </c>
      <c r="JT143" s="163">
        <v>1.3107125000000002</v>
      </c>
      <c r="JU143" s="398">
        <f t="shared" si="391"/>
        <v>-22.555483664901004</v>
      </c>
      <c r="JX143" s="163">
        <v>2.5107125000000003</v>
      </c>
      <c r="JY143" s="425">
        <f t="shared" si="392"/>
        <v>-22.566021978220014</v>
      </c>
      <c r="KB143" s="163">
        <v>-0.43928749999999972</v>
      </c>
      <c r="KC143" s="398">
        <f t="shared" si="246"/>
        <v>-22.984788899681</v>
      </c>
      <c r="KF143" s="163">
        <v>-4.3392874999999993</v>
      </c>
      <c r="KG143" s="398">
        <f t="shared" si="393"/>
        <v>-24.473289412287514</v>
      </c>
      <c r="KJ143" s="163">
        <v>2.6107125000000004</v>
      </c>
      <c r="KK143" s="425">
        <f t="shared" si="394"/>
        <v>-23.418357279915014</v>
      </c>
      <c r="KL143" s="425">
        <v>-22.031066666666668</v>
      </c>
      <c r="KN143" s="365">
        <v>-8.9287499999999742E-2</v>
      </c>
      <c r="KO143" s="398">
        <f t="shared" si="395"/>
        <v>-22.223975439477531</v>
      </c>
      <c r="KR143" s="365">
        <v>-11.2892875</v>
      </c>
      <c r="KS143" s="398">
        <f t="shared" si="250"/>
        <v>-23.016423855859017</v>
      </c>
      <c r="KU143" s="36">
        <v>42385</v>
      </c>
    </row>
    <row r="144" spans="1:325" x14ac:dyDescent="0.35">
      <c r="A144" s="95">
        <v>41290</v>
      </c>
      <c r="B144" s="36">
        <v>41290</v>
      </c>
      <c r="C144" s="301">
        <v>-6.2</v>
      </c>
      <c r="D144" s="301">
        <v>0.54999999999999993</v>
      </c>
      <c r="E144" s="301">
        <v>1.75</v>
      </c>
      <c r="F144" s="301">
        <v>-1.2</v>
      </c>
      <c r="G144" s="301">
        <v>-5.0999999999999996</v>
      </c>
      <c r="H144" s="301">
        <v>1.85</v>
      </c>
      <c r="I144" s="301">
        <v>-0.85</v>
      </c>
      <c r="J144" s="301">
        <v>-12.05</v>
      </c>
      <c r="K144" s="106"/>
      <c r="L144" s="36">
        <v>42385</v>
      </c>
      <c r="M144" s="105">
        <v>-0.76805000000000012</v>
      </c>
      <c r="N144" s="98">
        <f t="shared" si="233"/>
        <v>-0.76071250000000024</v>
      </c>
      <c r="O144" s="108">
        <f t="shared" si="242"/>
        <v>-0.78595833333333376</v>
      </c>
      <c r="P144" s="262"/>
      <c r="Q144" s="181">
        <v>42385</v>
      </c>
      <c r="R144" s="301">
        <v>-6.2</v>
      </c>
      <c r="S144" s="224">
        <v>-5.4392874999999998</v>
      </c>
      <c r="T144"/>
      <c r="U144" s="301">
        <v>0.54999999999999993</v>
      </c>
      <c r="V144" s="224">
        <v>1.3107125000000002</v>
      </c>
      <c r="W144">
        <v>-22.306833333333334</v>
      </c>
      <c r="X144" s="301">
        <v>1.75</v>
      </c>
      <c r="Y144" s="224">
        <v>2.5107125000000003</v>
      </c>
      <c r="Z144"/>
      <c r="AA144" s="301">
        <v>-1.2</v>
      </c>
      <c r="AB144" s="224">
        <v>-0.43928749999999972</v>
      </c>
      <c r="AC144"/>
      <c r="AD144" s="301">
        <v>-5.0999999999999996</v>
      </c>
      <c r="AE144" s="223">
        <v>-4.3392874999999993</v>
      </c>
      <c r="AF144"/>
      <c r="AG144" s="301">
        <v>1.85</v>
      </c>
      <c r="AH144" s="223">
        <v>2.6107125000000004</v>
      </c>
      <c r="AI144" s="100">
        <v>-22.031066666666668</v>
      </c>
      <c r="AJ144" s="301">
        <v>-0.85</v>
      </c>
      <c r="AK144" s="223">
        <v>-8.9287499999999742E-2</v>
      </c>
      <c r="AL144"/>
      <c r="AM144" s="301">
        <v>-12.05</v>
      </c>
      <c r="AN144" s="223">
        <f t="shared" si="224"/>
        <v>-11.2892875</v>
      </c>
      <c r="AO144"/>
      <c r="AZ144" s="36">
        <v>42386</v>
      </c>
      <c r="BA144" s="301">
        <v>-3.85</v>
      </c>
      <c r="BC144" s="301">
        <v>-1.3</v>
      </c>
      <c r="BD144">
        <v>-22.306833333333334</v>
      </c>
      <c r="BE144" s="301">
        <v>1.65</v>
      </c>
      <c r="BG144" s="301">
        <v>1.25</v>
      </c>
      <c r="BI144" s="301">
        <v>-4.05</v>
      </c>
      <c r="BJ144">
        <v>-25.126458333333332</v>
      </c>
      <c r="BK144" s="301">
        <v>3.1</v>
      </c>
      <c r="BM144" s="301">
        <v>0</v>
      </c>
      <c r="BO144" s="301">
        <v>-8.75</v>
      </c>
      <c r="BP144">
        <v>-24.591846153846152</v>
      </c>
      <c r="BQ144" s="398"/>
      <c r="BS144" s="36">
        <v>42386</v>
      </c>
      <c r="BT144">
        <v>90</v>
      </c>
      <c r="BU144">
        <f t="shared" si="380"/>
        <v>0.9</v>
      </c>
      <c r="BV144">
        <f t="shared" si="381"/>
        <v>-22.99195850000001</v>
      </c>
      <c r="BW144">
        <v>81</v>
      </c>
      <c r="BX144">
        <f t="shared" si="382"/>
        <v>0.81</v>
      </c>
      <c r="BY144" s="98"/>
      <c r="CA144" s="100"/>
      <c r="CD144" s="36">
        <v>42386</v>
      </c>
      <c r="CE144" s="105">
        <v>-0.72210000000000019</v>
      </c>
      <c r="CF144" s="108">
        <v>-0.74507500000000015</v>
      </c>
      <c r="CG144" s="121"/>
      <c r="CH144" s="104">
        <v>-22.99195850000001</v>
      </c>
      <c r="CI144" s="202">
        <v>0.1</v>
      </c>
      <c r="CJ144" s="224">
        <v>-3.1049249999999997</v>
      </c>
      <c r="CK144" s="508">
        <f t="shared" si="459"/>
        <v>-1.3</v>
      </c>
      <c r="CL144" s="507">
        <f t="shared" si="491"/>
        <v>0</v>
      </c>
      <c r="CM144" s="204">
        <f t="shared" si="370"/>
        <v>-23.538720429142497</v>
      </c>
      <c r="CN144" s="204">
        <f t="shared" si="371"/>
        <v>-6.5000000000001279E-2</v>
      </c>
      <c r="CO144" s="537">
        <f t="shared" si="421"/>
        <v>0</v>
      </c>
      <c r="CP144" s="537">
        <f t="shared" si="422"/>
        <v>0</v>
      </c>
      <c r="CQ144" s="537">
        <f t="shared" si="300"/>
        <v>0</v>
      </c>
      <c r="CR144" s="537">
        <f t="shared" si="301"/>
        <v>0</v>
      </c>
      <c r="CS144" s="518">
        <f t="shared" si="412"/>
        <v>-23.538720429142497</v>
      </c>
      <c r="CT144" s="519">
        <f t="shared" si="423"/>
        <v>-5.2000000000001025E-2</v>
      </c>
      <c r="CU144" s="519">
        <f t="shared" si="460"/>
        <v>-5.2000000000001025E-2</v>
      </c>
      <c r="CV144" s="538">
        <f t="shared" si="302"/>
        <v>-5.2000000000001025E-2</v>
      </c>
      <c r="CW144" s="519">
        <f t="shared" si="461"/>
        <v>-5.2000000000001025E-2</v>
      </c>
      <c r="CX144" s="519">
        <f t="shared" si="492"/>
        <v>-5.2000000000001025E-2</v>
      </c>
      <c r="CY144" s="104">
        <f t="shared" si="462"/>
        <v>-23.316720429142499</v>
      </c>
      <c r="CZ144"/>
      <c r="DB144" s="36">
        <v>42386</v>
      </c>
      <c r="DC144" s="105">
        <v>-0.72210000000000019</v>
      </c>
      <c r="DD144" s="108">
        <v>-0.74507500000000015</v>
      </c>
      <c r="DE144" s="121"/>
      <c r="DF144" s="104">
        <v>-22.99195850000001</v>
      </c>
      <c r="DG144" s="202">
        <v>0.1</v>
      </c>
      <c r="DH144" s="224">
        <v>-0.55492499999999989</v>
      </c>
      <c r="DI144" s="508">
        <f t="shared" si="463"/>
        <v>-1</v>
      </c>
      <c r="DJ144" s="507">
        <f t="shared" si="493"/>
        <v>0</v>
      </c>
      <c r="DK144" s="204">
        <f t="shared" si="372"/>
        <v>-23.332500000000014</v>
      </c>
      <c r="DL144" s="204">
        <f t="shared" si="343"/>
        <v>-5.0000000000000711E-2</v>
      </c>
      <c r="DM144" s="537">
        <f t="shared" si="426"/>
        <v>0</v>
      </c>
      <c r="DN144" s="537">
        <f t="shared" si="427"/>
        <v>0</v>
      </c>
      <c r="DO144" s="537">
        <f t="shared" si="307"/>
        <v>0</v>
      </c>
      <c r="DP144" s="537">
        <f t="shared" si="308"/>
        <v>0</v>
      </c>
      <c r="DQ144" s="518">
        <f t="shared" si="413"/>
        <v>-24.083662814992515</v>
      </c>
      <c r="DR144" s="519">
        <f t="shared" si="428"/>
        <v>-4.000000000000057E-2</v>
      </c>
      <c r="DS144" s="519">
        <f t="shared" si="464"/>
        <v>-2.0000000000000285E-2</v>
      </c>
      <c r="DT144" s="538">
        <f t="shared" si="217"/>
        <v>-2.0000000000000285E-2</v>
      </c>
      <c r="DU144" s="519">
        <f t="shared" si="465"/>
        <v>-2.0000000000000285E-2</v>
      </c>
      <c r="DV144" s="519">
        <f t="shared" si="494"/>
        <v>-2.0000000000000285E-2</v>
      </c>
      <c r="DW144" s="104">
        <f t="shared" si="466"/>
        <v>-22.575483664901004</v>
      </c>
      <c r="DX144" s="163">
        <v>-22.306833333333334</v>
      </c>
      <c r="DY144" s="183"/>
      <c r="DZ144" s="36">
        <v>42386</v>
      </c>
      <c r="EA144" s="105">
        <v>-0.72210000000000019</v>
      </c>
      <c r="EB144" s="108">
        <v>-0.74507500000000015</v>
      </c>
      <c r="EC144" s="121"/>
      <c r="ED144" s="104">
        <v>-22.99195850000001</v>
      </c>
      <c r="EE144" s="202">
        <v>0.1</v>
      </c>
      <c r="EF144" s="224">
        <v>2.3950750000000003</v>
      </c>
      <c r="EG144" s="508">
        <f t="shared" si="467"/>
        <v>0</v>
      </c>
      <c r="EH144" s="507">
        <f t="shared" si="495"/>
        <v>0.3</v>
      </c>
      <c r="EI144" s="204">
        <f t="shared" si="373"/>
        <v>-21.850901753414998</v>
      </c>
      <c r="EJ144" s="204">
        <f t="shared" si="347"/>
        <v>3.0000000000001137E-2</v>
      </c>
      <c r="EK144" s="537">
        <f t="shared" si="431"/>
        <v>0</v>
      </c>
      <c r="EL144" s="537">
        <f t="shared" si="432"/>
        <v>0</v>
      </c>
      <c r="EM144" s="537">
        <f t="shared" si="312"/>
        <v>0</v>
      </c>
      <c r="EN144" s="537">
        <f t="shared" si="313"/>
        <v>0</v>
      </c>
      <c r="EO144" s="518">
        <f t="shared" si="414"/>
        <v>-22.032810244839997</v>
      </c>
      <c r="EP144" s="519">
        <f t="shared" si="433"/>
        <v>3.0000000000001137E-2</v>
      </c>
      <c r="EQ144" s="519">
        <f t="shared" si="468"/>
        <v>3.0000000000001137E-2</v>
      </c>
      <c r="ER144" s="538">
        <f t="shared" si="218"/>
        <v>3.0000000000001137E-2</v>
      </c>
      <c r="ES144" s="519">
        <f t="shared" si="469"/>
        <v>3.0000000000001137E-2</v>
      </c>
      <c r="ET144" s="519">
        <f t="shared" si="496"/>
        <v>3.0000000000001137E-2</v>
      </c>
      <c r="EU144" s="104">
        <f t="shared" si="470"/>
        <v>-22.536021978220013</v>
      </c>
      <c r="EW144" s="183"/>
      <c r="EX144" s="36">
        <v>42386</v>
      </c>
      <c r="EY144" s="105">
        <v>-0.72210000000000019</v>
      </c>
      <c r="EZ144" s="108">
        <v>-0.74507500000000015</v>
      </c>
      <c r="FA144" s="121"/>
      <c r="FB144" s="104">
        <v>-22.99195850000001</v>
      </c>
      <c r="FC144" s="202">
        <v>0.1</v>
      </c>
      <c r="FD144" s="224">
        <v>1.9950750000000002</v>
      </c>
      <c r="FE144" s="508">
        <f t="shared" si="471"/>
        <v>0</v>
      </c>
      <c r="FF144" s="507">
        <f t="shared" si="497"/>
        <v>0.05</v>
      </c>
      <c r="FG144" s="204">
        <f t="shared" si="374"/>
        <v>-23.874300427505009</v>
      </c>
      <c r="FH144" s="204">
        <f t="shared" si="351"/>
        <v>4.9999999999990052E-3</v>
      </c>
      <c r="FI144" s="537">
        <f t="shared" si="436"/>
        <v>0</v>
      </c>
      <c r="FJ144" s="537">
        <f t="shared" si="437"/>
        <v>0</v>
      </c>
      <c r="FK144" s="537">
        <f t="shared" si="317"/>
        <v>0</v>
      </c>
      <c r="FL144" s="537">
        <f t="shared" si="318"/>
        <v>0</v>
      </c>
      <c r="FM144" s="518">
        <f t="shared" si="415"/>
        <v>-23.874300427505009</v>
      </c>
      <c r="FN144" s="519">
        <f t="shared" si="438"/>
        <v>4.9999999999990052E-3</v>
      </c>
      <c r="FO144" s="519">
        <f t="shared" si="472"/>
        <v>4.9999999999990052E-3</v>
      </c>
      <c r="FP144" s="538">
        <f t="shared" si="219"/>
        <v>4.9999999999990052E-3</v>
      </c>
      <c r="FQ144" s="519">
        <f t="shared" si="473"/>
        <v>4.9999999999990052E-3</v>
      </c>
      <c r="FR144" s="519">
        <f t="shared" si="498"/>
        <v>4.9999999999990052E-3</v>
      </c>
      <c r="FS144" s="104">
        <f t="shared" si="474"/>
        <v>-22.979788899681001</v>
      </c>
      <c r="FT144"/>
      <c r="FU144" s="183"/>
      <c r="FV144" s="36">
        <v>42386</v>
      </c>
      <c r="FW144" s="105">
        <v>-0.72210000000000019</v>
      </c>
      <c r="FX144" s="108">
        <v>-0.74507500000000015</v>
      </c>
      <c r="FY144" s="121"/>
      <c r="FZ144" s="104">
        <v>-22.99195850000001</v>
      </c>
      <c r="GA144" s="202">
        <v>0.1</v>
      </c>
      <c r="GB144" s="223">
        <v>-3.3049249999999999</v>
      </c>
      <c r="GC144" s="508">
        <f t="shared" si="475"/>
        <v>-1.3</v>
      </c>
      <c r="GD144" s="507">
        <f t="shared" si="499"/>
        <v>0</v>
      </c>
      <c r="GE144" s="204">
        <f t="shared" si="375"/>
        <v>-25.717289412287506</v>
      </c>
      <c r="GF144" s="204">
        <f t="shared" si="355"/>
        <v>-6.5000000000001279E-2</v>
      </c>
      <c r="GG144" s="537">
        <f t="shared" si="441"/>
        <v>-4.5000000000001275E-2</v>
      </c>
      <c r="GH144" s="537">
        <f t="shared" si="442"/>
        <v>0</v>
      </c>
      <c r="GI144" s="537">
        <f t="shared" si="323"/>
        <v>0</v>
      </c>
      <c r="GJ144" s="537">
        <f t="shared" si="324"/>
        <v>0</v>
      </c>
      <c r="GK144" s="518">
        <f t="shared" si="416"/>
        <v>-25.727289412287515</v>
      </c>
      <c r="GL144" s="519">
        <f t="shared" si="356"/>
        <v>-3.6000000000001364E-2</v>
      </c>
      <c r="GM144" s="519">
        <f t="shared" si="476"/>
        <v>-1.8000000000000682E-2</v>
      </c>
      <c r="GN144" s="538">
        <f t="shared" si="220"/>
        <v>-1.8000000000000682E-2</v>
      </c>
      <c r="GO144" s="519">
        <f t="shared" si="477"/>
        <v>8.1999999999999323E-2</v>
      </c>
      <c r="GP144" s="519">
        <f t="shared" si="500"/>
        <v>8.1999999999999323E-2</v>
      </c>
      <c r="GQ144" s="104">
        <f t="shared" si="478"/>
        <v>-24.391289412287513</v>
      </c>
      <c r="GR144">
        <v>-25.126458333333332</v>
      </c>
      <c r="GS144" s="183"/>
      <c r="GT144" s="36">
        <v>42386</v>
      </c>
      <c r="GU144" s="105">
        <v>-0.72210000000000019</v>
      </c>
      <c r="GV144" s="108">
        <v>-0.74507500000000015</v>
      </c>
      <c r="GW144" s="121"/>
      <c r="GX144" s="104">
        <v>-22.99195850000001</v>
      </c>
      <c r="GY144" s="202">
        <v>0.1</v>
      </c>
      <c r="GZ144" s="223">
        <v>3.8450750000000005</v>
      </c>
      <c r="HA144" s="508">
        <f t="shared" si="479"/>
        <v>0</v>
      </c>
      <c r="HB144" s="507">
        <f t="shared" si="501"/>
        <v>0.7</v>
      </c>
      <c r="HC144" s="204">
        <f t="shared" si="376"/>
        <v>-24.452500000000001</v>
      </c>
      <c r="HD144" s="204">
        <f t="shared" si="358"/>
        <v>7.0000000000000284E-2</v>
      </c>
      <c r="HE144" s="537">
        <f t="shared" si="445"/>
        <v>0</v>
      </c>
      <c r="HF144" s="537">
        <f t="shared" si="446"/>
        <v>0</v>
      </c>
      <c r="HG144" s="537">
        <f t="shared" si="328"/>
        <v>0</v>
      </c>
      <c r="HH144" s="537">
        <f t="shared" si="329"/>
        <v>0</v>
      </c>
      <c r="HI144" s="518">
        <f t="shared" si="417"/>
        <v>-24.472257279915009</v>
      </c>
      <c r="HJ144" s="519">
        <f t="shared" si="447"/>
        <v>7.0000000000000284E-2</v>
      </c>
      <c r="HK144" s="519">
        <f t="shared" si="480"/>
        <v>7.0000000000000284E-2</v>
      </c>
      <c r="HL144" s="538">
        <f t="shared" si="221"/>
        <v>7.0000000000000284E-2</v>
      </c>
      <c r="HM144" s="519">
        <f t="shared" si="481"/>
        <v>7.0000000000000284E-2</v>
      </c>
      <c r="HN144" s="519">
        <f t="shared" si="502"/>
        <v>7.0000000000000284E-2</v>
      </c>
      <c r="HO144" s="104">
        <f t="shared" si="482"/>
        <v>-23.348357279915014</v>
      </c>
      <c r="HP144" s="165"/>
      <c r="HQ144" s="183"/>
      <c r="HR144" s="36">
        <v>42386</v>
      </c>
      <c r="HS144" s="105">
        <v>-0.72210000000000019</v>
      </c>
      <c r="HT144" s="108">
        <v>-0.74507500000000015</v>
      </c>
      <c r="HU144" s="121"/>
      <c r="HV144" s="104">
        <v>-22.99195850000001</v>
      </c>
      <c r="HW144" s="202">
        <v>0.1</v>
      </c>
      <c r="HX144" s="223">
        <v>0.74507500000000015</v>
      </c>
      <c r="HY144" s="508">
        <f t="shared" si="483"/>
        <v>0</v>
      </c>
      <c r="HZ144" s="507">
        <f t="shared" si="503"/>
        <v>-0.3</v>
      </c>
      <c r="IA144" s="204">
        <f t="shared" si="377"/>
        <v>-21.494775439477515</v>
      </c>
      <c r="IB144" s="204">
        <f t="shared" si="362"/>
        <v>-3.0000000000001137E-2</v>
      </c>
      <c r="IC144" s="537">
        <f t="shared" si="450"/>
        <v>0</v>
      </c>
      <c r="ID144" s="537">
        <f t="shared" si="451"/>
        <v>0</v>
      </c>
      <c r="IE144" s="537">
        <f t="shared" si="333"/>
        <v>0</v>
      </c>
      <c r="IF144" s="537">
        <f t="shared" si="334"/>
        <v>0</v>
      </c>
      <c r="IG144" s="518">
        <f t="shared" si="418"/>
        <v>-21.494775439477515</v>
      </c>
      <c r="IH144" s="519">
        <f t="shared" si="452"/>
        <v>-3.0000000000001137E-2</v>
      </c>
      <c r="II144" s="519">
        <f t="shared" si="484"/>
        <v>-3.0000000000001137E-2</v>
      </c>
      <c r="IJ144" s="538">
        <f t="shared" si="222"/>
        <v>-3.0000000000001137E-2</v>
      </c>
      <c r="IK144" s="519">
        <f t="shared" si="485"/>
        <v>-3.0000000000001137E-2</v>
      </c>
      <c r="IL144" s="519">
        <f t="shared" si="504"/>
        <v>-3.0000000000001137E-2</v>
      </c>
      <c r="IM144" s="104">
        <f t="shared" si="486"/>
        <v>-22.253975439477532</v>
      </c>
      <c r="IN144"/>
      <c r="IO144" s="183"/>
      <c r="IP144" s="36">
        <v>42386</v>
      </c>
      <c r="IQ144" s="105">
        <v>-0.72210000000000019</v>
      </c>
      <c r="IR144" s="108">
        <v>-0.74507500000000015</v>
      </c>
      <c r="IS144" s="121"/>
      <c r="IT144" s="104">
        <v>-22.99195850000001</v>
      </c>
      <c r="IU144" s="202">
        <v>0.1</v>
      </c>
      <c r="IV144" s="365">
        <v>-8.0049250000000001</v>
      </c>
      <c r="IW144" s="508">
        <f t="shared" si="487"/>
        <v>-2</v>
      </c>
      <c r="IX144" s="507">
        <f t="shared" si="505"/>
        <v>0</v>
      </c>
      <c r="IY144" s="204">
        <f t="shared" si="378"/>
        <v>-23.260000000000005</v>
      </c>
      <c r="IZ144" s="204">
        <f t="shared" si="366"/>
        <v>-0.10000000000000142</v>
      </c>
      <c r="JA144" s="537">
        <f t="shared" si="455"/>
        <v>0</v>
      </c>
      <c r="JB144" s="537">
        <f t="shared" si="456"/>
        <v>0</v>
      </c>
      <c r="JC144" s="537">
        <f t="shared" si="338"/>
        <v>0</v>
      </c>
      <c r="JD144" s="537">
        <f t="shared" si="339"/>
        <v>0</v>
      </c>
      <c r="JE144" s="518">
        <f t="shared" si="419"/>
        <v>-23.334622412950011</v>
      </c>
      <c r="JF144" s="519">
        <f t="shared" si="457"/>
        <v>-8.000000000000114E-2</v>
      </c>
      <c r="JG144" s="519">
        <f t="shared" si="488"/>
        <v>-8.000000000000114E-2</v>
      </c>
      <c r="JH144" s="538">
        <f t="shared" si="223"/>
        <v>-8.000000000000114E-2</v>
      </c>
      <c r="JI144" s="519">
        <f t="shared" si="489"/>
        <v>-8.000000000000114E-2</v>
      </c>
      <c r="JJ144" s="519">
        <f t="shared" si="506"/>
        <v>-8.000000000000114E-2</v>
      </c>
      <c r="JK144" s="104">
        <f t="shared" si="490"/>
        <v>-23.096423855859019</v>
      </c>
      <c r="JL144" s="131">
        <v>-24.591846153846152</v>
      </c>
      <c r="JM144" s="131"/>
      <c r="JN144" s="528"/>
      <c r="JO144" s="163">
        <v>-22.99195850000001</v>
      </c>
      <c r="JP144" s="163">
        <v>-3.1049249999999997</v>
      </c>
      <c r="JQ144" s="398">
        <f t="shared" si="390"/>
        <v>-23.316720429142499</v>
      </c>
      <c r="JT144" s="163">
        <v>-0.55492499999999989</v>
      </c>
      <c r="JU144" s="398">
        <f t="shared" si="391"/>
        <v>-22.575483664901004</v>
      </c>
      <c r="JV144" s="425">
        <v>-22.306833333333334</v>
      </c>
      <c r="JX144" s="163">
        <v>2.3950750000000003</v>
      </c>
      <c r="JY144" s="425">
        <f t="shared" si="392"/>
        <v>-22.536021978220013</v>
      </c>
      <c r="KB144" s="163">
        <v>1.9950750000000002</v>
      </c>
      <c r="KC144" s="398">
        <f t="shared" si="246"/>
        <v>-22.979788899681001</v>
      </c>
      <c r="KF144" s="163">
        <v>-3.3049249999999999</v>
      </c>
      <c r="KG144" s="398">
        <f t="shared" si="393"/>
        <v>-24.391289412287513</v>
      </c>
      <c r="KH144" s="398">
        <v>-25.126458333333332</v>
      </c>
      <c r="KJ144" s="163">
        <v>3.8450750000000005</v>
      </c>
      <c r="KK144" s="398">
        <f t="shared" si="394"/>
        <v>-23.348357279915014</v>
      </c>
      <c r="KL144" s="425"/>
      <c r="KN144" s="365">
        <v>0.74507500000000015</v>
      </c>
      <c r="KO144" s="398">
        <f t="shared" si="395"/>
        <v>-22.253975439477532</v>
      </c>
      <c r="KR144" s="365">
        <v>-8.0049250000000001</v>
      </c>
      <c r="KS144" s="398">
        <f t="shared" si="250"/>
        <v>-23.096423855859019</v>
      </c>
      <c r="KT144" s="398">
        <v>-24.591846153846152</v>
      </c>
      <c r="KU144" s="36">
        <v>42386</v>
      </c>
    </row>
    <row r="145" spans="1:325" x14ac:dyDescent="0.35">
      <c r="A145" s="95">
        <v>41291</v>
      </c>
      <c r="B145" s="36">
        <v>41291</v>
      </c>
      <c r="C145" s="301">
        <v>-3.85</v>
      </c>
      <c r="D145" s="301">
        <v>-1.3</v>
      </c>
      <c r="E145" s="301">
        <v>1.65</v>
      </c>
      <c r="F145" s="301">
        <v>1.25</v>
      </c>
      <c r="G145" s="301">
        <v>-4.05</v>
      </c>
      <c r="H145" s="301">
        <v>3.1</v>
      </c>
      <c r="I145" s="301">
        <v>0</v>
      </c>
      <c r="J145" s="301">
        <v>-8.75</v>
      </c>
      <c r="K145" s="106"/>
      <c r="L145" s="36">
        <v>42386</v>
      </c>
      <c r="M145" s="105">
        <v>-0.72210000000000019</v>
      </c>
      <c r="N145" s="98">
        <f t="shared" si="233"/>
        <v>-0.74507500000000015</v>
      </c>
      <c r="O145" s="108">
        <f t="shared" si="242"/>
        <v>-0.74784166666666696</v>
      </c>
      <c r="P145" s="262"/>
      <c r="Q145" s="181">
        <v>42386</v>
      </c>
      <c r="R145" s="301">
        <v>-3.85</v>
      </c>
      <c r="S145" s="224">
        <v>-3.1049249999999997</v>
      </c>
      <c r="T145"/>
      <c r="U145" s="301">
        <v>-1.3</v>
      </c>
      <c r="V145" s="224">
        <v>-0.55492499999999989</v>
      </c>
      <c r="W145"/>
      <c r="X145" s="301">
        <v>1.65</v>
      </c>
      <c r="Y145" s="224">
        <v>2.3950750000000003</v>
      </c>
      <c r="Z145"/>
      <c r="AA145" s="301">
        <v>1.25</v>
      </c>
      <c r="AB145" s="224">
        <v>1.9950750000000002</v>
      </c>
      <c r="AC145"/>
      <c r="AD145" s="301">
        <v>-4.05</v>
      </c>
      <c r="AE145" s="223">
        <v>-3.3049249999999999</v>
      </c>
      <c r="AF145">
        <v>-25.126458333333332</v>
      </c>
      <c r="AG145" s="301">
        <v>3.1</v>
      </c>
      <c r="AH145" s="223">
        <v>3.8450750000000005</v>
      </c>
      <c r="AI145" s="100"/>
      <c r="AJ145" s="301">
        <v>0</v>
      </c>
      <c r="AK145" s="223">
        <v>0.74507500000000015</v>
      </c>
      <c r="AL145"/>
      <c r="AM145" s="301">
        <v>-8.75</v>
      </c>
      <c r="AN145" s="223">
        <f t="shared" si="224"/>
        <v>-8.0049250000000001</v>
      </c>
      <c r="AO145"/>
      <c r="AZ145" s="36">
        <v>42387</v>
      </c>
      <c r="BA145" s="301">
        <v>-2.5</v>
      </c>
      <c r="BB145" s="126"/>
      <c r="BC145" s="301">
        <v>-0.2</v>
      </c>
      <c r="BD145" s="126"/>
      <c r="BE145" s="301">
        <v>2.2000000000000002</v>
      </c>
      <c r="BF145" s="127"/>
      <c r="BG145" s="301">
        <v>2.4500000000000002</v>
      </c>
      <c r="BH145" s="127"/>
      <c r="BI145" s="301">
        <v>-1.2</v>
      </c>
      <c r="BJ145" s="127"/>
      <c r="BK145" s="301">
        <v>4.0999999999999996</v>
      </c>
      <c r="BL145" s="385"/>
      <c r="BM145" s="301">
        <v>1.75</v>
      </c>
      <c r="BN145" s="385"/>
      <c r="BO145" s="301">
        <v>-5</v>
      </c>
      <c r="BP145" s="385"/>
      <c r="BQ145" s="385"/>
      <c r="BS145" s="36">
        <v>42387</v>
      </c>
      <c r="BT145">
        <v>91</v>
      </c>
      <c r="BU145">
        <f t="shared" si="380"/>
        <v>0.91</v>
      </c>
      <c r="BV145">
        <f t="shared" si="381"/>
        <v>-22.984125969750004</v>
      </c>
      <c r="BW145">
        <v>82</v>
      </c>
      <c r="BX145">
        <f t="shared" si="382"/>
        <v>0.82</v>
      </c>
      <c r="BY145">
        <v>-22.075740740740745</v>
      </c>
      <c r="CA145" s="127"/>
      <c r="CD145" s="36">
        <v>42387</v>
      </c>
      <c r="CE145" s="105">
        <v>-0.67444999999999999</v>
      </c>
      <c r="CF145" s="108">
        <v>-0.69827500000000009</v>
      </c>
      <c r="CG145" s="121">
        <v>-22.983333333333334</v>
      </c>
      <c r="CH145" s="104">
        <v>-22.984125969750004</v>
      </c>
      <c r="CI145" s="202">
        <v>0.1</v>
      </c>
      <c r="CJ145" s="224">
        <v>-1.8017249999999998</v>
      </c>
      <c r="CK145" s="508">
        <f t="shared" si="459"/>
        <v>-1.05</v>
      </c>
      <c r="CL145" s="507">
        <f t="shared" si="491"/>
        <v>0</v>
      </c>
      <c r="CM145" s="204">
        <f t="shared" si="370"/>
        <v>-23.591220429142496</v>
      </c>
      <c r="CN145" s="204">
        <f t="shared" si="371"/>
        <v>-5.2499999999998437E-2</v>
      </c>
      <c r="CO145" s="537">
        <f t="shared" si="421"/>
        <v>0</v>
      </c>
      <c r="CP145" s="537">
        <f t="shared" si="422"/>
        <v>0</v>
      </c>
      <c r="CQ145" s="537">
        <f t="shared" si="300"/>
        <v>0</v>
      </c>
      <c r="CR145" s="537">
        <f t="shared" si="301"/>
        <v>0</v>
      </c>
      <c r="CS145" s="518">
        <f t="shared" si="412"/>
        <v>-23.591220429142496</v>
      </c>
      <c r="CT145" s="519">
        <f t="shared" si="423"/>
        <v>-4.1999999999998754E-2</v>
      </c>
      <c r="CU145" s="519">
        <f t="shared" si="460"/>
        <v>-2.0999999999999377E-2</v>
      </c>
      <c r="CV145" s="538">
        <f t="shared" si="302"/>
        <v>-2.0999999999999377E-2</v>
      </c>
      <c r="CW145" s="519">
        <f t="shared" si="461"/>
        <v>-2.0999999999999377E-2</v>
      </c>
      <c r="CX145" s="519">
        <f t="shared" si="492"/>
        <v>-2.0999999999999377E-2</v>
      </c>
      <c r="CY145" s="104">
        <f t="shared" si="462"/>
        <v>-23.3377204291425</v>
      </c>
      <c r="CZ145" s="126"/>
      <c r="DB145" s="36">
        <v>42387</v>
      </c>
      <c r="DC145" s="105">
        <v>-0.67444999999999999</v>
      </c>
      <c r="DD145" s="108">
        <v>-0.69827500000000009</v>
      </c>
      <c r="DE145" s="121">
        <v>-22.983333333333334</v>
      </c>
      <c r="DF145" s="104">
        <v>-22.984125969750004</v>
      </c>
      <c r="DG145" s="202">
        <v>0.1</v>
      </c>
      <c r="DH145" s="224">
        <v>0.49827500000000008</v>
      </c>
      <c r="DI145" s="508">
        <f t="shared" si="463"/>
        <v>0</v>
      </c>
      <c r="DJ145" s="507">
        <f t="shared" si="493"/>
        <v>-0.3</v>
      </c>
      <c r="DK145" s="204">
        <f t="shared" si="372"/>
        <v>-23.347500000000014</v>
      </c>
      <c r="DL145" s="204">
        <f t="shared" si="343"/>
        <v>-1.5000000000000568E-2</v>
      </c>
      <c r="DM145" s="537">
        <f t="shared" si="426"/>
        <v>0</v>
      </c>
      <c r="DN145" s="537">
        <f t="shared" si="427"/>
        <v>0</v>
      </c>
      <c r="DO145" s="537">
        <f t="shared" si="307"/>
        <v>0</v>
      </c>
      <c r="DP145" s="537">
        <f t="shared" si="308"/>
        <v>0</v>
      </c>
      <c r="DQ145" s="518">
        <f t="shared" si="413"/>
        <v>-24.098662814992515</v>
      </c>
      <c r="DR145" s="519">
        <f t="shared" si="428"/>
        <v>-1.5000000000000568E-2</v>
      </c>
      <c r="DS145" s="519">
        <f t="shared" si="464"/>
        <v>-1.5000000000000568E-2</v>
      </c>
      <c r="DT145" s="538">
        <f t="shared" ref="DT145:DT164" si="507">IF(AND(DW144&gt;(DF145+1),(DG145&gt;-0.15)),(DS145-0.1),(DS145))</f>
        <v>-1.5000000000000568E-2</v>
      </c>
      <c r="DU145" s="519">
        <f t="shared" si="465"/>
        <v>-1.5000000000000568E-2</v>
      </c>
      <c r="DV145" s="519">
        <f t="shared" si="494"/>
        <v>-1.5000000000000568E-2</v>
      </c>
      <c r="DW145" s="104">
        <f t="shared" si="466"/>
        <v>-22.590483664901004</v>
      </c>
      <c r="DY145" s="183"/>
      <c r="DZ145" s="36">
        <v>42387</v>
      </c>
      <c r="EA145" s="105">
        <v>-0.67444999999999999</v>
      </c>
      <c r="EB145" s="108">
        <v>-0.69827500000000009</v>
      </c>
      <c r="EC145" s="121">
        <v>-22.983333333333334</v>
      </c>
      <c r="ED145" s="104">
        <v>-22.984125969750004</v>
      </c>
      <c r="EE145" s="202">
        <v>0.1</v>
      </c>
      <c r="EF145" s="224">
        <v>2.8982750000000004</v>
      </c>
      <c r="EG145" s="508">
        <f t="shared" si="467"/>
        <v>0</v>
      </c>
      <c r="EH145" s="507">
        <f t="shared" si="495"/>
        <v>0.3</v>
      </c>
      <c r="EI145" s="204">
        <f t="shared" si="373"/>
        <v>-21.820901753414997</v>
      </c>
      <c r="EJ145" s="204">
        <f t="shared" si="347"/>
        <v>3.0000000000001137E-2</v>
      </c>
      <c r="EK145" s="537">
        <f t="shared" si="431"/>
        <v>0</v>
      </c>
      <c r="EL145" s="537">
        <f t="shared" si="432"/>
        <v>0</v>
      </c>
      <c r="EM145" s="537">
        <f t="shared" si="312"/>
        <v>0</v>
      </c>
      <c r="EN145" s="537">
        <f t="shared" si="313"/>
        <v>0</v>
      </c>
      <c r="EO145" s="518">
        <f t="shared" si="414"/>
        <v>-22.002810244839996</v>
      </c>
      <c r="EP145" s="519">
        <f t="shared" si="433"/>
        <v>3.0000000000001137E-2</v>
      </c>
      <c r="EQ145" s="519">
        <f t="shared" si="468"/>
        <v>3.0000000000001137E-2</v>
      </c>
      <c r="ER145" s="538">
        <f>IF(AND(EU144&gt;(ED145+1),(EE145&gt;-0.15)),(EQ145-0.1),(EQ145))</f>
        <v>3.0000000000001137E-2</v>
      </c>
      <c r="ES145" s="519">
        <f t="shared" si="469"/>
        <v>3.0000000000001137E-2</v>
      </c>
      <c r="ET145" s="519">
        <f t="shared" si="496"/>
        <v>3.0000000000001137E-2</v>
      </c>
      <c r="EU145" s="104">
        <f t="shared" si="470"/>
        <v>-22.506021978220012</v>
      </c>
      <c r="EV145" s="483"/>
      <c r="EW145" s="183"/>
      <c r="EX145" s="36">
        <v>42387</v>
      </c>
      <c r="EY145" s="105">
        <v>-0.67444999999999999</v>
      </c>
      <c r="EZ145" s="108">
        <v>-0.69827500000000009</v>
      </c>
      <c r="FA145" s="121">
        <v>-22.983333333333334</v>
      </c>
      <c r="FB145" s="104">
        <v>-22.984125969750004</v>
      </c>
      <c r="FC145" s="202">
        <v>0.1</v>
      </c>
      <c r="FD145" s="224">
        <v>3.1482750000000004</v>
      </c>
      <c r="FE145" s="508">
        <f t="shared" si="471"/>
        <v>0</v>
      </c>
      <c r="FF145" s="507">
        <f t="shared" si="497"/>
        <v>0.7</v>
      </c>
      <c r="FG145" s="204">
        <f t="shared" si="374"/>
        <v>-23.804300427505009</v>
      </c>
      <c r="FH145" s="204">
        <f t="shared" si="351"/>
        <v>7.0000000000000284E-2</v>
      </c>
      <c r="FI145" s="537">
        <f t="shared" si="436"/>
        <v>0</v>
      </c>
      <c r="FJ145" s="537">
        <f t="shared" si="437"/>
        <v>0</v>
      </c>
      <c r="FK145" s="537">
        <f t="shared" si="317"/>
        <v>0</v>
      </c>
      <c r="FL145" s="537">
        <f t="shared" si="318"/>
        <v>0</v>
      </c>
      <c r="FM145" s="518">
        <f t="shared" si="415"/>
        <v>-23.804300427505009</v>
      </c>
      <c r="FN145" s="519">
        <f t="shared" si="438"/>
        <v>7.0000000000000284E-2</v>
      </c>
      <c r="FO145" s="519">
        <f t="shared" si="472"/>
        <v>7.0000000000000284E-2</v>
      </c>
      <c r="FP145" s="538">
        <f t="shared" ref="FP145:FP164" si="508">IF(AND(FS144&gt;(FB145+1),(FC145&gt;-0.15)),(FO145-0.1),(FO145))</f>
        <v>7.0000000000000284E-2</v>
      </c>
      <c r="FQ145" s="519">
        <f t="shared" si="473"/>
        <v>7.0000000000000284E-2</v>
      </c>
      <c r="FR145" s="519">
        <f t="shared" si="498"/>
        <v>7.0000000000000284E-2</v>
      </c>
      <c r="FS145" s="104">
        <f t="shared" si="474"/>
        <v>-22.909788899681001</v>
      </c>
      <c r="FT145" s="127"/>
      <c r="FU145" s="183"/>
      <c r="FV145" s="36">
        <v>42387</v>
      </c>
      <c r="FW145" s="105">
        <v>-0.67444999999999999</v>
      </c>
      <c r="FX145" s="108">
        <v>-0.69827500000000009</v>
      </c>
      <c r="FY145" s="121">
        <v>-22.983333333333334</v>
      </c>
      <c r="FZ145" s="104">
        <v>-22.984125969750004</v>
      </c>
      <c r="GA145" s="202">
        <v>0.1</v>
      </c>
      <c r="GB145" s="223">
        <v>-0.50172499999999987</v>
      </c>
      <c r="GC145" s="508">
        <f t="shared" si="475"/>
        <v>-1</v>
      </c>
      <c r="GD145" s="507">
        <f t="shared" si="499"/>
        <v>0</v>
      </c>
      <c r="GE145" s="204">
        <f t="shared" si="375"/>
        <v>-25.767289412287507</v>
      </c>
      <c r="GF145" s="204">
        <f t="shared" si="355"/>
        <v>-5.0000000000000711E-2</v>
      </c>
      <c r="GG145" s="537">
        <f t="shared" si="441"/>
        <v>-7.0776717819853729E-16</v>
      </c>
      <c r="GH145" s="537">
        <f t="shared" si="442"/>
        <v>0</v>
      </c>
      <c r="GI145" s="537">
        <f t="shared" si="323"/>
        <v>0</v>
      </c>
      <c r="GJ145" s="537">
        <f t="shared" si="324"/>
        <v>0</v>
      </c>
      <c r="GK145" s="518">
        <f t="shared" si="416"/>
        <v>-25.727289412287515</v>
      </c>
      <c r="GL145" s="519">
        <f t="shared" si="356"/>
        <v>0</v>
      </c>
      <c r="GM145" s="519">
        <f t="shared" si="476"/>
        <v>0</v>
      </c>
      <c r="GN145" s="538">
        <f t="shared" ref="GN145:GN164" si="509">IF(AND(GQ144&gt;(FZ145+1),(GA145&gt;-0.15)),(GM145-0.1),(GM145))</f>
        <v>0</v>
      </c>
      <c r="GO145" s="519">
        <f t="shared" si="477"/>
        <v>0.1</v>
      </c>
      <c r="GP145" s="519">
        <f t="shared" si="500"/>
        <v>0.1</v>
      </c>
      <c r="GQ145" s="104">
        <f t="shared" si="478"/>
        <v>-24.291289412287512</v>
      </c>
      <c r="GR145" s="127"/>
      <c r="GS145" s="183"/>
      <c r="GT145" s="36">
        <v>42387</v>
      </c>
      <c r="GU145" s="105">
        <v>-0.67444999999999999</v>
      </c>
      <c r="GV145" s="108">
        <v>-0.69827500000000009</v>
      </c>
      <c r="GW145" s="121">
        <v>-22.983333333333334</v>
      </c>
      <c r="GX145" s="104">
        <v>-22.984125969750004</v>
      </c>
      <c r="GY145" s="202">
        <v>0.1</v>
      </c>
      <c r="GZ145" s="223">
        <v>4.7982749999999994</v>
      </c>
      <c r="HA145" s="508">
        <f t="shared" si="479"/>
        <v>0</v>
      </c>
      <c r="HB145" s="507">
        <f t="shared" si="501"/>
        <v>1.1000000000000001</v>
      </c>
      <c r="HC145" s="204">
        <f t="shared" si="376"/>
        <v>-24.342500000000001</v>
      </c>
      <c r="HD145" s="204">
        <f t="shared" si="358"/>
        <v>0.10999999999999943</v>
      </c>
      <c r="HE145" s="537">
        <f t="shared" si="445"/>
        <v>0</v>
      </c>
      <c r="HF145" s="537">
        <f t="shared" si="446"/>
        <v>0</v>
      </c>
      <c r="HG145" s="537">
        <f t="shared" si="328"/>
        <v>0</v>
      </c>
      <c r="HH145" s="537">
        <f t="shared" si="329"/>
        <v>0</v>
      </c>
      <c r="HI145" s="518">
        <f t="shared" si="417"/>
        <v>-24.36225727991501</v>
      </c>
      <c r="HJ145" s="519">
        <f t="shared" si="447"/>
        <v>0.10999999999999943</v>
      </c>
      <c r="HK145" s="519">
        <f t="shared" si="480"/>
        <v>0.10999999999999943</v>
      </c>
      <c r="HL145" s="538">
        <f t="shared" ref="HL145:HL164" si="510">IF(AND(HO144&gt;(GX145+1),(GY145&gt;-0.15)),(HK145-0.1),(HK145))</f>
        <v>0.10999999999999943</v>
      </c>
      <c r="HM145" s="519">
        <f t="shared" si="481"/>
        <v>0.10999999999999943</v>
      </c>
      <c r="HN145" s="519">
        <f t="shared" si="502"/>
        <v>0.10999999999999943</v>
      </c>
      <c r="HO145" s="104">
        <f t="shared" si="482"/>
        <v>-23.238357279915014</v>
      </c>
      <c r="HP145" s="481"/>
      <c r="HQ145" s="183"/>
      <c r="HR145" s="36">
        <v>42387</v>
      </c>
      <c r="HS145" s="105">
        <v>-0.67444999999999999</v>
      </c>
      <c r="HT145" s="108">
        <v>-0.69827500000000009</v>
      </c>
      <c r="HU145" s="121">
        <v>-22.983333333333334</v>
      </c>
      <c r="HV145" s="104">
        <v>-22.984125969750004</v>
      </c>
      <c r="HW145" s="202">
        <v>0.1</v>
      </c>
      <c r="HX145" s="223">
        <v>2.4482750000000002</v>
      </c>
      <c r="HY145" s="508">
        <f t="shared" si="483"/>
        <v>0</v>
      </c>
      <c r="HZ145" s="507">
        <f t="shared" si="503"/>
        <v>0.3</v>
      </c>
      <c r="IA145" s="204">
        <f t="shared" si="377"/>
        <v>-21.464775439477513</v>
      </c>
      <c r="IB145" s="204">
        <f t="shared" si="362"/>
        <v>3.0000000000001137E-2</v>
      </c>
      <c r="IC145" s="537">
        <f t="shared" si="450"/>
        <v>0</v>
      </c>
      <c r="ID145" s="537">
        <f t="shared" si="451"/>
        <v>0</v>
      </c>
      <c r="IE145" s="537">
        <f t="shared" si="333"/>
        <v>0</v>
      </c>
      <c r="IF145" s="537">
        <f t="shared" si="334"/>
        <v>0</v>
      </c>
      <c r="IG145" s="518">
        <f t="shared" si="418"/>
        <v>-21.464775439477513</v>
      </c>
      <c r="IH145" s="519">
        <f t="shared" si="452"/>
        <v>3.0000000000001137E-2</v>
      </c>
      <c r="II145" s="519">
        <f t="shared" si="484"/>
        <v>3.0000000000001137E-2</v>
      </c>
      <c r="IJ145" s="538">
        <f t="shared" ref="IJ145:IJ164" si="511">IF(AND(IM144&gt;(HV145+1),(HW145&gt;-0.15)),(II145-0.1),(II145))</f>
        <v>3.0000000000001137E-2</v>
      </c>
      <c r="IK145" s="519">
        <f t="shared" si="485"/>
        <v>3.0000000000001137E-2</v>
      </c>
      <c r="IL145" s="519">
        <f t="shared" si="504"/>
        <v>3.0000000000001137E-2</v>
      </c>
      <c r="IM145" s="104">
        <f t="shared" si="486"/>
        <v>-22.223975439477531</v>
      </c>
      <c r="IN145" s="385"/>
      <c r="IO145" s="183"/>
      <c r="IP145" s="36">
        <v>42387</v>
      </c>
      <c r="IQ145" s="105">
        <v>-0.67444999999999999</v>
      </c>
      <c r="IR145" s="108">
        <v>-0.69827500000000009</v>
      </c>
      <c r="IS145" s="121">
        <v>-22.983333333333334</v>
      </c>
      <c r="IT145" s="104">
        <v>-22.984125969750004</v>
      </c>
      <c r="IU145" s="202">
        <v>0.1</v>
      </c>
      <c r="IV145" s="365">
        <v>-4.3017250000000002</v>
      </c>
      <c r="IW145" s="508">
        <f t="shared" si="487"/>
        <v>-1.8</v>
      </c>
      <c r="IX145" s="507">
        <f t="shared" si="505"/>
        <v>0</v>
      </c>
      <c r="IY145" s="204">
        <f t="shared" si="378"/>
        <v>-23.350000000000005</v>
      </c>
      <c r="IZ145" s="204">
        <f t="shared" si="366"/>
        <v>-8.9999999999999858E-2</v>
      </c>
      <c r="JA145" s="537">
        <f t="shared" si="455"/>
        <v>0</v>
      </c>
      <c r="JB145" s="537">
        <f t="shared" si="456"/>
        <v>0</v>
      </c>
      <c r="JC145" s="537">
        <f t="shared" si="338"/>
        <v>0</v>
      </c>
      <c r="JD145" s="537">
        <f t="shared" si="339"/>
        <v>0</v>
      </c>
      <c r="JE145" s="518">
        <f t="shared" si="419"/>
        <v>-23.424622412950011</v>
      </c>
      <c r="JF145" s="519">
        <f t="shared" si="457"/>
        <v>-7.1999999999999884E-2</v>
      </c>
      <c r="JG145" s="519">
        <f t="shared" si="488"/>
        <v>-7.1999999999999884E-2</v>
      </c>
      <c r="JH145" s="538">
        <f t="shared" ref="JH145:JH164" si="512">IF(AND(JK144&gt;(IT145+1),(IU145&gt;-0.15)),(JG145-0.1),(JG145))</f>
        <v>-7.1999999999999884E-2</v>
      </c>
      <c r="JI145" s="519">
        <f t="shared" si="489"/>
        <v>-7.1999999999999884E-2</v>
      </c>
      <c r="JJ145" s="519">
        <f t="shared" si="506"/>
        <v>-7.1999999999999884E-2</v>
      </c>
      <c r="JK145" s="104">
        <f t="shared" si="490"/>
        <v>-23.168423855859018</v>
      </c>
      <c r="JL145" s="385"/>
      <c r="JM145" s="385"/>
      <c r="JN145" s="534"/>
      <c r="JO145" s="163">
        <v>-22.984125969750004</v>
      </c>
      <c r="JP145" s="163">
        <v>-1.8017249999999998</v>
      </c>
      <c r="JQ145" s="398">
        <f t="shared" si="390"/>
        <v>-23.3377204291425</v>
      </c>
      <c r="JR145" s="422"/>
      <c r="JT145" s="163">
        <v>0.49827500000000008</v>
      </c>
      <c r="JU145" s="398">
        <f t="shared" si="391"/>
        <v>-22.590483664901004</v>
      </c>
      <c r="JX145" s="163">
        <v>2.8982750000000004</v>
      </c>
      <c r="JY145" s="425">
        <f t="shared" si="392"/>
        <v>-22.506021978220012</v>
      </c>
      <c r="JZ145" s="422"/>
      <c r="KB145" s="163">
        <v>3.1482750000000004</v>
      </c>
      <c r="KC145" s="398">
        <f t="shared" si="246"/>
        <v>-22.909788899681001</v>
      </c>
      <c r="KD145" s="422"/>
      <c r="KF145" s="163">
        <v>-0.50172499999999987</v>
      </c>
      <c r="KG145" s="398">
        <f t="shared" si="393"/>
        <v>-24.291289412287512</v>
      </c>
      <c r="KH145" s="422"/>
      <c r="KJ145" s="163">
        <v>4.7982749999999994</v>
      </c>
      <c r="KK145" s="398">
        <f t="shared" si="394"/>
        <v>-23.238357279915014</v>
      </c>
      <c r="KL145" s="432"/>
      <c r="KN145" s="365">
        <v>2.4482750000000002</v>
      </c>
      <c r="KO145" s="398">
        <f t="shared" si="395"/>
        <v>-22.223975439477531</v>
      </c>
      <c r="KP145" s="432"/>
      <c r="KR145" s="365">
        <v>-4.3017250000000002</v>
      </c>
      <c r="KS145" s="398">
        <f t="shared" si="250"/>
        <v>-23.168423855859018</v>
      </c>
      <c r="KT145" s="432"/>
      <c r="KU145" s="36">
        <v>42387</v>
      </c>
      <c r="KW145" s="98">
        <f>(JR150-JQ150)</f>
        <v>0.26877598469805974</v>
      </c>
      <c r="KX145" s="402" t="str">
        <f>IF(AND(KW145&gt;-0.5,KW145&lt;0.5)," ",KW145)</f>
        <v xml:space="preserve"> </v>
      </c>
      <c r="KY145" s="98">
        <f>(JV144-JU144)</f>
        <v>0.26865033156767026</v>
      </c>
      <c r="KZ145" s="402" t="str">
        <f>IF(AND(KY145&gt;-0.5,KY145&lt;0.5)," ",KY145)</f>
        <v xml:space="preserve"> </v>
      </c>
      <c r="LA145" s="98">
        <f>(JZ146-JY146)</f>
        <v>-1.0962557995577704</v>
      </c>
      <c r="LB145" s="402">
        <f>IF(AND(LA145&gt;-0.5,LA145&lt;0.5)," ",LA145)</f>
        <v>-1.0962557995577704</v>
      </c>
      <c r="LC145" s="98">
        <f>(KD146-KC146)</f>
        <v>0.75770556634766706</v>
      </c>
      <c r="LD145" s="402">
        <f>IF(AND(LC145&gt;-0.5,LC145&lt;0.5)," ",LC145)</f>
        <v>0.75770556634766706</v>
      </c>
      <c r="LE145" s="98">
        <f>(KH144-KG144)</f>
        <v>-0.73516892104581899</v>
      </c>
      <c r="LF145" s="402">
        <f>IF(AND(LE145&gt;-0.5,LE145&lt;0.5)," ",LE145)</f>
        <v>-0.73516892104581899</v>
      </c>
      <c r="LG145" s="98">
        <f>(KL143-KK143)</f>
        <v>1.3872906132483465</v>
      </c>
      <c r="LH145" s="402">
        <f>IF(AND(LG145&gt;-0.5,LG145&lt;0.5)," ",LG145)</f>
        <v>1.3872906132483465</v>
      </c>
      <c r="LI145" s="98">
        <f>(KP142-KO142)</f>
        <v>-0.78023090972881803</v>
      </c>
      <c r="LJ145" s="402">
        <f>IF(AND(LI145&gt;-0.5,LI145&lt;0.5)," ",LI145)</f>
        <v>-0.78023090972881803</v>
      </c>
      <c r="LK145" s="402">
        <f>(KT144-KS144)</f>
        <v>-1.4954222979871332</v>
      </c>
      <c r="LL145" s="402">
        <f>IF(AND(LK145&gt;-0.5,LK145&lt;0.5)," ",LK145)</f>
        <v>-1.4954222979871332</v>
      </c>
      <c r="LM145" s="112">
        <v>7</v>
      </c>
    </row>
    <row r="146" spans="1:325" x14ac:dyDescent="0.35">
      <c r="A146" s="95">
        <v>41292</v>
      </c>
      <c r="B146" s="36">
        <v>41292</v>
      </c>
      <c r="C146" s="301">
        <v>-2.5</v>
      </c>
      <c r="D146" s="301">
        <v>-0.2</v>
      </c>
      <c r="E146" s="301">
        <v>2.2000000000000002</v>
      </c>
      <c r="F146" s="301">
        <v>2.4500000000000002</v>
      </c>
      <c r="G146" s="301">
        <v>-1.2</v>
      </c>
      <c r="H146" s="301">
        <v>4.0999999999999996</v>
      </c>
      <c r="I146" s="301">
        <v>1.75</v>
      </c>
      <c r="J146" s="301">
        <v>-5</v>
      </c>
      <c r="K146" s="106"/>
      <c r="L146" s="36">
        <v>42387</v>
      </c>
      <c r="M146" s="105">
        <v>-0.67444999999999999</v>
      </c>
      <c r="N146" s="98">
        <f t="shared" si="233"/>
        <v>-0.69827500000000009</v>
      </c>
      <c r="O146" s="108">
        <f t="shared" si="242"/>
        <v>-0.72153333333333336</v>
      </c>
      <c r="P146" s="262"/>
      <c r="Q146" s="181">
        <v>42387</v>
      </c>
      <c r="R146" s="301">
        <v>-2.5</v>
      </c>
      <c r="S146" s="224">
        <v>-1.8017249999999998</v>
      </c>
      <c r="T146" s="126"/>
      <c r="U146" s="301">
        <v>-0.2</v>
      </c>
      <c r="V146" s="224">
        <v>0.49827500000000008</v>
      </c>
      <c r="W146"/>
      <c r="X146" s="301">
        <v>2.2000000000000002</v>
      </c>
      <c r="Y146" s="224">
        <v>2.8982750000000004</v>
      </c>
      <c r="Z146" s="127"/>
      <c r="AA146" s="301">
        <v>2.4500000000000002</v>
      </c>
      <c r="AB146" s="224">
        <v>3.1482750000000004</v>
      </c>
      <c r="AC146" s="127"/>
      <c r="AD146" s="301">
        <v>-1.2</v>
      </c>
      <c r="AE146" s="223">
        <v>-0.50172499999999987</v>
      </c>
      <c r="AF146" s="127"/>
      <c r="AG146" s="301">
        <v>4.0999999999999996</v>
      </c>
      <c r="AH146" s="223">
        <v>4.7982749999999994</v>
      </c>
      <c r="AI146" s="385"/>
      <c r="AJ146" s="301">
        <v>1.75</v>
      </c>
      <c r="AK146" s="223">
        <v>2.4482750000000002</v>
      </c>
      <c r="AL146" s="385"/>
      <c r="AM146" s="301">
        <v>-5</v>
      </c>
      <c r="AN146" s="223">
        <f t="shared" si="224"/>
        <v>-4.3017250000000002</v>
      </c>
      <c r="AO146" s="385"/>
      <c r="AZ146" s="36">
        <v>42388</v>
      </c>
      <c r="BA146" s="301">
        <v>-3.25</v>
      </c>
      <c r="BC146" s="301">
        <v>0.9</v>
      </c>
      <c r="BE146" s="301">
        <v>3.5</v>
      </c>
      <c r="BF146">
        <v>-23.492277777777783</v>
      </c>
      <c r="BG146" s="301">
        <v>2.25</v>
      </c>
      <c r="BH146">
        <v>-22.122083333333332</v>
      </c>
      <c r="BI146" s="301">
        <v>1.6500000000000001</v>
      </c>
      <c r="BK146" s="301">
        <v>3.25</v>
      </c>
      <c r="BM146" s="301">
        <v>4.0500000000000007</v>
      </c>
      <c r="BO146" s="301">
        <v>-5.0000000000000044E-2</v>
      </c>
      <c r="BS146" s="36">
        <v>42388</v>
      </c>
      <c r="BT146">
        <v>92</v>
      </c>
      <c r="BU146">
        <f t="shared" si="380"/>
        <v>0.92</v>
      </c>
      <c r="BV146">
        <f t="shared" si="381"/>
        <v>-22.974917824000009</v>
      </c>
      <c r="BW146">
        <v>83</v>
      </c>
      <c r="BX146">
        <f t="shared" si="382"/>
        <v>0.83</v>
      </c>
      <c r="CD146" s="36">
        <v>42388</v>
      </c>
      <c r="CE146" s="105">
        <v>-0.62509999999999999</v>
      </c>
      <c r="CF146" s="108">
        <v>-0.64977499999999999</v>
      </c>
      <c r="CG146" s="121"/>
      <c r="CH146" s="104">
        <v>-22.974917824000009</v>
      </c>
      <c r="CI146" s="202">
        <v>0.1</v>
      </c>
      <c r="CJ146" s="224">
        <v>-2.600225</v>
      </c>
      <c r="CK146" s="508">
        <f t="shared" si="459"/>
        <v>-1.1000000000000001</v>
      </c>
      <c r="CL146" s="507">
        <f t="shared" si="491"/>
        <v>0</v>
      </c>
      <c r="CM146" s="204">
        <f t="shared" si="370"/>
        <v>-23.646220429142495</v>
      </c>
      <c r="CN146" s="204">
        <f t="shared" si="371"/>
        <v>-5.4999999999999716E-2</v>
      </c>
      <c r="CO146" s="537">
        <f t="shared" si="421"/>
        <v>0</v>
      </c>
      <c r="CP146" s="537">
        <f>IF(AND(CM146&lt;(CH146-2),CJ146&gt;5),CN146+(CI146*2),IF(AND(CM146&lt;(CH146-2),CJ146&gt;3),CN146+(CI146*1.5),IF(AND(CM146&lt;(CH146-2),CJ146&gt;0),CN146+(CI146*1),0)))</f>
        <v>0</v>
      </c>
      <c r="CQ146" s="537">
        <f t="shared" si="300"/>
        <v>0</v>
      </c>
      <c r="CR146" s="537">
        <f t="shared" si="301"/>
        <v>0</v>
      </c>
      <c r="CS146" s="518">
        <f t="shared" si="412"/>
        <v>-23.646220429142495</v>
      </c>
      <c r="CT146" s="519">
        <f t="shared" si="423"/>
        <v>-4.3999999999999775E-2</v>
      </c>
      <c r="CU146" s="519">
        <f t="shared" si="460"/>
        <v>-2.1999999999999888E-2</v>
      </c>
      <c r="CV146" s="538">
        <f t="shared" si="302"/>
        <v>-2.1999999999999888E-2</v>
      </c>
      <c r="CW146" s="519">
        <f t="shared" si="461"/>
        <v>-2.1999999999999888E-2</v>
      </c>
      <c r="CX146" s="519">
        <f t="shared" si="492"/>
        <v>-2.1999999999999888E-2</v>
      </c>
      <c r="CY146" s="104">
        <f t="shared" si="462"/>
        <v>-23.359720429142499</v>
      </c>
      <c r="CZ146"/>
      <c r="DB146" s="36">
        <v>42388</v>
      </c>
      <c r="DC146" s="105">
        <v>-0.62509999999999999</v>
      </c>
      <c r="DD146" s="108">
        <v>-0.64977499999999999</v>
      </c>
      <c r="DE146" s="121"/>
      <c r="DF146" s="104">
        <v>-22.974917824000009</v>
      </c>
      <c r="DG146" s="202">
        <v>0.1</v>
      </c>
      <c r="DH146" s="224">
        <v>1.5497749999999999</v>
      </c>
      <c r="DI146" s="508">
        <f t="shared" si="463"/>
        <v>0</v>
      </c>
      <c r="DJ146" s="507">
        <f t="shared" si="493"/>
        <v>0.05</v>
      </c>
      <c r="DK146" s="204">
        <f t="shared" si="372"/>
        <v>-23.342500000000015</v>
      </c>
      <c r="DL146" s="204">
        <f t="shared" si="343"/>
        <v>4.9999999999990052E-3</v>
      </c>
      <c r="DM146" s="537">
        <f t="shared" si="426"/>
        <v>0</v>
      </c>
      <c r="DN146" s="537">
        <f>IF(AND(DK146&lt;(DF146-2),DH146&gt;5),DL146+(DG146*2),IF(AND(DK146&lt;(DF146-2),DH146&gt;3),DL146+(DG146*1.5),IF(AND(DK146&lt;(DF146-2),DH146&gt;0),DL146+(DG146*1),0)))</f>
        <v>0</v>
      </c>
      <c r="DO146" s="537">
        <f t="shared" si="307"/>
        <v>0</v>
      </c>
      <c r="DP146" s="537">
        <f t="shared" si="308"/>
        <v>0</v>
      </c>
      <c r="DQ146" s="518">
        <f t="shared" si="413"/>
        <v>-24.093662814992516</v>
      </c>
      <c r="DR146" s="519">
        <f t="shared" si="428"/>
        <v>4.9999999999990052E-3</v>
      </c>
      <c r="DS146" s="519">
        <f t="shared" si="464"/>
        <v>4.9999999999990052E-3</v>
      </c>
      <c r="DT146" s="538">
        <f t="shared" si="507"/>
        <v>4.9999999999990052E-3</v>
      </c>
      <c r="DU146" s="519">
        <f t="shared" si="465"/>
        <v>4.9999999999990052E-3</v>
      </c>
      <c r="DV146" s="519">
        <f t="shared" si="494"/>
        <v>4.9999999999990052E-3</v>
      </c>
      <c r="DW146" s="104">
        <f t="shared" si="466"/>
        <v>-22.585483664901005</v>
      </c>
      <c r="DY146" s="183"/>
      <c r="DZ146" s="36">
        <v>42388</v>
      </c>
      <c r="EA146" s="105">
        <v>-0.62509999999999999</v>
      </c>
      <c r="EB146" s="108">
        <v>-0.64977499999999999</v>
      </c>
      <c r="EC146" s="121"/>
      <c r="ED146" s="104">
        <v>-22.974917824000009</v>
      </c>
      <c r="EE146" s="202">
        <v>0.1</v>
      </c>
      <c r="EF146" s="224">
        <v>4.149775</v>
      </c>
      <c r="EG146" s="508">
        <f t="shared" si="467"/>
        <v>0</v>
      </c>
      <c r="EH146" s="507">
        <f t="shared" si="495"/>
        <v>1.1000000000000001</v>
      </c>
      <c r="EI146" s="204">
        <f t="shared" si="373"/>
        <v>-21.710901753414998</v>
      </c>
      <c r="EJ146" s="204">
        <f t="shared" si="347"/>
        <v>0.10999999999999943</v>
      </c>
      <c r="EK146" s="537">
        <f t="shared" si="431"/>
        <v>0</v>
      </c>
      <c r="EL146" s="537">
        <f>IF(AND(EI146&lt;(ED146-2),EF146&gt;5),EJ146+(EE146*2),IF(AND(EI146&lt;(ED146-2),EF146&gt;3),EJ146+(EE146*1.5),IF(AND(EI146&lt;(ED146-2),EF146&gt;0),EJ146+(EE146*1),0)))</f>
        <v>0</v>
      </c>
      <c r="EM146" s="537">
        <f t="shared" si="312"/>
        <v>0</v>
      </c>
      <c r="EN146" s="537">
        <f t="shared" si="313"/>
        <v>0</v>
      </c>
      <c r="EO146" s="518">
        <f t="shared" si="414"/>
        <v>-21.892810244839996</v>
      </c>
      <c r="EP146" s="519">
        <f t="shared" si="433"/>
        <v>0.10999999999999943</v>
      </c>
      <c r="EQ146" s="519">
        <f t="shared" si="468"/>
        <v>0.10999999999999943</v>
      </c>
      <c r="ER146" s="538">
        <f t="shared" ref="ER146:ER164" si="513">IF(AND(EU145&gt;(ED146+1),(EE146&gt;-0.15)),(EQ146-0.1),(EQ146))</f>
        <v>0.10999999999999943</v>
      </c>
      <c r="ES146" s="519">
        <f t="shared" si="469"/>
        <v>0.10999999999999943</v>
      </c>
      <c r="ET146" s="519">
        <f t="shared" si="496"/>
        <v>0.10999999999999943</v>
      </c>
      <c r="EU146" s="104">
        <f t="shared" si="470"/>
        <v>-22.396021978220013</v>
      </c>
      <c r="EV146" s="163">
        <v>-23.492277777777783</v>
      </c>
      <c r="EW146" s="183"/>
      <c r="EX146" s="36">
        <v>42388</v>
      </c>
      <c r="EY146" s="105">
        <v>-0.62509999999999999</v>
      </c>
      <c r="EZ146" s="108">
        <v>-0.64977499999999999</v>
      </c>
      <c r="FA146" s="121"/>
      <c r="FB146" s="104">
        <v>-22.974917824000009</v>
      </c>
      <c r="FC146" s="202">
        <v>0.1</v>
      </c>
      <c r="FD146" s="224">
        <v>2.899775</v>
      </c>
      <c r="FE146" s="508">
        <f t="shared" si="471"/>
        <v>0</v>
      </c>
      <c r="FF146" s="507">
        <f t="shared" si="497"/>
        <v>0.3</v>
      </c>
      <c r="FG146" s="204">
        <f t="shared" si="374"/>
        <v>-23.774300427505008</v>
      </c>
      <c r="FH146" s="204">
        <f t="shared" si="351"/>
        <v>3.0000000000001137E-2</v>
      </c>
      <c r="FI146" s="537">
        <f t="shared" si="436"/>
        <v>0</v>
      </c>
      <c r="FJ146" s="537">
        <f>IF(AND(FG146&lt;(FB146-2),FD146&gt;5),FH146+(FC146*2),IF(AND(FG146&lt;(FB146-2),FD146&gt;3),FH146+(FC146*1.5),IF(AND(FG146&lt;(FB146-2),FD146&gt;0),FH146+(FC146*1),0)))</f>
        <v>0</v>
      </c>
      <c r="FK146" s="537">
        <f t="shared" si="317"/>
        <v>0</v>
      </c>
      <c r="FL146" s="537">
        <f t="shared" si="318"/>
        <v>0</v>
      </c>
      <c r="FM146" s="518">
        <f t="shared" si="415"/>
        <v>-23.774300427505008</v>
      </c>
      <c r="FN146" s="519">
        <f t="shared" si="438"/>
        <v>3.0000000000001137E-2</v>
      </c>
      <c r="FO146" s="519">
        <f t="shared" si="472"/>
        <v>3.0000000000001137E-2</v>
      </c>
      <c r="FP146" s="538">
        <f t="shared" si="508"/>
        <v>3.0000000000001137E-2</v>
      </c>
      <c r="FQ146" s="519">
        <f t="shared" si="473"/>
        <v>3.0000000000001137E-2</v>
      </c>
      <c r="FR146" s="519">
        <f t="shared" si="498"/>
        <v>3.0000000000001137E-2</v>
      </c>
      <c r="FS146" s="104">
        <f t="shared" si="474"/>
        <v>-22.879788899680999</v>
      </c>
      <c r="FT146">
        <v>-22.122083333333332</v>
      </c>
      <c r="FU146" s="183"/>
      <c r="FV146" s="36">
        <v>42388</v>
      </c>
      <c r="FW146" s="105">
        <v>-0.62509999999999999</v>
      </c>
      <c r="FX146" s="108">
        <v>-0.64977499999999999</v>
      </c>
      <c r="FY146" s="121"/>
      <c r="FZ146" s="104">
        <v>-22.974917824000009</v>
      </c>
      <c r="GA146" s="202">
        <v>0.1</v>
      </c>
      <c r="GB146" s="223">
        <v>2.2997750000000003</v>
      </c>
      <c r="GC146" s="508">
        <f t="shared" si="475"/>
        <v>0</v>
      </c>
      <c r="GD146" s="507">
        <f t="shared" si="499"/>
        <v>0.3</v>
      </c>
      <c r="GE146" s="204">
        <f t="shared" si="375"/>
        <v>-25.737289412287506</v>
      </c>
      <c r="GF146" s="204">
        <f t="shared" si="355"/>
        <v>3.0000000000001137E-2</v>
      </c>
      <c r="GG146" s="537">
        <f t="shared" si="441"/>
        <v>0</v>
      </c>
      <c r="GH146" s="537">
        <f>IF(AND(GE146&lt;(FZ146-2),GB146&gt;5),GF146+(GA146*2),IF(AND(GE146&lt;(FZ146-2),GB146&gt;3),GF146+(GA146*1.5),IF(AND(GE146&lt;(FZ146-2),GB146&gt;0),GF146+(GA146*1),0)))</f>
        <v>0.13000000000000114</v>
      </c>
      <c r="GI146" s="537">
        <f t="shared" si="323"/>
        <v>0</v>
      </c>
      <c r="GJ146" s="537">
        <f t="shared" si="324"/>
        <v>0</v>
      </c>
      <c r="GK146" s="518">
        <f t="shared" si="416"/>
        <v>-25.597289412287513</v>
      </c>
      <c r="GL146" s="519">
        <f t="shared" si="356"/>
        <v>0.13000000000000256</v>
      </c>
      <c r="GM146" s="519">
        <f t="shared" si="476"/>
        <v>0.13000000000000256</v>
      </c>
      <c r="GN146" s="538">
        <f t="shared" si="509"/>
        <v>0.13000000000000256</v>
      </c>
      <c r="GO146" s="519">
        <f t="shared" si="477"/>
        <v>0.13000000000000256</v>
      </c>
      <c r="GP146" s="519">
        <f t="shared" si="500"/>
        <v>0.13000000000000256</v>
      </c>
      <c r="GQ146" s="104">
        <f t="shared" si="478"/>
        <v>-24.161289412287509</v>
      </c>
      <c r="GR146"/>
      <c r="GS146" s="183"/>
      <c r="GT146" s="36">
        <v>42388</v>
      </c>
      <c r="GU146" s="105">
        <v>-0.62509999999999999</v>
      </c>
      <c r="GV146" s="108">
        <v>-0.64977499999999999</v>
      </c>
      <c r="GW146" s="121"/>
      <c r="GX146" s="104">
        <v>-22.974917824000009</v>
      </c>
      <c r="GY146" s="202">
        <v>0.1</v>
      </c>
      <c r="GZ146" s="223">
        <v>3.899775</v>
      </c>
      <c r="HA146" s="508">
        <f t="shared" si="479"/>
        <v>0</v>
      </c>
      <c r="HB146" s="507">
        <f t="shared" si="501"/>
        <v>0.7</v>
      </c>
      <c r="HC146" s="204">
        <f t="shared" si="376"/>
        <v>-24.272500000000001</v>
      </c>
      <c r="HD146" s="204">
        <f t="shared" si="358"/>
        <v>7.0000000000000284E-2</v>
      </c>
      <c r="HE146" s="537">
        <f t="shared" si="445"/>
        <v>0</v>
      </c>
      <c r="HF146" s="537">
        <f>IF(AND(HC146&lt;(GX146-2),GZ146&gt;5),HD146+(GY146*2),IF(AND(HC146&lt;(GX146-2),GZ146&gt;3),HD146+(GY146*1.5),IF(AND(HC146&lt;(GX146-2),GZ146&gt;0),HD146+(GY146*1),0)))</f>
        <v>0</v>
      </c>
      <c r="HG146" s="537">
        <f t="shared" si="328"/>
        <v>0</v>
      </c>
      <c r="HH146" s="537">
        <f t="shared" si="329"/>
        <v>0</v>
      </c>
      <c r="HI146" s="518">
        <f t="shared" si="417"/>
        <v>-24.29225727991501</v>
      </c>
      <c r="HJ146" s="519">
        <f t="shared" si="447"/>
        <v>7.0000000000000284E-2</v>
      </c>
      <c r="HK146" s="519">
        <f t="shared" si="480"/>
        <v>7.0000000000000284E-2</v>
      </c>
      <c r="HL146" s="538">
        <f t="shared" si="510"/>
        <v>7.0000000000000284E-2</v>
      </c>
      <c r="HM146" s="519">
        <f t="shared" si="481"/>
        <v>7.0000000000000284E-2</v>
      </c>
      <c r="HN146" s="519">
        <f t="shared" si="502"/>
        <v>7.0000000000000284E-2</v>
      </c>
      <c r="HO146" s="104">
        <f t="shared" si="482"/>
        <v>-23.168357279915014</v>
      </c>
      <c r="HP146" s="165"/>
      <c r="HQ146" s="183"/>
      <c r="HR146" s="36">
        <v>42388</v>
      </c>
      <c r="HS146" s="105">
        <v>-0.62509999999999999</v>
      </c>
      <c r="HT146" s="108">
        <v>-0.64977499999999999</v>
      </c>
      <c r="HU146" s="121"/>
      <c r="HV146" s="104">
        <v>-22.974917824000009</v>
      </c>
      <c r="HW146" s="202">
        <v>0.1</v>
      </c>
      <c r="HX146" s="223">
        <v>4.6997750000000007</v>
      </c>
      <c r="HY146" s="508">
        <f t="shared" si="483"/>
        <v>0</v>
      </c>
      <c r="HZ146" s="507">
        <f t="shared" si="503"/>
        <v>1.1000000000000001</v>
      </c>
      <c r="IA146" s="204">
        <f t="shared" si="377"/>
        <v>-21.354775439477514</v>
      </c>
      <c r="IB146" s="204">
        <f t="shared" si="362"/>
        <v>0.10999999999999943</v>
      </c>
      <c r="IC146" s="537">
        <f t="shared" si="450"/>
        <v>0</v>
      </c>
      <c r="ID146" s="537">
        <f>IF(AND(IA146&lt;(HV146-2),HX146&gt;5),IB146+(HW146*2),IF(AND(IA146&lt;(HV146-2),HX146&gt;3),IB146+(HW146*1.5),IF(AND(IA146&lt;(HV146-2),HX146&gt;0),IB146+(HW146*1),0)))</f>
        <v>0</v>
      </c>
      <c r="IE146" s="537">
        <f t="shared" si="333"/>
        <v>0</v>
      </c>
      <c r="IF146" s="537">
        <f t="shared" si="334"/>
        <v>0</v>
      </c>
      <c r="IG146" s="518">
        <f t="shared" si="418"/>
        <v>-21.354775439477514</v>
      </c>
      <c r="IH146" s="519">
        <f t="shared" si="452"/>
        <v>0.10999999999999943</v>
      </c>
      <c r="II146" s="519">
        <f t="shared" si="484"/>
        <v>0.10999999999999943</v>
      </c>
      <c r="IJ146" s="538">
        <f t="shared" si="511"/>
        <v>0.10999999999999943</v>
      </c>
      <c r="IK146" s="519">
        <f t="shared" si="485"/>
        <v>0.10999999999999943</v>
      </c>
      <c r="IL146" s="519">
        <f t="shared" si="504"/>
        <v>0.10999999999999943</v>
      </c>
      <c r="IM146" s="104">
        <f t="shared" si="486"/>
        <v>-22.113975439477532</v>
      </c>
      <c r="IN146"/>
      <c r="IO146" s="183"/>
      <c r="IP146" s="36">
        <v>42388</v>
      </c>
      <c r="IQ146" s="105">
        <v>-0.62509999999999999</v>
      </c>
      <c r="IR146" s="108">
        <v>-0.64977499999999999</v>
      </c>
      <c r="IS146" s="121"/>
      <c r="IT146" s="104">
        <v>-22.974917824000009</v>
      </c>
      <c r="IU146" s="202">
        <v>0.1</v>
      </c>
      <c r="IV146" s="365">
        <v>0.59977499999999995</v>
      </c>
      <c r="IW146" s="508">
        <f t="shared" si="487"/>
        <v>0</v>
      </c>
      <c r="IX146" s="507">
        <f t="shared" si="505"/>
        <v>-0.3</v>
      </c>
      <c r="IY146" s="204">
        <f t="shared" si="378"/>
        <v>-23.365000000000006</v>
      </c>
      <c r="IZ146" s="204">
        <f t="shared" si="366"/>
        <v>-1.5000000000000568E-2</v>
      </c>
      <c r="JA146" s="537">
        <f t="shared" si="455"/>
        <v>0</v>
      </c>
      <c r="JB146" s="537">
        <f>IF(AND(IY146&lt;(IT146-2),IV146&gt;5),IZ146+(IU146*2),IF(AND(IY146&lt;(IT146-2),IV146&gt;3),IZ146+(IU146*1.5),IF(AND(IY146&lt;(IT146-2),IV146&gt;0),IZ146+(IU146*1),0)))</f>
        <v>0</v>
      </c>
      <c r="JC146" s="537">
        <f t="shared" si="338"/>
        <v>0</v>
      </c>
      <c r="JD146" s="537">
        <f t="shared" si="339"/>
        <v>0</v>
      </c>
      <c r="JE146" s="518">
        <f t="shared" si="419"/>
        <v>-23.439622412950012</v>
      </c>
      <c r="JF146" s="519">
        <f t="shared" si="457"/>
        <v>-1.5000000000000568E-2</v>
      </c>
      <c r="JG146" s="519">
        <f t="shared" si="488"/>
        <v>-1.5000000000000568E-2</v>
      </c>
      <c r="JH146" s="538">
        <f t="shared" si="512"/>
        <v>-1.5000000000000568E-2</v>
      </c>
      <c r="JI146" s="519">
        <f t="shared" si="489"/>
        <v>-1.5000000000000568E-2</v>
      </c>
      <c r="JJ146" s="519">
        <f t="shared" si="506"/>
        <v>-1.5000000000000568E-2</v>
      </c>
      <c r="JK146" s="104">
        <f t="shared" si="490"/>
        <v>-23.183423855859019</v>
      </c>
      <c r="JL146" s="131"/>
      <c r="JM146" s="131"/>
      <c r="JN146" s="528"/>
      <c r="JO146" s="163">
        <v>-22.974917824000009</v>
      </c>
      <c r="JP146" s="163">
        <v>-2.600225</v>
      </c>
      <c r="JQ146" s="398">
        <f t="shared" si="390"/>
        <v>-23.359720429142499</v>
      </c>
      <c r="JT146" s="163">
        <v>1.5497749999999999</v>
      </c>
      <c r="JU146" s="398">
        <f t="shared" si="391"/>
        <v>-22.585483664901005</v>
      </c>
      <c r="JX146" s="163">
        <v>4.149775</v>
      </c>
      <c r="JY146" s="425">
        <f t="shared" si="392"/>
        <v>-22.396021978220013</v>
      </c>
      <c r="JZ146" s="398">
        <v>-23.492277777777783</v>
      </c>
      <c r="KB146" s="163">
        <v>2.899775</v>
      </c>
      <c r="KC146" s="398">
        <f t="shared" si="246"/>
        <v>-22.879788899680999</v>
      </c>
      <c r="KD146" s="398">
        <v>-22.122083333333332</v>
      </c>
      <c r="KF146" s="163">
        <v>2.2997750000000003</v>
      </c>
      <c r="KG146" s="398">
        <f t="shared" si="393"/>
        <v>-24.161289412287509</v>
      </c>
      <c r="KJ146" s="163">
        <v>3.899775</v>
      </c>
      <c r="KK146" s="398">
        <f t="shared" si="394"/>
        <v>-23.168357279915014</v>
      </c>
      <c r="KL146" s="425"/>
      <c r="KN146" s="365">
        <v>4.6997750000000007</v>
      </c>
      <c r="KO146" s="398">
        <f t="shared" si="395"/>
        <v>-22.113975439477532</v>
      </c>
      <c r="KR146" s="365">
        <v>0.59977499999999995</v>
      </c>
      <c r="KS146" s="398">
        <f t="shared" si="250"/>
        <v>-23.183423855859019</v>
      </c>
      <c r="KU146" s="36">
        <v>42388</v>
      </c>
    </row>
    <row r="147" spans="1:325" x14ac:dyDescent="0.35">
      <c r="A147" s="95">
        <v>41293</v>
      </c>
      <c r="B147" s="36">
        <v>41293</v>
      </c>
      <c r="C147" s="301">
        <v>-3.25</v>
      </c>
      <c r="D147" s="301">
        <v>0.9</v>
      </c>
      <c r="E147" s="301">
        <v>3.5</v>
      </c>
      <c r="F147" s="301">
        <v>2.25</v>
      </c>
      <c r="G147" s="301">
        <v>1.6500000000000001</v>
      </c>
      <c r="H147" s="301">
        <v>3.25</v>
      </c>
      <c r="I147" s="301">
        <v>4.0500000000000007</v>
      </c>
      <c r="J147" s="301">
        <v>-5.0000000000000044E-2</v>
      </c>
      <c r="K147" s="106"/>
      <c r="L147" s="36">
        <v>42388</v>
      </c>
      <c r="M147" s="105">
        <v>-0.62509999999999999</v>
      </c>
      <c r="N147" s="98">
        <f t="shared" si="233"/>
        <v>-0.64977499999999999</v>
      </c>
      <c r="O147" s="108">
        <f t="shared" si="242"/>
        <v>-0.67388333333333339</v>
      </c>
      <c r="P147" s="262"/>
      <c r="Q147" s="181">
        <v>42388</v>
      </c>
      <c r="R147" s="301">
        <v>-3.25</v>
      </c>
      <c r="S147" s="224">
        <v>-2.600225</v>
      </c>
      <c r="T147"/>
      <c r="U147" s="301">
        <v>0.9</v>
      </c>
      <c r="V147" s="224">
        <v>1.5497749999999999</v>
      </c>
      <c r="W147"/>
      <c r="X147" s="301">
        <v>3.5</v>
      </c>
      <c r="Y147" s="224">
        <v>4.149775</v>
      </c>
      <c r="Z147">
        <v>-23.492277777777783</v>
      </c>
      <c r="AA147" s="301">
        <v>2.25</v>
      </c>
      <c r="AB147" s="224">
        <v>2.899775</v>
      </c>
      <c r="AC147">
        <v>-22.122083333333332</v>
      </c>
      <c r="AD147" s="301">
        <v>1.6500000000000001</v>
      </c>
      <c r="AE147" s="223">
        <v>2.2997750000000003</v>
      </c>
      <c r="AF147"/>
      <c r="AG147" s="301">
        <v>3.25</v>
      </c>
      <c r="AH147" s="223">
        <v>3.899775</v>
      </c>
      <c r="AI147" s="100"/>
      <c r="AJ147" s="301">
        <v>4.0500000000000007</v>
      </c>
      <c r="AK147" s="223">
        <v>4.6997750000000007</v>
      </c>
      <c r="AL147"/>
      <c r="AM147" s="301">
        <v>-5.0000000000000044E-2</v>
      </c>
      <c r="AN147" s="223">
        <f t="shared" si="224"/>
        <v>0.59977499999999995</v>
      </c>
      <c r="AO147"/>
      <c r="AZ147" s="36">
        <v>42389</v>
      </c>
      <c r="BA147" s="301">
        <v>-4.3</v>
      </c>
      <c r="BC147" s="301">
        <v>1.25</v>
      </c>
      <c r="BE147" s="301">
        <v>1.25</v>
      </c>
      <c r="BG147" s="301">
        <v>2.4</v>
      </c>
      <c r="BI147" s="301">
        <v>2.2000000000000002</v>
      </c>
      <c r="BK147" s="301">
        <v>3.3</v>
      </c>
      <c r="BM147" s="301">
        <v>2.5500000000000003</v>
      </c>
      <c r="BO147" s="301">
        <v>2.7</v>
      </c>
      <c r="BS147" s="36">
        <v>42389</v>
      </c>
      <c r="BT147">
        <v>93</v>
      </c>
      <c r="BU147">
        <f t="shared" si="380"/>
        <v>0.93</v>
      </c>
      <c r="BV147">
        <f t="shared" si="381"/>
        <v>-22.964323823750014</v>
      </c>
      <c r="BW147">
        <v>84</v>
      </c>
      <c r="BX147">
        <f t="shared" si="382"/>
        <v>0.84</v>
      </c>
      <c r="CD147" s="36">
        <v>42389</v>
      </c>
      <c r="CE147" s="105">
        <v>-0.57404999999999995</v>
      </c>
      <c r="CF147" s="108">
        <v>-0.59957499999999997</v>
      </c>
      <c r="CG147" s="121"/>
      <c r="CH147" s="104">
        <v>-22.964323823750014</v>
      </c>
      <c r="CI147" s="202">
        <v>0.1</v>
      </c>
      <c r="CJ147" s="224">
        <v>-3.7004250000000001</v>
      </c>
      <c r="CK147" s="508">
        <f t="shared" si="459"/>
        <v>-1.3</v>
      </c>
      <c r="CL147" s="507">
        <f t="shared" si="491"/>
        <v>0</v>
      </c>
      <c r="CM147" s="204">
        <f t="shared" si="370"/>
        <v>-23.711220429142497</v>
      </c>
      <c r="CN147" s="204">
        <f t="shared" si="371"/>
        <v>-6.5000000000001279E-2</v>
      </c>
      <c r="CO147" s="537">
        <f t="shared" si="421"/>
        <v>0</v>
      </c>
      <c r="CP147" s="537">
        <f t="shared" ref="CP147:CP164" si="514">IF(AND(CM147&lt;(CH147-2),CJ147&gt;5),CN147+(CI147*2),IF(AND(CM147&lt;(CH147-2),CJ147&gt;3),CN147+(CI147*1.5),IF(AND(CM147&lt;(CH147-2),CJ147&gt;0),CN147+(CI147*1),0)))</f>
        <v>0</v>
      </c>
      <c r="CQ147" s="537">
        <f t="shared" si="300"/>
        <v>0</v>
      </c>
      <c r="CR147" s="537">
        <f t="shared" si="301"/>
        <v>0</v>
      </c>
      <c r="CS147" s="518">
        <f t="shared" si="412"/>
        <v>-23.711220429142497</v>
      </c>
      <c r="CT147" s="519">
        <f t="shared" si="423"/>
        <v>-5.2000000000001025E-2</v>
      </c>
      <c r="CU147" s="519">
        <f t="shared" si="460"/>
        <v>-2.6000000000000512E-2</v>
      </c>
      <c r="CV147" s="538">
        <f t="shared" si="302"/>
        <v>-2.6000000000000512E-2</v>
      </c>
      <c r="CW147" s="519">
        <f t="shared" si="461"/>
        <v>-2.6000000000000512E-2</v>
      </c>
      <c r="CX147" s="519">
        <f t="shared" si="492"/>
        <v>-2.6000000000000512E-2</v>
      </c>
      <c r="CY147" s="104">
        <f t="shared" si="462"/>
        <v>-23.385720429142498</v>
      </c>
      <c r="CZ147"/>
      <c r="DB147" s="36">
        <v>42389</v>
      </c>
      <c r="DC147" s="105">
        <v>-0.57404999999999995</v>
      </c>
      <c r="DD147" s="108">
        <v>-0.59957499999999997</v>
      </c>
      <c r="DE147" s="121"/>
      <c r="DF147" s="104">
        <v>-22.964323823750014</v>
      </c>
      <c r="DG147" s="202">
        <v>0.1</v>
      </c>
      <c r="DH147" s="224">
        <v>1.849575</v>
      </c>
      <c r="DI147" s="508">
        <f t="shared" si="463"/>
        <v>0</v>
      </c>
      <c r="DJ147" s="507">
        <f t="shared" si="493"/>
        <v>0.05</v>
      </c>
      <c r="DK147" s="204">
        <f t="shared" si="372"/>
        <v>-23.337500000000016</v>
      </c>
      <c r="DL147" s="204">
        <f t="shared" si="343"/>
        <v>4.9999999999990052E-3</v>
      </c>
      <c r="DM147" s="537">
        <f t="shared" si="426"/>
        <v>0</v>
      </c>
      <c r="DN147" s="537">
        <f t="shared" ref="DN147:DN164" si="515">IF(AND(DK147&lt;(DF147-2),DH147&gt;5),DL147+(DG147*2),IF(AND(DK147&lt;(DF147-2),DH147&gt;3),DL147+(DG147*1.5),IF(AND(DK147&lt;(DF147-2),DH147&gt;0),DL147+(DG147*1),0)))</f>
        <v>0</v>
      </c>
      <c r="DO147" s="537">
        <f t="shared" si="307"/>
        <v>0</v>
      </c>
      <c r="DP147" s="537">
        <f t="shared" si="308"/>
        <v>0</v>
      </c>
      <c r="DQ147" s="518">
        <f t="shared" si="413"/>
        <v>-24.088662814992517</v>
      </c>
      <c r="DR147" s="519">
        <f t="shared" si="428"/>
        <v>4.9999999999990052E-3</v>
      </c>
      <c r="DS147" s="519">
        <f t="shared" si="464"/>
        <v>4.9999999999990052E-3</v>
      </c>
      <c r="DT147" s="538">
        <f t="shared" si="507"/>
        <v>4.9999999999990052E-3</v>
      </c>
      <c r="DU147" s="519">
        <f t="shared" si="465"/>
        <v>4.9999999999990052E-3</v>
      </c>
      <c r="DV147" s="519">
        <f t="shared" si="494"/>
        <v>4.9999999999990052E-3</v>
      </c>
      <c r="DW147" s="104">
        <f t="shared" si="466"/>
        <v>-22.580483664901006</v>
      </c>
      <c r="DY147" s="183"/>
      <c r="DZ147" s="36">
        <v>42389</v>
      </c>
      <c r="EA147" s="105">
        <v>-0.57404999999999995</v>
      </c>
      <c r="EB147" s="108">
        <v>-0.59957499999999997</v>
      </c>
      <c r="EC147" s="121"/>
      <c r="ED147" s="104">
        <v>-22.964323823750014</v>
      </c>
      <c r="EE147" s="202">
        <v>0.1</v>
      </c>
      <c r="EF147" s="224">
        <v>1.849575</v>
      </c>
      <c r="EG147" s="508">
        <f t="shared" si="467"/>
        <v>0</v>
      </c>
      <c r="EH147" s="507">
        <f t="shared" si="495"/>
        <v>0.05</v>
      </c>
      <c r="EI147" s="204">
        <f t="shared" si="373"/>
        <v>-21.705901753414999</v>
      </c>
      <c r="EJ147" s="204">
        <f t="shared" si="347"/>
        <v>4.9999999999990052E-3</v>
      </c>
      <c r="EK147" s="537">
        <f t="shared" si="431"/>
        <v>0</v>
      </c>
      <c r="EL147" s="537">
        <f t="shared" ref="EL147:EL164" si="516">IF(AND(EI147&lt;(ED147-2),EF147&gt;5),EJ147+(EE147*2),IF(AND(EI147&lt;(ED147-2),EF147&gt;3),EJ147+(EE147*1.5),IF(AND(EI147&lt;(ED147-2),EF147&gt;0),EJ147+(EE147*1),0)))</f>
        <v>0</v>
      </c>
      <c r="EM147" s="537">
        <f t="shared" si="312"/>
        <v>0</v>
      </c>
      <c r="EN147" s="537">
        <f t="shared" si="313"/>
        <v>0</v>
      </c>
      <c r="EO147" s="518">
        <f t="shared" si="414"/>
        <v>-21.887810244839997</v>
      </c>
      <c r="EP147" s="519">
        <f t="shared" si="433"/>
        <v>4.9999999999990052E-3</v>
      </c>
      <c r="EQ147" s="519">
        <f t="shared" si="468"/>
        <v>4.9999999999990052E-3</v>
      </c>
      <c r="ER147" s="538">
        <f t="shared" si="513"/>
        <v>4.9999999999990052E-3</v>
      </c>
      <c r="ES147" s="519">
        <f t="shared" si="469"/>
        <v>4.9999999999990052E-3</v>
      </c>
      <c r="ET147" s="519">
        <f t="shared" si="496"/>
        <v>4.9999999999990052E-3</v>
      </c>
      <c r="EU147" s="104">
        <f t="shared" si="470"/>
        <v>-22.391021978220014</v>
      </c>
      <c r="EW147" s="183"/>
      <c r="EX147" s="36">
        <v>42389</v>
      </c>
      <c r="EY147" s="105">
        <v>-0.57404999999999995</v>
      </c>
      <c r="EZ147" s="108">
        <v>-0.59957499999999997</v>
      </c>
      <c r="FA147" s="121"/>
      <c r="FB147" s="104">
        <v>-22.964323823750014</v>
      </c>
      <c r="FC147" s="202">
        <v>0.1</v>
      </c>
      <c r="FD147" s="224">
        <v>2.9995750000000001</v>
      </c>
      <c r="FE147" s="508">
        <f t="shared" si="471"/>
        <v>0</v>
      </c>
      <c r="FF147" s="507">
        <f t="shared" si="497"/>
        <v>0.3</v>
      </c>
      <c r="FG147" s="204">
        <f t="shared" si="374"/>
        <v>-23.744300427505006</v>
      </c>
      <c r="FH147" s="204">
        <f t="shared" si="351"/>
        <v>3.0000000000001137E-2</v>
      </c>
      <c r="FI147" s="537">
        <f t="shared" si="436"/>
        <v>0</v>
      </c>
      <c r="FJ147" s="537">
        <f t="shared" ref="FJ147:FJ164" si="517">IF(AND(FG147&lt;(FB147-2),FD147&gt;5),FH147+(FC147*2),IF(AND(FG147&lt;(FB147-2),FD147&gt;3),FH147+(FC147*1.5),IF(AND(FG147&lt;(FB147-2),FD147&gt;0),FH147+(FC147*1),0)))</f>
        <v>0</v>
      </c>
      <c r="FK147" s="537">
        <f t="shared" si="317"/>
        <v>0</v>
      </c>
      <c r="FL147" s="537">
        <f t="shared" si="318"/>
        <v>0</v>
      </c>
      <c r="FM147" s="518">
        <f t="shared" si="415"/>
        <v>-23.744300427505006</v>
      </c>
      <c r="FN147" s="519">
        <f t="shared" si="438"/>
        <v>3.0000000000001137E-2</v>
      </c>
      <c r="FO147" s="519">
        <f t="shared" si="472"/>
        <v>3.0000000000001137E-2</v>
      </c>
      <c r="FP147" s="538">
        <f t="shared" si="508"/>
        <v>3.0000000000001137E-2</v>
      </c>
      <c r="FQ147" s="519">
        <f t="shared" si="473"/>
        <v>3.0000000000001137E-2</v>
      </c>
      <c r="FR147" s="519">
        <f t="shared" si="498"/>
        <v>3.0000000000001137E-2</v>
      </c>
      <c r="FS147" s="104">
        <f t="shared" si="474"/>
        <v>-22.849788899680998</v>
      </c>
      <c r="FT147"/>
      <c r="FU147" s="183"/>
      <c r="FV147" s="36">
        <v>42389</v>
      </c>
      <c r="FW147" s="105">
        <v>-0.57404999999999995</v>
      </c>
      <c r="FX147" s="108">
        <v>-0.59957499999999997</v>
      </c>
      <c r="FY147" s="121"/>
      <c r="FZ147" s="104">
        <v>-22.964323823750014</v>
      </c>
      <c r="GA147" s="202">
        <v>0.1</v>
      </c>
      <c r="GB147" s="223">
        <v>2.7995749999999999</v>
      </c>
      <c r="GC147" s="508">
        <f t="shared" si="475"/>
        <v>0</v>
      </c>
      <c r="GD147" s="507">
        <f t="shared" si="499"/>
        <v>0.3</v>
      </c>
      <c r="GE147" s="204">
        <f t="shared" si="375"/>
        <v>-25.707289412287505</v>
      </c>
      <c r="GF147" s="204">
        <f t="shared" si="355"/>
        <v>3.0000000000001137E-2</v>
      </c>
      <c r="GG147" s="537">
        <f t="shared" si="441"/>
        <v>0</v>
      </c>
      <c r="GH147" s="537">
        <f t="shared" ref="GH147:GH164" si="518">IF(AND(GE147&lt;(FZ147-2),GB147&gt;5),GF147+(GA147*2),IF(AND(GE147&lt;(FZ147-2),GB147&gt;3),GF147+(GA147*1.5),IF(AND(GE147&lt;(FZ147-2),GB147&gt;0),GF147+(GA147*1),0)))</f>
        <v>0.13000000000000114</v>
      </c>
      <c r="GI147" s="537">
        <f t="shared" si="323"/>
        <v>0</v>
      </c>
      <c r="GJ147" s="537">
        <f t="shared" si="324"/>
        <v>0</v>
      </c>
      <c r="GK147" s="518">
        <f t="shared" si="416"/>
        <v>-25.46728941228751</v>
      </c>
      <c r="GL147" s="519">
        <f t="shared" si="356"/>
        <v>0.13000000000000256</v>
      </c>
      <c r="GM147" s="519">
        <f t="shared" si="476"/>
        <v>0.13000000000000256</v>
      </c>
      <c r="GN147" s="538">
        <f t="shared" si="509"/>
        <v>0.13000000000000256</v>
      </c>
      <c r="GO147" s="519">
        <f t="shared" si="477"/>
        <v>0.13000000000000256</v>
      </c>
      <c r="GP147" s="519">
        <f t="shared" si="500"/>
        <v>0.13000000000000256</v>
      </c>
      <c r="GQ147" s="104">
        <f t="shared" si="478"/>
        <v>-24.031289412287506</v>
      </c>
      <c r="GR147"/>
      <c r="GS147" s="183"/>
      <c r="GT147" s="36">
        <v>42389</v>
      </c>
      <c r="GU147" s="105">
        <v>-0.57404999999999995</v>
      </c>
      <c r="GV147" s="108">
        <v>-0.59957499999999997</v>
      </c>
      <c r="GW147" s="121"/>
      <c r="GX147" s="104">
        <v>-22.964323823750014</v>
      </c>
      <c r="GY147" s="202">
        <v>0.1</v>
      </c>
      <c r="GZ147" s="223">
        <v>3.8995749999999996</v>
      </c>
      <c r="HA147" s="508">
        <f t="shared" si="479"/>
        <v>0</v>
      </c>
      <c r="HB147" s="507">
        <f t="shared" si="501"/>
        <v>0.7</v>
      </c>
      <c r="HC147" s="204">
        <f t="shared" si="376"/>
        <v>-24.202500000000001</v>
      </c>
      <c r="HD147" s="204">
        <f t="shared" si="358"/>
        <v>7.0000000000000284E-2</v>
      </c>
      <c r="HE147" s="537">
        <f t="shared" si="445"/>
        <v>0</v>
      </c>
      <c r="HF147" s="537">
        <f t="shared" ref="HF147:HF164" si="519">IF(AND(HC147&lt;(GX147-2),GZ147&gt;5),HD147+(GY147*2),IF(AND(HC147&lt;(GX147-2),GZ147&gt;3),HD147+(GY147*1.5),IF(AND(HC147&lt;(GX147-2),GZ147&gt;0),HD147+(GY147*1),0)))</f>
        <v>0</v>
      </c>
      <c r="HG147" s="537">
        <f t="shared" si="328"/>
        <v>0</v>
      </c>
      <c r="HH147" s="537">
        <f t="shared" si="329"/>
        <v>0</v>
      </c>
      <c r="HI147" s="518">
        <f t="shared" si="417"/>
        <v>-24.222257279915009</v>
      </c>
      <c r="HJ147" s="519">
        <f t="shared" si="447"/>
        <v>7.0000000000000284E-2</v>
      </c>
      <c r="HK147" s="519">
        <f t="shared" si="480"/>
        <v>7.0000000000000284E-2</v>
      </c>
      <c r="HL147" s="538">
        <f t="shared" si="510"/>
        <v>7.0000000000000284E-2</v>
      </c>
      <c r="HM147" s="519">
        <f t="shared" si="481"/>
        <v>7.0000000000000284E-2</v>
      </c>
      <c r="HN147" s="519">
        <f t="shared" si="502"/>
        <v>7.0000000000000284E-2</v>
      </c>
      <c r="HO147" s="104">
        <f t="shared" si="482"/>
        <v>-23.098357279915014</v>
      </c>
      <c r="HP147" s="165"/>
      <c r="HQ147" s="183"/>
      <c r="HR147" s="36">
        <v>42389</v>
      </c>
      <c r="HS147" s="105">
        <v>-0.57404999999999995</v>
      </c>
      <c r="HT147" s="108">
        <v>-0.59957499999999997</v>
      </c>
      <c r="HU147" s="121"/>
      <c r="HV147" s="104">
        <v>-22.964323823750014</v>
      </c>
      <c r="HW147" s="202">
        <v>0.1</v>
      </c>
      <c r="HX147" s="223">
        <v>3.1495750000000005</v>
      </c>
      <c r="HY147" s="508">
        <f t="shared" si="483"/>
        <v>0</v>
      </c>
      <c r="HZ147" s="507">
        <f t="shared" si="503"/>
        <v>0.7</v>
      </c>
      <c r="IA147" s="204">
        <f t="shared" si="377"/>
        <v>-21.284775439477514</v>
      </c>
      <c r="IB147" s="204">
        <f t="shared" si="362"/>
        <v>7.0000000000000284E-2</v>
      </c>
      <c r="IC147" s="537">
        <f t="shared" si="450"/>
        <v>0</v>
      </c>
      <c r="ID147" s="537">
        <f t="shared" ref="ID147:ID164" si="520">IF(AND(IA147&lt;(HV147-2),HX147&gt;5),IB147+(HW147*2),IF(AND(IA147&lt;(HV147-2),HX147&gt;3),IB147+(HW147*1.5),IF(AND(IA147&lt;(HV147-2),HX147&gt;0),IB147+(HW147*1),0)))</f>
        <v>0</v>
      </c>
      <c r="IE147" s="537">
        <f t="shared" si="333"/>
        <v>0</v>
      </c>
      <c r="IF147" s="537">
        <f t="shared" si="334"/>
        <v>0</v>
      </c>
      <c r="IG147" s="518">
        <f t="shared" si="418"/>
        <v>-21.284775439477514</v>
      </c>
      <c r="IH147" s="519">
        <f t="shared" si="452"/>
        <v>7.0000000000000284E-2</v>
      </c>
      <c r="II147" s="519">
        <f t="shared" si="484"/>
        <v>7.0000000000000284E-2</v>
      </c>
      <c r="IJ147" s="538">
        <f t="shared" si="511"/>
        <v>7.0000000000000284E-2</v>
      </c>
      <c r="IK147" s="519">
        <f t="shared" si="485"/>
        <v>7.0000000000000284E-2</v>
      </c>
      <c r="IL147" s="519">
        <f t="shared" si="504"/>
        <v>7.0000000000000284E-2</v>
      </c>
      <c r="IM147" s="104">
        <f t="shared" si="486"/>
        <v>-22.043975439477531</v>
      </c>
      <c r="IN147"/>
      <c r="IO147" s="183"/>
      <c r="IP147" s="36">
        <v>42389</v>
      </c>
      <c r="IQ147" s="105">
        <v>-0.57404999999999995</v>
      </c>
      <c r="IR147" s="108">
        <v>-0.59957499999999997</v>
      </c>
      <c r="IS147" s="121"/>
      <c r="IT147" s="104">
        <v>-22.964323823750014</v>
      </c>
      <c r="IU147" s="202">
        <v>0.1</v>
      </c>
      <c r="IV147" s="365">
        <v>3.2995749999999999</v>
      </c>
      <c r="IW147" s="508">
        <f t="shared" si="487"/>
        <v>0</v>
      </c>
      <c r="IX147" s="507">
        <f t="shared" si="505"/>
        <v>0.7</v>
      </c>
      <c r="IY147" s="204">
        <f t="shared" si="378"/>
        <v>-23.295000000000005</v>
      </c>
      <c r="IZ147" s="204">
        <f t="shared" si="366"/>
        <v>7.0000000000000284E-2</v>
      </c>
      <c r="JA147" s="537">
        <f t="shared" si="455"/>
        <v>0</v>
      </c>
      <c r="JB147" s="537">
        <f t="shared" ref="JB147:JB164" si="521">IF(AND(IY147&lt;(IT147-2),IV147&gt;5),IZ147+(IU147*2),IF(AND(IY147&lt;(IT147-2),IV147&gt;3),IZ147+(IU147*1.5),IF(AND(IY147&lt;(IT147-2),IV147&gt;0),IZ147+(IU147*1),0)))</f>
        <v>0</v>
      </c>
      <c r="JC147" s="537">
        <f t="shared" si="338"/>
        <v>0</v>
      </c>
      <c r="JD147" s="537">
        <f t="shared" si="339"/>
        <v>0</v>
      </c>
      <c r="JE147" s="518">
        <f t="shared" si="419"/>
        <v>-23.369622412950012</v>
      </c>
      <c r="JF147" s="519">
        <f t="shared" si="457"/>
        <v>7.0000000000000284E-2</v>
      </c>
      <c r="JG147" s="519">
        <f t="shared" si="488"/>
        <v>7.0000000000000284E-2</v>
      </c>
      <c r="JH147" s="538">
        <f t="shared" si="512"/>
        <v>7.0000000000000284E-2</v>
      </c>
      <c r="JI147" s="519">
        <f t="shared" si="489"/>
        <v>7.0000000000000284E-2</v>
      </c>
      <c r="JJ147" s="519">
        <f t="shared" si="506"/>
        <v>7.0000000000000284E-2</v>
      </c>
      <c r="JK147" s="104">
        <f t="shared" si="490"/>
        <v>-23.113423855859018</v>
      </c>
      <c r="JL147" s="131"/>
      <c r="JM147" s="131"/>
      <c r="JN147" s="528"/>
      <c r="JO147" s="163">
        <v>-22.964323823750014</v>
      </c>
      <c r="JP147" s="163">
        <v>-3.7004250000000001</v>
      </c>
      <c r="JQ147" s="398">
        <f t="shared" si="390"/>
        <v>-23.385720429142498</v>
      </c>
      <c r="JT147" s="163">
        <v>1.849575</v>
      </c>
      <c r="JU147" s="398">
        <f t="shared" si="391"/>
        <v>-22.580483664901006</v>
      </c>
      <c r="JX147" s="163">
        <v>1.849575</v>
      </c>
      <c r="JY147" s="425">
        <f t="shared" si="392"/>
        <v>-22.391021978220014</v>
      </c>
      <c r="KB147" s="163">
        <v>2.9995750000000001</v>
      </c>
      <c r="KC147" s="398">
        <f t="shared" si="246"/>
        <v>-22.849788899680998</v>
      </c>
      <c r="KF147" s="163">
        <v>2.7995749999999999</v>
      </c>
      <c r="KG147" s="398">
        <f t="shared" si="393"/>
        <v>-24.031289412287506</v>
      </c>
      <c r="KJ147" s="163">
        <v>3.8995749999999996</v>
      </c>
      <c r="KK147" s="398">
        <f t="shared" si="394"/>
        <v>-23.098357279915014</v>
      </c>
      <c r="KL147" s="425"/>
      <c r="KN147" s="365">
        <v>3.1495750000000005</v>
      </c>
      <c r="KO147" s="398">
        <f t="shared" si="395"/>
        <v>-22.043975439477531</v>
      </c>
      <c r="KR147" s="365">
        <v>3.2995749999999999</v>
      </c>
      <c r="KS147" s="398">
        <f t="shared" si="250"/>
        <v>-23.113423855859018</v>
      </c>
      <c r="KU147" s="36">
        <v>42389</v>
      </c>
    </row>
    <row r="148" spans="1:325" x14ac:dyDescent="0.35">
      <c r="A148" s="95">
        <v>41294</v>
      </c>
      <c r="B148" s="36">
        <v>41294</v>
      </c>
      <c r="C148" s="301">
        <v>-4.3</v>
      </c>
      <c r="D148" s="301">
        <v>1.25</v>
      </c>
      <c r="E148" s="301">
        <v>1.25</v>
      </c>
      <c r="F148" s="301">
        <v>2.4</v>
      </c>
      <c r="G148" s="301">
        <v>2.2000000000000002</v>
      </c>
      <c r="H148" s="301">
        <v>3.3</v>
      </c>
      <c r="I148" s="301">
        <v>2.5500000000000003</v>
      </c>
      <c r="J148" s="301">
        <v>2.7</v>
      </c>
      <c r="K148" s="106"/>
      <c r="L148" s="36">
        <v>42389</v>
      </c>
      <c r="M148" s="105">
        <v>-0.57404999999999995</v>
      </c>
      <c r="N148" s="98">
        <f t="shared" si="233"/>
        <v>-0.59957499999999997</v>
      </c>
      <c r="O148" s="108">
        <f t="shared" si="242"/>
        <v>-0.62453333333333327</v>
      </c>
      <c r="P148" s="262"/>
      <c r="Q148" s="181">
        <v>42389</v>
      </c>
      <c r="R148" s="301">
        <v>-4.3</v>
      </c>
      <c r="S148" s="224">
        <v>-3.7004250000000001</v>
      </c>
      <c r="T148"/>
      <c r="U148" s="301">
        <v>1.25</v>
      </c>
      <c r="V148" s="224">
        <v>1.849575</v>
      </c>
      <c r="W148"/>
      <c r="X148" s="301">
        <v>1.25</v>
      </c>
      <c r="Y148" s="224">
        <v>1.849575</v>
      </c>
      <c r="Z148"/>
      <c r="AA148" s="301">
        <v>2.4</v>
      </c>
      <c r="AB148" s="224">
        <v>2.9995750000000001</v>
      </c>
      <c r="AC148"/>
      <c r="AD148" s="301">
        <v>2.2000000000000002</v>
      </c>
      <c r="AE148" s="223">
        <v>2.7995749999999999</v>
      </c>
      <c r="AF148"/>
      <c r="AG148" s="301">
        <v>3.3</v>
      </c>
      <c r="AH148" s="223">
        <v>3.8995749999999996</v>
      </c>
      <c r="AI148" s="100"/>
      <c r="AJ148" s="301">
        <v>2.5500000000000003</v>
      </c>
      <c r="AK148" s="223">
        <v>3.1495750000000005</v>
      </c>
      <c r="AL148"/>
      <c r="AM148" s="301">
        <v>2.7</v>
      </c>
      <c r="AN148" s="223">
        <f t="shared" si="224"/>
        <v>3.2995749999999999</v>
      </c>
      <c r="AO148"/>
      <c r="AZ148" s="36">
        <v>42390</v>
      </c>
      <c r="BA148" s="301">
        <v>-4.3</v>
      </c>
      <c r="BC148" s="301">
        <v>0.3</v>
      </c>
      <c r="BE148" s="301">
        <v>-1.5</v>
      </c>
      <c r="BG148" s="301">
        <v>3.3499999999999996</v>
      </c>
      <c r="BI148" s="301">
        <v>1.75</v>
      </c>
      <c r="BK148" s="301">
        <v>3.9499999999999997</v>
      </c>
      <c r="BM148" s="301">
        <v>-0.75</v>
      </c>
      <c r="BO148" s="301">
        <v>2.6500000000000004</v>
      </c>
      <c r="BS148" s="36">
        <v>42390</v>
      </c>
      <c r="BT148">
        <v>94</v>
      </c>
      <c r="BU148">
        <f t="shared" si="380"/>
        <v>0.94</v>
      </c>
      <c r="BV148">
        <f t="shared" si="381"/>
        <v>-22.952330388000007</v>
      </c>
      <c r="BW148">
        <v>85</v>
      </c>
      <c r="BX148">
        <f t="shared" si="382"/>
        <v>0.85</v>
      </c>
      <c r="CD148" s="36">
        <v>42390</v>
      </c>
      <c r="CE148" s="105">
        <v>-0.5213000000000001</v>
      </c>
      <c r="CF148" s="108">
        <v>-0.54767500000000002</v>
      </c>
      <c r="CG148" s="121"/>
      <c r="CH148" s="104">
        <v>-22.952330388000007</v>
      </c>
      <c r="CI148" s="202">
        <v>0.1</v>
      </c>
      <c r="CJ148" s="224">
        <v>-3.7523249999999999</v>
      </c>
      <c r="CK148" s="508">
        <f t="shared" si="459"/>
        <v>-1.3</v>
      </c>
      <c r="CL148" s="507">
        <f t="shared" si="491"/>
        <v>0</v>
      </c>
      <c r="CM148" s="204">
        <f t="shared" si="370"/>
        <v>-23.776220429142498</v>
      </c>
      <c r="CN148" s="204">
        <f t="shared" si="371"/>
        <v>-6.5000000000001279E-2</v>
      </c>
      <c r="CO148" s="537">
        <f t="shared" si="421"/>
        <v>0</v>
      </c>
      <c r="CP148" s="537">
        <f t="shared" si="514"/>
        <v>0</v>
      </c>
      <c r="CQ148" s="537">
        <f t="shared" si="300"/>
        <v>0</v>
      </c>
      <c r="CR148" s="537">
        <f t="shared" si="301"/>
        <v>0</v>
      </c>
      <c r="CS148" s="518">
        <f t="shared" si="412"/>
        <v>-23.776220429142498</v>
      </c>
      <c r="CT148" s="519">
        <f t="shared" si="423"/>
        <v>-5.2000000000001025E-2</v>
      </c>
      <c r="CU148" s="519">
        <f t="shared" si="460"/>
        <v>-2.6000000000000512E-2</v>
      </c>
      <c r="CV148" s="538">
        <f t="shared" si="302"/>
        <v>-2.6000000000000512E-2</v>
      </c>
      <c r="CW148" s="519">
        <f t="shared" si="461"/>
        <v>-2.6000000000000512E-2</v>
      </c>
      <c r="CX148" s="519">
        <f t="shared" si="492"/>
        <v>-2.6000000000000512E-2</v>
      </c>
      <c r="CY148" s="104">
        <f t="shared" si="462"/>
        <v>-23.411720429142498</v>
      </c>
      <c r="CZ148"/>
      <c r="DB148" s="36">
        <v>42390</v>
      </c>
      <c r="DC148" s="105">
        <v>-0.5213000000000001</v>
      </c>
      <c r="DD148" s="108">
        <v>-0.54767500000000002</v>
      </c>
      <c r="DE148" s="121"/>
      <c r="DF148" s="104">
        <v>-22.952330388000007</v>
      </c>
      <c r="DG148" s="202">
        <v>0.1</v>
      </c>
      <c r="DH148" s="224">
        <v>0.84767499999999996</v>
      </c>
      <c r="DI148" s="508">
        <f t="shared" si="463"/>
        <v>0</v>
      </c>
      <c r="DJ148" s="507">
        <f t="shared" si="493"/>
        <v>-0.3</v>
      </c>
      <c r="DK148" s="204">
        <f t="shared" si="372"/>
        <v>-23.352500000000017</v>
      </c>
      <c r="DL148" s="204">
        <f t="shared" si="343"/>
        <v>-1.5000000000000568E-2</v>
      </c>
      <c r="DM148" s="537">
        <f t="shared" si="426"/>
        <v>0</v>
      </c>
      <c r="DN148" s="537">
        <f t="shared" si="515"/>
        <v>0</v>
      </c>
      <c r="DO148" s="537">
        <f t="shared" si="307"/>
        <v>0</v>
      </c>
      <c r="DP148" s="537">
        <f t="shared" si="308"/>
        <v>0</v>
      </c>
      <c r="DQ148" s="518">
        <f t="shared" si="413"/>
        <v>-24.103662814992518</v>
      </c>
      <c r="DR148" s="519">
        <f t="shared" si="428"/>
        <v>-1.5000000000000568E-2</v>
      </c>
      <c r="DS148" s="519">
        <f t="shared" si="464"/>
        <v>-1.5000000000000568E-2</v>
      </c>
      <c r="DT148" s="538">
        <f t="shared" si="507"/>
        <v>-1.5000000000000568E-2</v>
      </c>
      <c r="DU148" s="519">
        <f t="shared" si="465"/>
        <v>-1.5000000000000568E-2</v>
      </c>
      <c r="DV148" s="519">
        <f t="shared" si="494"/>
        <v>-1.5000000000000568E-2</v>
      </c>
      <c r="DW148" s="104">
        <f t="shared" si="466"/>
        <v>-22.595483664901007</v>
      </c>
      <c r="DY148" s="183"/>
      <c r="DZ148" s="36">
        <v>42390</v>
      </c>
      <c r="EA148" s="105">
        <v>-0.5213000000000001</v>
      </c>
      <c r="EB148" s="108">
        <v>-0.54767500000000002</v>
      </c>
      <c r="EC148" s="121"/>
      <c r="ED148" s="104">
        <v>-22.952330388000007</v>
      </c>
      <c r="EE148" s="202">
        <v>0.1</v>
      </c>
      <c r="EF148" s="224">
        <v>-0.95232499999999998</v>
      </c>
      <c r="EG148" s="508">
        <f t="shared" si="467"/>
        <v>-1</v>
      </c>
      <c r="EH148" s="507">
        <f t="shared" si="495"/>
        <v>0</v>
      </c>
      <c r="EI148" s="204">
        <f t="shared" si="373"/>
        <v>-21.805901753415</v>
      </c>
      <c r="EJ148" s="204">
        <f t="shared" si="347"/>
        <v>-0.10000000000000142</v>
      </c>
      <c r="EK148" s="537">
        <f t="shared" si="431"/>
        <v>0</v>
      </c>
      <c r="EL148" s="537">
        <f t="shared" si="516"/>
        <v>0</v>
      </c>
      <c r="EM148" s="537">
        <f t="shared" si="312"/>
        <v>0</v>
      </c>
      <c r="EN148" s="537">
        <f t="shared" si="313"/>
        <v>0</v>
      </c>
      <c r="EO148" s="518">
        <f t="shared" si="414"/>
        <v>-21.987810244839999</v>
      </c>
      <c r="EP148" s="519">
        <f t="shared" si="433"/>
        <v>-8.000000000000114E-2</v>
      </c>
      <c r="EQ148" s="519">
        <f t="shared" si="468"/>
        <v>-8.000000000000114E-2</v>
      </c>
      <c r="ER148" s="538">
        <f t="shared" si="513"/>
        <v>-8.000000000000114E-2</v>
      </c>
      <c r="ES148" s="519">
        <f t="shared" si="469"/>
        <v>-8.000000000000114E-2</v>
      </c>
      <c r="ET148" s="519">
        <f t="shared" si="496"/>
        <v>-8.000000000000114E-2</v>
      </c>
      <c r="EU148" s="104">
        <f t="shared" si="470"/>
        <v>-22.471021978220016</v>
      </c>
      <c r="EW148" s="183"/>
      <c r="EX148" s="36">
        <v>42390</v>
      </c>
      <c r="EY148" s="105">
        <v>-0.5213000000000001</v>
      </c>
      <c r="EZ148" s="108">
        <v>-0.54767500000000002</v>
      </c>
      <c r="FA148" s="121"/>
      <c r="FB148" s="104">
        <v>-22.952330388000007</v>
      </c>
      <c r="FC148" s="202">
        <v>0.1</v>
      </c>
      <c r="FD148" s="224">
        <v>3.8976749999999996</v>
      </c>
      <c r="FE148" s="508">
        <f t="shared" si="471"/>
        <v>0</v>
      </c>
      <c r="FF148" s="507">
        <f t="shared" si="497"/>
        <v>0.7</v>
      </c>
      <c r="FG148" s="204">
        <f t="shared" si="374"/>
        <v>-23.674300427505006</v>
      </c>
      <c r="FH148" s="204">
        <f t="shared" si="351"/>
        <v>7.0000000000000284E-2</v>
      </c>
      <c r="FI148" s="537">
        <f t="shared" si="436"/>
        <v>0</v>
      </c>
      <c r="FJ148" s="537">
        <f t="shared" si="517"/>
        <v>0</v>
      </c>
      <c r="FK148" s="537">
        <f t="shared" si="317"/>
        <v>0</v>
      </c>
      <c r="FL148" s="537">
        <f t="shared" si="318"/>
        <v>0</v>
      </c>
      <c r="FM148" s="518">
        <f t="shared" si="415"/>
        <v>-23.674300427505006</v>
      </c>
      <c r="FN148" s="519">
        <f t="shared" si="438"/>
        <v>7.0000000000000284E-2</v>
      </c>
      <c r="FO148" s="519">
        <f t="shared" si="472"/>
        <v>7.0000000000000284E-2</v>
      </c>
      <c r="FP148" s="538">
        <f t="shared" si="508"/>
        <v>7.0000000000000284E-2</v>
      </c>
      <c r="FQ148" s="519">
        <f t="shared" si="473"/>
        <v>7.0000000000000284E-2</v>
      </c>
      <c r="FR148" s="519">
        <f t="shared" si="498"/>
        <v>7.0000000000000284E-2</v>
      </c>
      <c r="FS148" s="104">
        <f t="shared" si="474"/>
        <v>-22.779788899680998</v>
      </c>
      <c r="FT148"/>
      <c r="FU148" s="183"/>
      <c r="FV148" s="36">
        <v>42390</v>
      </c>
      <c r="FW148" s="105">
        <v>-0.5213000000000001</v>
      </c>
      <c r="FX148" s="108">
        <v>-0.54767500000000002</v>
      </c>
      <c r="FY148" s="121"/>
      <c r="FZ148" s="104">
        <v>-22.952330388000007</v>
      </c>
      <c r="GA148" s="202">
        <v>0.1</v>
      </c>
      <c r="GB148" s="223">
        <v>2.2976749999999999</v>
      </c>
      <c r="GC148" s="508">
        <f t="shared" si="475"/>
        <v>0</v>
      </c>
      <c r="GD148" s="507">
        <f t="shared" si="499"/>
        <v>0.3</v>
      </c>
      <c r="GE148" s="204">
        <f t="shared" si="375"/>
        <v>-25.677289412287504</v>
      </c>
      <c r="GF148" s="204">
        <f t="shared" si="355"/>
        <v>3.0000000000001137E-2</v>
      </c>
      <c r="GG148" s="537">
        <f t="shared" si="441"/>
        <v>0</v>
      </c>
      <c r="GH148" s="537">
        <f t="shared" si="518"/>
        <v>0.13000000000000114</v>
      </c>
      <c r="GI148" s="537">
        <f>IF(AND(GE148&gt;(FZ148+2),GB148&gt;5),GF148+(GA148*0.1),IF(AND(GE148&gt;(FZ148+2),GB148&gt;3),GF148+(GA148*0.2),IF(AND(GE148&gt;(FZ148+2),GB148&gt;0),GF148+(GA148*0.3),0)))</f>
        <v>0</v>
      </c>
      <c r="GJ148" s="537">
        <f t="shared" si="324"/>
        <v>0</v>
      </c>
      <c r="GK148" s="518">
        <f t="shared" si="416"/>
        <v>-25.337289412287507</v>
      </c>
      <c r="GL148" s="519">
        <f t="shared" si="356"/>
        <v>0.13000000000000256</v>
      </c>
      <c r="GM148" s="519">
        <f t="shared" si="476"/>
        <v>0.13000000000000256</v>
      </c>
      <c r="GN148" s="538">
        <f t="shared" si="509"/>
        <v>0.13000000000000256</v>
      </c>
      <c r="GO148" s="519">
        <f t="shared" si="477"/>
        <v>0.13000000000000256</v>
      </c>
      <c r="GP148" s="519">
        <f t="shared" si="500"/>
        <v>0.13000000000000256</v>
      </c>
      <c r="GQ148" s="104">
        <f t="shared" si="478"/>
        <v>-23.901289412287504</v>
      </c>
      <c r="GR148"/>
      <c r="GS148" s="183"/>
      <c r="GT148" s="36">
        <v>42390</v>
      </c>
      <c r="GU148" s="105">
        <v>-0.5213000000000001</v>
      </c>
      <c r="GV148" s="108">
        <v>-0.54767500000000002</v>
      </c>
      <c r="GW148" s="121"/>
      <c r="GX148" s="104">
        <v>-22.952330388000007</v>
      </c>
      <c r="GY148" s="202">
        <v>0.1</v>
      </c>
      <c r="GZ148" s="223">
        <v>4.4976750000000001</v>
      </c>
      <c r="HA148" s="508">
        <f t="shared" si="479"/>
        <v>0</v>
      </c>
      <c r="HB148" s="507">
        <f t="shared" si="501"/>
        <v>1.1000000000000001</v>
      </c>
      <c r="HC148" s="204">
        <f t="shared" si="376"/>
        <v>-24.092500000000001</v>
      </c>
      <c r="HD148" s="204">
        <f t="shared" si="358"/>
        <v>0.10999999999999943</v>
      </c>
      <c r="HE148" s="537">
        <f t="shared" si="445"/>
        <v>0</v>
      </c>
      <c r="HF148" s="537">
        <f t="shared" si="519"/>
        <v>0</v>
      </c>
      <c r="HG148" s="537">
        <f t="shared" si="328"/>
        <v>0</v>
      </c>
      <c r="HH148" s="537">
        <f t="shared" si="329"/>
        <v>0</v>
      </c>
      <c r="HI148" s="518">
        <f t="shared" si="417"/>
        <v>-24.11225727991501</v>
      </c>
      <c r="HJ148" s="519">
        <f t="shared" si="447"/>
        <v>0.10999999999999943</v>
      </c>
      <c r="HK148" s="519">
        <f t="shared" si="480"/>
        <v>0.10999999999999943</v>
      </c>
      <c r="HL148" s="538">
        <f t="shared" si="510"/>
        <v>0.10999999999999943</v>
      </c>
      <c r="HM148" s="519">
        <f t="shared" si="481"/>
        <v>0.10999999999999943</v>
      </c>
      <c r="HN148" s="519">
        <f t="shared" si="502"/>
        <v>0.10999999999999943</v>
      </c>
      <c r="HO148" s="104">
        <f t="shared" si="482"/>
        <v>-22.988357279915014</v>
      </c>
      <c r="HP148" s="165"/>
      <c r="HQ148" s="183"/>
      <c r="HR148" s="36">
        <v>42390</v>
      </c>
      <c r="HS148" s="105">
        <v>-0.5213000000000001</v>
      </c>
      <c r="HT148" s="108">
        <v>-0.54767500000000002</v>
      </c>
      <c r="HU148" s="121"/>
      <c r="HV148" s="104">
        <v>-22.952330388000007</v>
      </c>
      <c r="HW148" s="202">
        <v>0.1</v>
      </c>
      <c r="HX148" s="223">
        <v>-0.20232499999999998</v>
      </c>
      <c r="HY148" s="508">
        <f t="shared" si="483"/>
        <v>-1</v>
      </c>
      <c r="HZ148" s="507">
        <f t="shared" si="503"/>
        <v>0</v>
      </c>
      <c r="IA148" s="204">
        <f t="shared" si="377"/>
        <v>-21.384775439477515</v>
      </c>
      <c r="IB148" s="204">
        <f t="shared" si="362"/>
        <v>-0.10000000000000142</v>
      </c>
      <c r="IC148" s="537">
        <f t="shared" si="450"/>
        <v>0</v>
      </c>
      <c r="ID148" s="537">
        <f t="shared" si="520"/>
        <v>0</v>
      </c>
      <c r="IE148" s="537">
        <f t="shared" si="333"/>
        <v>0</v>
      </c>
      <c r="IF148" s="537">
        <f t="shared" si="334"/>
        <v>0</v>
      </c>
      <c r="IG148" s="518">
        <f t="shared" si="418"/>
        <v>-21.384775439477515</v>
      </c>
      <c r="IH148" s="519">
        <f t="shared" si="452"/>
        <v>-8.000000000000114E-2</v>
      </c>
      <c r="II148" s="519">
        <f t="shared" si="484"/>
        <v>-8.000000000000114E-2</v>
      </c>
      <c r="IJ148" s="538">
        <f t="shared" si="511"/>
        <v>-8.000000000000114E-2</v>
      </c>
      <c r="IK148" s="519">
        <f t="shared" si="485"/>
        <v>-8.000000000000114E-2</v>
      </c>
      <c r="IL148" s="519">
        <f t="shared" si="504"/>
        <v>-8.000000000000114E-2</v>
      </c>
      <c r="IM148" s="104">
        <f t="shared" si="486"/>
        <v>-22.123975439477533</v>
      </c>
      <c r="IN148"/>
      <c r="IO148" s="183"/>
      <c r="IP148" s="36">
        <v>42390</v>
      </c>
      <c r="IQ148" s="105">
        <v>-0.5213000000000001</v>
      </c>
      <c r="IR148" s="108">
        <v>-0.54767500000000002</v>
      </c>
      <c r="IS148" s="121"/>
      <c r="IT148" s="104">
        <v>-22.952330388000007</v>
      </c>
      <c r="IU148" s="202">
        <v>0.1</v>
      </c>
      <c r="IV148" s="365">
        <v>3.1976750000000003</v>
      </c>
      <c r="IW148" s="508">
        <f t="shared" si="487"/>
        <v>0</v>
      </c>
      <c r="IX148" s="507">
        <f t="shared" si="505"/>
        <v>0.7</v>
      </c>
      <c r="IY148" s="204">
        <f t="shared" si="378"/>
        <v>-23.225000000000005</v>
      </c>
      <c r="IZ148" s="204">
        <f t="shared" si="366"/>
        <v>7.0000000000000284E-2</v>
      </c>
      <c r="JA148" s="537">
        <f t="shared" si="455"/>
        <v>0</v>
      </c>
      <c r="JB148" s="537">
        <f t="shared" si="521"/>
        <v>0</v>
      </c>
      <c r="JC148" s="537">
        <f t="shared" si="338"/>
        <v>0</v>
      </c>
      <c r="JD148" s="537">
        <f t="shared" si="339"/>
        <v>0</v>
      </c>
      <c r="JE148" s="518">
        <f t="shared" si="419"/>
        <v>-23.299622412950011</v>
      </c>
      <c r="JF148" s="519">
        <f t="shared" si="457"/>
        <v>7.0000000000000284E-2</v>
      </c>
      <c r="JG148" s="519">
        <f t="shared" si="488"/>
        <v>7.0000000000000284E-2</v>
      </c>
      <c r="JH148" s="538">
        <f t="shared" si="512"/>
        <v>7.0000000000000284E-2</v>
      </c>
      <c r="JI148" s="519">
        <f t="shared" si="489"/>
        <v>7.0000000000000284E-2</v>
      </c>
      <c r="JJ148" s="519">
        <f t="shared" si="506"/>
        <v>7.0000000000000284E-2</v>
      </c>
      <c r="JK148" s="104">
        <f t="shared" si="490"/>
        <v>-23.043423855859018</v>
      </c>
      <c r="JL148" s="131"/>
      <c r="JM148" s="131"/>
      <c r="JN148" s="528"/>
      <c r="JO148" s="163">
        <v>-22.952330388000007</v>
      </c>
      <c r="JP148" s="163">
        <v>-3.7523249999999999</v>
      </c>
      <c r="JQ148" s="398">
        <f t="shared" si="390"/>
        <v>-23.411720429142498</v>
      </c>
      <c r="JT148" s="163">
        <v>0.84767499999999996</v>
      </c>
      <c r="JU148" s="398">
        <f t="shared" si="391"/>
        <v>-22.595483664901007</v>
      </c>
      <c r="JX148" s="163">
        <v>-0.95232499999999998</v>
      </c>
      <c r="JY148" s="425">
        <f t="shared" si="392"/>
        <v>-22.471021978220016</v>
      </c>
      <c r="KB148" s="163">
        <v>3.8976749999999996</v>
      </c>
      <c r="KC148" s="398">
        <f t="shared" si="246"/>
        <v>-22.779788899680998</v>
      </c>
      <c r="KF148" s="163">
        <v>2.2976749999999999</v>
      </c>
      <c r="KG148" s="398">
        <f t="shared" si="393"/>
        <v>-23.901289412287504</v>
      </c>
      <c r="KJ148" s="163">
        <v>4.4976750000000001</v>
      </c>
      <c r="KK148" s="398">
        <f t="shared" si="394"/>
        <v>-22.988357279915014</v>
      </c>
      <c r="KL148" s="425"/>
      <c r="KN148" s="365">
        <v>-0.20232499999999998</v>
      </c>
      <c r="KO148" s="398">
        <f t="shared" si="395"/>
        <v>-22.123975439477533</v>
      </c>
      <c r="KR148" s="365">
        <v>3.1976750000000003</v>
      </c>
      <c r="KS148" s="398">
        <f t="shared" si="250"/>
        <v>-23.043423855859018</v>
      </c>
      <c r="KU148" s="36">
        <v>42390</v>
      </c>
    </row>
    <row r="149" spans="1:325" x14ac:dyDescent="0.35">
      <c r="A149" s="95">
        <v>41295</v>
      </c>
      <c r="B149" s="36">
        <v>41295</v>
      </c>
      <c r="C149" s="301">
        <v>-4.3</v>
      </c>
      <c r="D149" s="301">
        <v>0.3</v>
      </c>
      <c r="E149" s="301">
        <v>-1.5</v>
      </c>
      <c r="F149" s="301">
        <v>3.3499999999999996</v>
      </c>
      <c r="G149" s="301">
        <v>1.75</v>
      </c>
      <c r="H149" s="301">
        <v>3.9499999999999997</v>
      </c>
      <c r="I149" s="301">
        <v>-0.75</v>
      </c>
      <c r="J149" s="301">
        <v>2.6500000000000004</v>
      </c>
      <c r="K149" s="106"/>
      <c r="L149" s="36">
        <v>42390</v>
      </c>
      <c r="M149" s="105">
        <v>-0.5213000000000001</v>
      </c>
      <c r="N149" s="98">
        <f t="shared" si="233"/>
        <v>-0.54767500000000002</v>
      </c>
      <c r="O149" s="108">
        <f t="shared" si="242"/>
        <v>-0.57348333333333334</v>
      </c>
      <c r="P149" s="262"/>
      <c r="Q149" s="181">
        <v>42390</v>
      </c>
      <c r="R149" s="301">
        <v>-4.3</v>
      </c>
      <c r="S149" s="224">
        <v>-3.7523249999999999</v>
      </c>
      <c r="T149"/>
      <c r="U149" s="301">
        <v>0.3</v>
      </c>
      <c r="V149" s="224">
        <v>0.84767499999999996</v>
      </c>
      <c r="W149"/>
      <c r="X149" s="301">
        <v>-1.5</v>
      </c>
      <c r="Y149" s="224">
        <v>-0.95232499999999998</v>
      </c>
      <c r="Z149"/>
      <c r="AA149" s="301">
        <v>3.3499999999999996</v>
      </c>
      <c r="AB149" s="224">
        <v>3.8976749999999996</v>
      </c>
      <c r="AC149"/>
      <c r="AD149" s="301">
        <v>1.75</v>
      </c>
      <c r="AE149" s="223">
        <v>2.2976749999999999</v>
      </c>
      <c r="AF149"/>
      <c r="AG149" s="301">
        <v>3.9499999999999997</v>
      </c>
      <c r="AH149" s="223">
        <v>4.4976750000000001</v>
      </c>
      <c r="AI149" s="100"/>
      <c r="AJ149" s="301">
        <v>-0.75</v>
      </c>
      <c r="AK149" s="223">
        <v>-0.20232499999999998</v>
      </c>
      <c r="AL149"/>
      <c r="AM149" s="301">
        <v>2.6500000000000004</v>
      </c>
      <c r="AN149" s="223">
        <f t="shared" si="224"/>
        <v>3.1976750000000003</v>
      </c>
      <c r="AO149"/>
      <c r="AZ149" s="36">
        <v>42391</v>
      </c>
      <c r="BA149" s="301">
        <v>-5.95</v>
      </c>
      <c r="BB149" s="98"/>
      <c r="BC149" s="301">
        <v>-1.05</v>
      </c>
      <c r="BE149" s="301">
        <v>-0.25</v>
      </c>
      <c r="BG149" s="301">
        <v>5</v>
      </c>
      <c r="BI149" s="301">
        <v>1.8</v>
      </c>
      <c r="BK149" s="301">
        <v>3.45</v>
      </c>
      <c r="BM149" s="301">
        <v>-1.5</v>
      </c>
      <c r="BN149" s="104"/>
      <c r="BO149" s="301">
        <v>2.4000000000000004</v>
      </c>
      <c r="BP149" s="104"/>
      <c r="BQ149" s="104"/>
      <c r="BS149" s="36">
        <v>42391</v>
      </c>
      <c r="BT149">
        <v>95</v>
      </c>
      <c r="BU149">
        <f t="shared" si="380"/>
        <v>0.95</v>
      </c>
      <c r="BV149">
        <f t="shared" si="381"/>
        <v>-22.938920593750005</v>
      </c>
      <c r="BW149">
        <v>86</v>
      </c>
      <c r="BX149">
        <f t="shared" si="382"/>
        <v>0.86</v>
      </c>
      <c r="CD149" s="36">
        <v>42391</v>
      </c>
      <c r="CE149" s="108">
        <v>-0.46684999999999999</v>
      </c>
      <c r="CF149" s="108">
        <v>-0.49407500000000004</v>
      </c>
      <c r="CG149" s="121"/>
      <c r="CH149" s="104">
        <v>-22.938920593750005</v>
      </c>
      <c r="CI149" s="202">
        <v>0.1</v>
      </c>
      <c r="CJ149" s="224">
        <v>-5.4559250000000006</v>
      </c>
      <c r="CK149" s="508">
        <f t="shared" si="459"/>
        <v>-1.8</v>
      </c>
      <c r="CL149" s="507">
        <f t="shared" si="491"/>
        <v>0</v>
      </c>
      <c r="CM149" s="204">
        <f t="shared" si="370"/>
        <v>-23.866220429142498</v>
      </c>
      <c r="CN149" s="204">
        <f t="shared" si="371"/>
        <v>-8.9999999999999858E-2</v>
      </c>
      <c r="CO149" s="537">
        <f t="shared" si="421"/>
        <v>0</v>
      </c>
      <c r="CP149" s="537">
        <f t="shared" si="514"/>
        <v>0</v>
      </c>
      <c r="CQ149" s="537">
        <f t="shared" si="300"/>
        <v>0</v>
      </c>
      <c r="CR149" s="537">
        <f t="shared" si="301"/>
        <v>0</v>
      </c>
      <c r="CS149" s="518">
        <f t="shared" si="412"/>
        <v>-23.866220429142498</v>
      </c>
      <c r="CT149" s="519">
        <f t="shared" si="423"/>
        <v>-7.1999999999999884E-2</v>
      </c>
      <c r="CU149" s="519">
        <f t="shared" si="460"/>
        <v>-3.5999999999999942E-2</v>
      </c>
      <c r="CV149" s="538">
        <f t="shared" si="302"/>
        <v>-3.5999999999999942E-2</v>
      </c>
      <c r="CW149" s="519">
        <f t="shared" si="461"/>
        <v>-3.5999999999999942E-2</v>
      </c>
      <c r="CX149" s="519">
        <f t="shared" si="492"/>
        <v>-3.5999999999999942E-2</v>
      </c>
      <c r="CY149" s="104">
        <f t="shared" si="462"/>
        <v>-23.4477204291425</v>
      </c>
      <c r="CZ149" s="98"/>
      <c r="DB149" s="36">
        <v>42391</v>
      </c>
      <c r="DC149" s="108">
        <v>-0.46684999999999999</v>
      </c>
      <c r="DD149" s="108">
        <v>-0.49407500000000004</v>
      </c>
      <c r="DE149" s="121"/>
      <c r="DF149" s="104">
        <v>-22.938920593750005</v>
      </c>
      <c r="DG149" s="202">
        <v>0.1</v>
      </c>
      <c r="DH149" s="224">
        <v>-0.555925</v>
      </c>
      <c r="DI149" s="508">
        <f t="shared" si="463"/>
        <v>-1</v>
      </c>
      <c r="DJ149" s="507">
        <f t="shared" si="493"/>
        <v>0</v>
      </c>
      <c r="DK149" s="204">
        <f t="shared" si="372"/>
        <v>-23.402500000000018</v>
      </c>
      <c r="DL149" s="204">
        <f t="shared" si="343"/>
        <v>-5.0000000000000711E-2</v>
      </c>
      <c r="DM149" s="537">
        <f t="shared" si="426"/>
        <v>0</v>
      </c>
      <c r="DN149" s="537">
        <f t="shared" si="515"/>
        <v>0</v>
      </c>
      <c r="DO149" s="537">
        <f t="shared" si="307"/>
        <v>0</v>
      </c>
      <c r="DP149" s="537">
        <f t="shared" si="308"/>
        <v>0</v>
      </c>
      <c r="DQ149" s="518">
        <f t="shared" si="413"/>
        <v>-24.153662814992519</v>
      </c>
      <c r="DR149" s="519">
        <f t="shared" si="428"/>
        <v>-4.000000000000057E-2</v>
      </c>
      <c r="DS149" s="519">
        <f t="shared" si="464"/>
        <v>-2.0000000000000285E-2</v>
      </c>
      <c r="DT149" s="538">
        <f t="shared" si="507"/>
        <v>-2.0000000000000285E-2</v>
      </c>
      <c r="DU149" s="519">
        <f t="shared" si="465"/>
        <v>-2.0000000000000285E-2</v>
      </c>
      <c r="DV149" s="519">
        <f t="shared" si="494"/>
        <v>-2.0000000000000285E-2</v>
      </c>
      <c r="DW149" s="104">
        <f t="shared" si="466"/>
        <v>-22.615483664901006</v>
      </c>
      <c r="DY149" s="183"/>
      <c r="DZ149" s="36">
        <v>42391</v>
      </c>
      <c r="EA149" s="108">
        <v>-0.46684999999999999</v>
      </c>
      <c r="EB149" s="108">
        <v>-0.49407500000000004</v>
      </c>
      <c r="EC149" s="121"/>
      <c r="ED149" s="104">
        <v>-22.938920593750005</v>
      </c>
      <c r="EE149" s="202">
        <v>0.1</v>
      </c>
      <c r="EF149" s="224">
        <v>0.24407500000000004</v>
      </c>
      <c r="EG149" s="508">
        <f t="shared" si="467"/>
        <v>0</v>
      </c>
      <c r="EH149" s="507">
        <f t="shared" si="495"/>
        <v>-0.3</v>
      </c>
      <c r="EI149" s="204">
        <f t="shared" si="373"/>
        <v>-21.835901753415001</v>
      </c>
      <c r="EJ149" s="204">
        <f t="shared" si="347"/>
        <v>-3.0000000000001137E-2</v>
      </c>
      <c r="EK149" s="537">
        <f t="shared" si="431"/>
        <v>0</v>
      </c>
      <c r="EL149" s="537">
        <f t="shared" si="516"/>
        <v>0</v>
      </c>
      <c r="EM149" s="537">
        <f t="shared" si="312"/>
        <v>0</v>
      </c>
      <c r="EN149" s="537">
        <f t="shared" si="313"/>
        <v>0</v>
      </c>
      <c r="EO149" s="518">
        <f t="shared" si="414"/>
        <v>-22.01781024484</v>
      </c>
      <c r="EP149" s="519">
        <f t="shared" si="433"/>
        <v>-3.0000000000001137E-2</v>
      </c>
      <c r="EQ149" s="519">
        <f t="shared" si="468"/>
        <v>-3.0000000000001137E-2</v>
      </c>
      <c r="ER149" s="538">
        <f t="shared" si="513"/>
        <v>-3.0000000000001137E-2</v>
      </c>
      <c r="ES149" s="519">
        <f t="shared" si="469"/>
        <v>-3.0000000000001137E-2</v>
      </c>
      <c r="ET149" s="519">
        <f t="shared" si="496"/>
        <v>-3.0000000000001137E-2</v>
      </c>
      <c r="EU149" s="104">
        <f t="shared" si="470"/>
        <v>-22.501021978220017</v>
      </c>
      <c r="EW149" s="183"/>
      <c r="EX149" s="36">
        <v>42391</v>
      </c>
      <c r="EY149" s="108">
        <v>-0.46684999999999999</v>
      </c>
      <c r="EZ149" s="108">
        <v>-0.49407500000000004</v>
      </c>
      <c r="FA149" s="121"/>
      <c r="FB149" s="104">
        <v>-22.938920593750005</v>
      </c>
      <c r="FC149" s="202">
        <v>0.1</v>
      </c>
      <c r="FD149" s="224">
        <v>5.4940750000000005</v>
      </c>
      <c r="FE149" s="508">
        <f t="shared" si="471"/>
        <v>0</v>
      </c>
      <c r="FF149" s="507">
        <f t="shared" si="497"/>
        <v>1.3</v>
      </c>
      <c r="FG149" s="204">
        <f t="shared" si="374"/>
        <v>-23.544300427505007</v>
      </c>
      <c r="FH149" s="204">
        <f t="shared" si="351"/>
        <v>0.12999999999999901</v>
      </c>
      <c r="FI149" s="537">
        <f t="shared" si="436"/>
        <v>0</v>
      </c>
      <c r="FJ149" s="537">
        <f t="shared" si="517"/>
        <v>0</v>
      </c>
      <c r="FK149" s="537">
        <f t="shared" si="317"/>
        <v>0</v>
      </c>
      <c r="FL149" s="537">
        <f t="shared" si="318"/>
        <v>0</v>
      </c>
      <c r="FM149" s="518">
        <f t="shared" si="415"/>
        <v>-23.544300427505007</v>
      </c>
      <c r="FN149" s="519">
        <f t="shared" si="438"/>
        <v>0.12999999999999901</v>
      </c>
      <c r="FO149" s="519">
        <f t="shared" si="472"/>
        <v>0.12999999999999901</v>
      </c>
      <c r="FP149" s="538">
        <f t="shared" si="508"/>
        <v>0.12999999999999901</v>
      </c>
      <c r="FQ149" s="519">
        <f t="shared" si="473"/>
        <v>0.12999999999999901</v>
      </c>
      <c r="FR149" s="519">
        <f t="shared" si="498"/>
        <v>0.12999999999999901</v>
      </c>
      <c r="FS149" s="104">
        <f t="shared" si="474"/>
        <v>-22.649788899680999</v>
      </c>
      <c r="FT149"/>
      <c r="FU149" s="183"/>
      <c r="FV149" s="36">
        <v>42391</v>
      </c>
      <c r="FW149" s="108">
        <v>-0.46684999999999999</v>
      </c>
      <c r="FX149" s="108">
        <v>-0.49407500000000004</v>
      </c>
      <c r="FY149" s="121"/>
      <c r="FZ149" s="104">
        <v>-22.938920593750005</v>
      </c>
      <c r="GA149" s="202">
        <v>0.1</v>
      </c>
      <c r="GB149" s="223">
        <v>2.2940750000000003</v>
      </c>
      <c r="GC149" s="508">
        <f t="shared" si="475"/>
        <v>0</v>
      </c>
      <c r="GD149" s="507">
        <f t="shared" si="499"/>
        <v>0.3</v>
      </c>
      <c r="GE149" s="204">
        <f t="shared" si="375"/>
        <v>-25.647289412287503</v>
      </c>
      <c r="GF149" s="204">
        <f t="shared" si="355"/>
        <v>3.0000000000001137E-2</v>
      </c>
      <c r="GG149" s="537">
        <f t="shared" si="441"/>
        <v>0</v>
      </c>
      <c r="GH149" s="537">
        <f t="shared" si="518"/>
        <v>0.13000000000000114</v>
      </c>
      <c r="GI149" s="537">
        <f t="shared" si="323"/>
        <v>0</v>
      </c>
      <c r="GJ149" s="537">
        <f t="shared" si="324"/>
        <v>0</v>
      </c>
      <c r="GK149" s="518">
        <f t="shared" si="416"/>
        <v>-25.207289412287505</v>
      </c>
      <c r="GL149" s="519">
        <f t="shared" si="356"/>
        <v>0.13000000000000256</v>
      </c>
      <c r="GM149" s="519">
        <f t="shared" si="476"/>
        <v>0.13000000000000256</v>
      </c>
      <c r="GN149" s="538">
        <f t="shared" si="509"/>
        <v>0.13000000000000256</v>
      </c>
      <c r="GO149" s="519">
        <f t="shared" si="477"/>
        <v>0.13000000000000256</v>
      </c>
      <c r="GP149" s="519">
        <f t="shared" si="500"/>
        <v>0.13000000000000256</v>
      </c>
      <c r="GQ149" s="104">
        <f t="shared" si="478"/>
        <v>-23.771289412287501</v>
      </c>
      <c r="GR149"/>
      <c r="GS149" s="183"/>
      <c r="GT149" s="36">
        <v>42391</v>
      </c>
      <c r="GU149" s="108">
        <v>-0.46684999999999999</v>
      </c>
      <c r="GV149" s="108">
        <v>-0.49407500000000004</v>
      </c>
      <c r="GW149" s="121"/>
      <c r="GX149" s="104">
        <v>-22.938920593750005</v>
      </c>
      <c r="GY149" s="202">
        <v>0.1</v>
      </c>
      <c r="GZ149" s="223">
        <v>3.9440750000000002</v>
      </c>
      <c r="HA149" s="508">
        <f t="shared" si="479"/>
        <v>0</v>
      </c>
      <c r="HB149" s="507">
        <f t="shared" si="501"/>
        <v>0.7</v>
      </c>
      <c r="HC149" s="204">
        <f t="shared" si="376"/>
        <v>-24.022500000000001</v>
      </c>
      <c r="HD149" s="204">
        <f t="shared" si="358"/>
        <v>7.0000000000000284E-2</v>
      </c>
      <c r="HE149" s="537">
        <f t="shared" si="445"/>
        <v>0</v>
      </c>
      <c r="HF149" s="537">
        <f t="shared" si="519"/>
        <v>0</v>
      </c>
      <c r="HG149" s="537">
        <f t="shared" si="328"/>
        <v>0</v>
      </c>
      <c r="HH149" s="537">
        <f t="shared" si="329"/>
        <v>0</v>
      </c>
      <c r="HI149" s="518">
        <f t="shared" si="417"/>
        <v>-24.04225727991501</v>
      </c>
      <c r="HJ149" s="519">
        <f t="shared" si="447"/>
        <v>7.0000000000000284E-2</v>
      </c>
      <c r="HK149" s="519">
        <f t="shared" si="480"/>
        <v>7.0000000000000284E-2</v>
      </c>
      <c r="HL149" s="538">
        <f t="shared" si="510"/>
        <v>7.0000000000000284E-2</v>
      </c>
      <c r="HM149" s="519">
        <f t="shared" si="481"/>
        <v>7.0000000000000284E-2</v>
      </c>
      <c r="HN149" s="519">
        <f t="shared" si="502"/>
        <v>7.0000000000000284E-2</v>
      </c>
      <c r="HO149" s="104">
        <f t="shared" si="482"/>
        <v>-22.918357279915014</v>
      </c>
      <c r="HP149" s="165"/>
      <c r="HQ149" s="183"/>
      <c r="HR149" s="36">
        <v>42391</v>
      </c>
      <c r="HS149" s="108">
        <v>-0.46684999999999999</v>
      </c>
      <c r="HT149" s="108">
        <v>-0.49407500000000004</v>
      </c>
      <c r="HU149" s="121"/>
      <c r="HV149" s="104">
        <v>-22.938920593750005</v>
      </c>
      <c r="HW149" s="202">
        <v>0.1</v>
      </c>
      <c r="HX149" s="223">
        <v>-1.005925</v>
      </c>
      <c r="HY149" s="508">
        <f t="shared" si="483"/>
        <v>-1.05</v>
      </c>
      <c r="HZ149" s="507">
        <f t="shared" si="503"/>
        <v>0</v>
      </c>
      <c r="IA149" s="204">
        <f t="shared" si="377"/>
        <v>-21.489775439477516</v>
      </c>
      <c r="IB149" s="204">
        <f t="shared" si="362"/>
        <v>-0.10500000000000043</v>
      </c>
      <c r="IC149" s="537">
        <f t="shared" si="450"/>
        <v>0</v>
      </c>
      <c r="ID149" s="537">
        <f t="shared" si="520"/>
        <v>0</v>
      </c>
      <c r="IE149" s="537">
        <f t="shared" si="333"/>
        <v>0</v>
      </c>
      <c r="IF149" s="537">
        <f t="shared" si="334"/>
        <v>0</v>
      </c>
      <c r="IG149" s="518">
        <f t="shared" si="418"/>
        <v>-21.489775439477516</v>
      </c>
      <c r="IH149" s="519">
        <f t="shared" si="452"/>
        <v>-8.4000000000000352E-2</v>
      </c>
      <c r="II149" s="519">
        <f t="shared" si="484"/>
        <v>-8.4000000000000352E-2</v>
      </c>
      <c r="IJ149" s="538">
        <f t="shared" si="511"/>
        <v>-8.4000000000000352E-2</v>
      </c>
      <c r="IK149" s="519">
        <f t="shared" si="485"/>
        <v>-8.4000000000000352E-2</v>
      </c>
      <c r="IL149" s="519">
        <f t="shared" si="504"/>
        <v>-8.4000000000000352E-2</v>
      </c>
      <c r="IM149" s="104">
        <f t="shared" si="486"/>
        <v>-22.207975439477533</v>
      </c>
      <c r="IN149" s="104"/>
      <c r="IO149" s="183"/>
      <c r="IP149" s="36">
        <v>42391</v>
      </c>
      <c r="IQ149" s="108">
        <v>-0.46684999999999999</v>
      </c>
      <c r="IR149" s="108">
        <v>-0.49407500000000004</v>
      </c>
      <c r="IS149" s="121"/>
      <c r="IT149" s="104">
        <v>-22.938920593750005</v>
      </c>
      <c r="IU149" s="202">
        <v>0.1</v>
      </c>
      <c r="IV149" s="365">
        <v>2.8940750000000004</v>
      </c>
      <c r="IW149" s="508">
        <f t="shared" si="487"/>
        <v>0</v>
      </c>
      <c r="IX149" s="507">
        <f t="shared" si="505"/>
        <v>0.3</v>
      </c>
      <c r="IY149" s="204">
        <f t="shared" si="378"/>
        <v>-23.195000000000004</v>
      </c>
      <c r="IZ149" s="204">
        <f t="shared" si="366"/>
        <v>3.0000000000001137E-2</v>
      </c>
      <c r="JA149" s="537">
        <f t="shared" si="455"/>
        <v>0</v>
      </c>
      <c r="JB149" s="537">
        <f t="shared" si="521"/>
        <v>0</v>
      </c>
      <c r="JC149" s="537">
        <f t="shared" si="338"/>
        <v>0</v>
      </c>
      <c r="JD149" s="537">
        <f t="shared" si="339"/>
        <v>0</v>
      </c>
      <c r="JE149" s="518">
        <f t="shared" si="419"/>
        <v>-23.26962241295001</v>
      </c>
      <c r="JF149" s="519">
        <f t="shared" si="457"/>
        <v>3.0000000000001137E-2</v>
      </c>
      <c r="JG149" s="519">
        <f t="shared" si="488"/>
        <v>3.0000000000001137E-2</v>
      </c>
      <c r="JH149" s="538">
        <f t="shared" si="512"/>
        <v>3.0000000000001137E-2</v>
      </c>
      <c r="JI149" s="519">
        <f t="shared" si="489"/>
        <v>3.0000000000001137E-2</v>
      </c>
      <c r="JJ149" s="519">
        <f t="shared" si="506"/>
        <v>3.0000000000001137E-2</v>
      </c>
      <c r="JK149" s="104">
        <f t="shared" si="490"/>
        <v>-23.013423855859017</v>
      </c>
      <c r="JL149" s="186"/>
      <c r="JM149" s="186"/>
      <c r="JN149" s="527"/>
      <c r="JO149" s="163">
        <v>-22.938920593750005</v>
      </c>
      <c r="JP149" s="163">
        <v>-5.4559250000000006</v>
      </c>
      <c r="JQ149" s="398">
        <f t="shared" si="390"/>
        <v>-23.4477204291425</v>
      </c>
      <c r="JT149" s="163">
        <v>-0.555925</v>
      </c>
      <c r="JU149" s="398">
        <f t="shared" si="391"/>
        <v>-22.615483664901006</v>
      </c>
      <c r="JX149" s="163">
        <v>0.24407500000000004</v>
      </c>
      <c r="JY149" s="425">
        <f t="shared" si="392"/>
        <v>-22.501021978220017</v>
      </c>
      <c r="KB149" s="163">
        <v>5.4940750000000005</v>
      </c>
      <c r="KC149" s="398">
        <f t="shared" si="246"/>
        <v>-22.649788899680999</v>
      </c>
      <c r="KF149" s="163">
        <v>2.2940750000000003</v>
      </c>
      <c r="KG149" s="398">
        <f t="shared" si="393"/>
        <v>-23.771289412287501</v>
      </c>
      <c r="KJ149" s="163">
        <v>3.9440750000000002</v>
      </c>
      <c r="KK149" s="398">
        <f t="shared" si="394"/>
        <v>-22.918357279915014</v>
      </c>
      <c r="KL149" s="425"/>
      <c r="KN149" s="365">
        <v>-1.005925</v>
      </c>
      <c r="KO149" s="398">
        <f t="shared" si="395"/>
        <v>-22.207975439477533</v>
      </c>
      <c r="KP149" s="164"/>
      <c r="KR149" s="365">
        <v>2.8940750000000004</v>
      </c>
      <c r="KS149" s="398">
        <f t="shared" si="250"/>
        <v>-23.013423855859017</v>
      </c>
      <c r="KT149" s="164"/>
      <c r="KU149" s="36">
        <v>42391</v>
      </c>
    </row>
    <row r="150" spans="1:325" x14ac:dyDescent="0.35">
      <c r="A150" s="95">
        <v>41296</v>
      </c>
      <c r="B150" s="36">
        <v>41296</v>
      </c>
      <c r="C150" s="301">
        <v>-5.95</v>
      </c>
      <c r="D150" s="301">
        <v>-1.05</v>
      </c>
      <c r="E150" s="301">
        <v>-0.25</v>
      </c>
      <c r="F150" s="301">
        <v>5</v>
      </c>
      <c r="G150" s="301">
        <v>1.8</v>
      </c>
      <c r="H150" s="301">
        <v>3.45</v>
      </c>
      <c r="I150" s="301">
        <v>-1.5</v>
      </c>
      <c r="J150" s="301">
        <v>2.4000000000000004</v>
      </c>
      <c r="K150" s="106"/>
      <c r="L150" s="36">
        <v>42391</v>
      </c>
      <c r="M150" s="108">
        <v>-0.46684999999999999</v>
      </c>
      <c r="N150" s="98">
        <f t="shared" si="233"/>
        <v>-0.49407500000000004</v>
      </c>
      <c r="O150" s="108">
        <f t="shared" si="242"/>
        <v>-0.52073333333333338</v>
      </c>
      <c r="P150" s="262"/>
      <c r="Q150" s="181">
        <v>42391</v>
      </c>
      <c r="R150" s="301">
        <v>-5.95</v>
      </c>
      <c r="S150" s="224">
        <v>-5.4559250000000006</v>
      </c>
      <c r="T150" s="98"/>
      <c r="U150" s="301">
        <v>-1.05</v>
      </c>
      <c r="V150" s="224">
        <v>-0.555925</v>
      </c>
      <c r="W150"/>
      <c r="X150" s="301">
        <v>-0.25</v>
      </c>
      <c r="Y150" s="224">
        <v>0.24407500000000004</v>
      </c>
      <c r="Z150"/>
      <c r="AA150" s="301">
        <v>5</v>
      </c>
      <c r="AB150" s="224">
        <v>5.4940750000000005</v>
      </c>
      <c r="AC150"/>
      <c r="AD150" s="301">
        <v>1.8</v>
      </c>
      <c r="AE150" s="223">
        <v>2.2940750000000003</v>
      </c>
      <c r="AF150"/>
      <c r="AG150" s="301">
        <v>3.45</v>
      </c>
      <c r="AH150" s="223">
        <v>3.9440750000000002</v>
      </c>
      <c r="AI150" s="100"/>
      <c r="AJ150" s="301">
        <v>-1.5</v>
      </c>
      <c r="AK150" s="223">
        <v>-1.005925</v>
      </c>
      <c r="AL150" s="104"/>
      <c r="AM150" s="301">
        <v>2.4000000000000004</v>
      </c>
      <c r="AN150" s="223">
        <f t="shared" ref="AN150:AN213" si="522">(AM150-N150)</f>
        <v>2.8940750000000004</v>
      </c>
      <c r="AO150" s="104"/>
      <c r="AZ150" s="36">
        <v>42392</v>
      </c>
      <c r="BA150" s="301">
        <v>-5.2</v>
      </c>
      <c r="BB150">
        <v>-23.214944444444441</v>
      </c>
      <c r="BC150" s="301">
        <v>0.15000000000000002</v>
      </c>
      <c r="BE150" s="301">
        <v>2.25</v>
      </c>
      <c r="BG150" s="301">
        <v>3.8499999999999996</v>
      </c>
      <c r="BI150" s="301">
        <v>1.9</v>
      </c>
      <c r="BK150" s="301">
        <v>1.9500000000000002</v>
      </c>
      <c r="BM150" s="301">
        <v>-1.6</v>
      </c>
      <c r="BN150" s="104"/>
      <c r="BO150" s="301">
        <v>3.05</v>
      </c>
      <c r="BP150" s="104"/>
      <c r="BQ150" s="104"/>
      <c r="BS150" s="36">
        <v>42392</v>
      </c>
      <c r="BT150">
        <v>96</v>
      </c>
      <c r="BU150">
        <f t="shared" si="380"/>
        <v>0.96</v>
      </c>
      <c r="BV150">
        <f t="shared" si="381"/>
        <v>-22.924074176000012</v>
      </c>
      <c r="BW150">
        <v>87</v>
      </c>
      <c r="BX150">
        <f t="shared" si="382"/>
        <v>0.87</v>
      </c>
      <c r="CD150" s="36">
        <v>42392</v>
      </c>
      <c r="CE150" s="108">
        <v>-0.41070000000000007</v>
      </c>
      <c r="CF150" s="108">
        <v>-0.43877500000000003</v>
      </c>
      <c r="CG150" s="121"/>
      <c r="CH150" s="104">
        <v>-22.924074176000012</v>
      </c>
      <c r="CI150" s="202">
        <v>0.1</v>
      </c>
      <c r="CJ150" s="224">
        <v>-4.7612250000000005</v>
      </c>
      <c r="CK150" s="508">
        <f t="shared" si="459"/>
        <v>-1.8</v>
      </c>
      <c r="CL150" s="507">
        <f t="shared" si="491"/>
        <v>0</v>
      </c>
      <c r="CM150" s="204">
        <f t="shared" si="370"/>
        <v>-23.956220429142498</v>
      </c>
      <c r="CN150" s="204">
        <f t="shared" si="371"/>
        <v>-8.9999999999999858E-2</v>
      </c>
      <c r="CO150" s="537">
        <f t="shared" si="421"/>
        <v>0</v>
      </c>
      <c r="CP150" s="537">
        <f t="shared" si="514"/>
        <v>0</v>
      </c>
      <c r="CQ150" s="537">
        <f t="shared" si="300"/>
        <v>0</v>
      </c>
      <c r="CR150" s="537">
        <f t="shared" si="301"/>
        <v>0</v>
      </c>
      <c r="CS150" s="518">
        <f t="shared" si="412"/>
        <v>-23.956220429142498</v>
      </c>
      <c r="CT150" s="519">
        <f t="shared" si="423"/>
        <v>-7.1999999999999884E-2</v>
      </c>
      <c r="CU150" s="519">
        <f t="shared" si="460"/>
        <v>-3.5999999999999942E-2</v>
      </c>
      <c r="CV150" s="538">
        <f t="shared" si="302"/>
        <v>-3.5999999999999942E-2</v>
      </c>
      <c r="CW150" s="519">
        <f t="shared" si="461"/>
        <v>-3.5999999999999942E-2</v>
      </c>
      <c r="CX150" s="519">
        <f t="shared" si="492"/>
        <v>-3.5999999999999942E-2</v>
      </c>
      <c r="CY150" s="104">
        <f t="shared" si="462"/>
        <v>-23.483720429142501</v>
      </c>
      <c r="CZ150">
        <v>-23.214944444444441</v>
      </c>
      <c r="DB150" s="36">
        <v>42392</v>
      </c>
      <c r="DC150" s="108">
        <v>-0.41070000000000007</v>
      </c>
      <c r="DD150" s="108">
        <v>-0.43877500000000003</v>
      </c>
      <c r="DE150" s="121"/>
      <c r="DF150" s="104">
        <v>-22.924074176000012</v>
      </c>
      <c r="DG150" s="202">
        <v>0.1</v>
      </c>
      <c r="DH150" s="224">
        <v>0.58877500000000005</v>
      </c>
      <c r="DI150" s="508">
        <f t="shared" si="463"/>
        <v>0</v>
      </c>
      <c r="DJ150" s="507">
        <f t="shared" si="493"/>
        <v>-0.3</v>
      </c>
      <c r="DK150" s="204">
        <f t="shared" si="372"/>
        <v>-23.417500000000018</v>
      </c>
      <c r="DL150" s="204">
        <f t="shared" si="343"/>
        <v>-1.5000000000000568E-2</v>
      </c>
      <c r="DM150" s="537">
        <f t="shared" si="426"/>
        <v>0</v>
      </c>
      <c r="DN150" s="537">
        <f t="shared" si="515"/>
        <v>0</v>
      </c>
      <c r="DO150" s="537">
        <f t="shared" si="307"/>
        <v>0</v>
      </c>
      <c r="DP150" s="537">
        <f t="shared" si="308"/>
        <v>0</v>
      </c>
      <c r="DQ150" s="518">
        <f t="shared" si="413"/>
        <v>-24.168662814992519</v>
      </c>
      <c r="DR150" s="519">
        <f t="shared" si="428"/>
        <v>-1.5000000000000568E-2</v>
      </c>
      <c r="DS150" s="519">
        <f t="shared" si="464"/>
        <v>-1.5000000000000568E-2</v>
      </c>
      <c r="DT150" s="538">
        <f t="shared" si="507"/>
        <v>-1.5000000000000568E-2</v>
      </c>
      <c r="DU150" s="519">
        <f t="shared" si="465"/>
        <v>-1.5000000000000568E-2</v>
      </c>
      <c r="DV150" s="519">
        <f t="shared" si="494"/>
        <v>-1.5000000000000568E-2</v>
      </c>
      <c r="DW150" s="104">
        <f t="shared" si="466"/>
        <v>-22.630483664901007</v>
      </c>
      <c r="DY150" s="183"/>
      <c r="DZ150" s="36">
        <v>42392</v>
      </c>
      <c r="EA150" s="108">
        <v>-0.41070000000000007</v>
      </c>
      <c r="EB150" s="108">
        <v>-0.43877500000000003</v>
      </c>
      <c r="EC150" s="121"/>
      <c r="ED150" s="104">
        <v>-22.924074176000012</v>
      </c>
      <c r="EE150" s="202">
        <v>0.1</v>
      </c>
      <c r="EF150" s="224">
        <v>2.6887750000000001</v>
      </c>
      <c r="EG150" s="508">
        <f t="shared" si="467"/>
        <v>0</v>
      </c>
      <c r="EH150" s="507">
        <f t="shared" si="495"/>
        <v>0.3</v>
      </c>
      <c r="EI150" s="204">
        <f t="shared" si="373"/>
        <v>-21.805901753415</v>
      </c>
      <c r="EJ150" s="204">
        <f t="shared" si="347"/>
        <v>3.0000000000001137E-2</v>
      </c>
      <c r="EK150" s="537">
        <f t="shared" si="431"/>
        <v>0</v>
      </c>
      <c r="EL150" s="537">
        <f t="shared" si="516"/>
        <v>0</v>
      </c>
      <c r="EM150" s="537">
        <f t="shared" si="312"/>
        <v>0</v>
      </c>
      <c r="EN150" s="537">
        <f t="shared" si="313"/>
        <v>0</v>
      </c>
      <c r="EO150" s="518">
        <f t="shared" si="414"/>
        <v>-21.987810244839999</v>
      </c>
      <c r="EP150" s="519">
        <f t="shared" si="433"/>
        <v>3.0000000000001137E-2</v>
      </c>
      <c r="EQ150" s="519">
        <f t="shared" si="468"/>
        <v>3.0000000000001137E-2</v>
      </c>
      <c r="ER150" s="538">
        <f t="shared" si="513"/>
        <v>3.0000000000001137E-2</v>
      </c>
      <c r="ES150" s="519">
        <f t="shared" si="469"/>
        <v>3.0000000000001137E-2</v>
      </c>
      <c r="ET150" s="519">
        <f t="shared" si="496"/>
        <v>3.0000000000001137E-2</v>
      </c>
      <c r="EU150" s="104">
        <f t="shared" si="470"/>
        <v>-22.471021978220016</v>
      </c>
      <c r="EW150" s="183"/>
      <c r="EX150" s="36">
        <v>42392</v>
      </c>
      <c r="EY150" s="108">
        <v>-0.41070000000000007</v>
      </c>
      <c r="EZ150" s="108">
        <v>-0.43877500000000003</v>
      </c>
      <c r="FA150" s="121"/>
      <c r="FB150" s="104">
        <v>-22.924074176000012</v>
      </c>
      <c r="FC150" s="202">
        <v>0.1</v>
      </c>
      <c r="FD150" s="224">
        <v>4.2887749999999993</v>
      </c>
      <c r="FE150" s="508">
        <f t="shared" si="471"/>
        <v>0</v>
      </c>
      <c r="FF150" s="507">
        <f t="shared" si="497"/>
        <v>1.1000000000000001</v>
      </c>
      <c r="FG150" s="204">
        <f t="shared" si="374"/>
        <v>-23.434300427505008</v>
      </c>
      <c r="FH150" s="204">
        <f t="shared" si="351"/>
        <v>0.10999999999999943</v>
      </c>
      <c r="FI150" s="537">
        <f t="shared" si="436"/>
        <v>0</v>
      </c>
      <c r="FJ150" s="537">
        <f t="shared" si="517"/>
        <v>0</v>
      </c>
      <c r="FK150" s="537">
        <f t="shared" si="317"/>
        <v>0</v>
      </c>
      <c r="FL150" s="537">
        <f t="shared" si="318"/>
        <v>0</v>
      </c>
      <c r="FM150" s="518">
        <f t="shared" si="415"/>
        <v>-23.434300427505008</v>
      </c>
      <c r="FN150" s="519">
        <f t="shared" si="438"/>
        <v>0.10999999999999943</v>
      </c>
      <c r="FO150" s="519">
        <f t="shared" si="472"/>
        <v>0.10999999999999943</v>
      </c>
      <c r="FP150" s="538">
        <f t="shared" si="508"/>
        <v>0.10999999999999943</v>
      </c>
      <c r="FQ150" s="519">
        <f t="shared" si="473"/>
        <v>0.10999999999999943</v>
      </c>
      <c r="FR150" s="519">
        <f t="shared" si="498"/>
        <v>0.10999999999999943</v>
      </c>
      <c r="FS150" s="104">
        <f t="shared" si="474"/>
        <v>-22.539788899681</v>
      </c>
      <c r="FT150"/>
      <c r="FU150" s="183"/>
      <c r="FV150" s="36">
        <v>42392</v>
      </c>
      <c r="FW150" s="108">
        <v>-0.41070000000000007</v>
      </c>
      <c r="FX150" s="108">
        <v>-0.43877500000000003</v>
      </c>
      <c r="FY150" s="121"/>
      <c r="FZ150" s="104">
        <v>-22.924074176000012</v>
      </c>
      <c r="GA150" s="202">
        <v>0.1</v>
      </c>
      <c r="GB150" s="223">
        <v>2.338775</v>
      </c>
      <c r="GC150" s="508">
        <f t="shared" si="475"/>
        <v>0</v>
      </c>
      <c r="GD150" s="507">
        <f t="shared" si="499"/>
        <v>0.3</v>
      </c>
      <c r="GE150" s="204">
        <f t="shared" si="375"/>
        <v>-25.617289412287501</v>
      </c>
      <c r="GF150" s="204">
        <f t="shared" si="355"/>
        <v>3.0000000000001137E-2</v>
      </c>
      <c r="GG150" s="537">
        <f t="shared" si="441"/>
        <v>0</v>
      </c>
      <c r="GH150" s="537">
        <f t="shared" si="518"/>
        <v>0.13000000000000114</v>
      </c>
      <c r="GI150" s="537">
        <f t="shared" si="323"/>
        <v>0</v>
      </c>
      <c r="GJ150" s="537">
        <f t="shared" si="324"/>
        <v>0</v>
      </c>
      <c r="GK150" s="518">
        <f t="shared" si="416"/>
        <v>-25.077289412287502</v>
      </c>
      <c r="GL150" s="519">
        <f t="shared" si="356"/>
        <v>0.13000000000000256</v>
      </c>
      <c r="GM150" s="519">
        <f t="shared" si="476"/>
        <v>0.13000000000000256</v>
      </c>
      <c r="GN150" s="538">
        <f t="shared" si="509"/>
        <v>0.13000000000000256</v>
      </c>
      <c r="GO150" s="519">
        <f t="shared" si="477"/>
        <v>0.13000000000000256</v>
      </c>
      <c r="GP150" s="519">
        <f t="shared" si="500"/>
        <v>0.13000000000000256</v>
      </c>
      <c r="GQ150" s="104">
        <f t="shared" si="478"/>
        <v>-23.641289412287499</v>
      </c>
      <c r="GR150"/>
      <c r="GS150" s="183"/>
      <c r="GT150" s="36">
        <v>42392</v>
      </c>
      <c r="GU150" s="108">
        <v>-0.41070000000000007</v>
      </c>
      <c r="GV150" s="108">
        <v>-0.43877500000000003</v>
      </c>
      <c r="GW150" s="121"/>
      <c r="GX150" s="104">
        <v>-22.924074176000012</v>
      </c>
      <c r="GY150" s="202">
        <v>0.1</v>
      </c>
      <c r="GZ150" s="223">
        <v>2.3887750000000003</v>
      </c>
      <c r="HA150" s="508">
        <f t="shared" si="479"/>
        <v>0</v>
      </c>
      <c r="HB150" s="507">
        <f t="shared" si="501"/>
        <v>0.3</v>
      </c>
      <c r="HC150" s="204">
        <f t="shared" si="376"/>
        <v>-23.9925</v>
      </c>
      <c r="HD150" s="204">
        <f t="shared" si="358"/>
        <v>3.0000000000001137E-2</v>
      </c>
      <c r="HE150" s="537">
        <f t="shared" si="445"/>
        <v>0</v>
      </c>
      <c r="HF150" s="537">
        <f t="shared" si="519"/>
        <v>0</v>
      </c>
      <c r="HG150" s="537">
        <f t="shared" si="328"/>
        <v>0</v>
      </c>
      <c r="HH150" s="537">
        <f t="shared" si="329"/>
        <v>0</v>
      </c>
      <c r="HI150" s="518">
        <f t="shared" si="417"/>
        <v>-24.012257279915008</v>
      </c>
      <c r="HJ150" s="519">
        <f t="shared" si="447"/>
        <v>3.0000000000001137E-2</v>
      </c>
      <c r="HK150" s="519">
        <f t="shared" si="480"/>
        <v>3.0000000000001137E-2</v>
      </c>
      <c r="HL150" s="538">
        <f t="shared" si="510"/>
        <v>3.0000000000001137E-2</v>
      </c>
      <c r="HM150" s="519">
        <f t="shared" si="481"/>
        <v>3.0000000000001137E-2</v>
      </c>
      <c r="HN150" s="519">
        <f t="shared" si="502"/>
        <v>3.0000000000001137E-2</v>
      </c>
      <c r="HO150" s="104">
        <f t="shared" si="482"/>
        <v>-22.888357279915013</v>
      </c>
      <c r="HP150" s="165"/>
      <c r="HQ150" s="183"/>
      <c r="HR150" s="36">
        <v>42392</v>
      </c>
      <c r="HS150" s="108">
        <v>-0.41070000000000007</v>
      </c>
      <c r="HT150" s="108">
        <v>-0.43877500000000003</v>
      </c>
      <c r="HU150" s="121"/>
      <c r="HV150" s="104">
        <v>-22.924074176000012</v>
      </c>
      <c r="HW150" s="202">
        <v>0.1</v>
      </c>
      <c r="HX150" s="223">
        <v>-1.161225</v>
      </c>
      <c r="HY150" s="508">
        <f t="shared" si="483"/>
        <v>-1.05</v>
      </c>
      <c r="HZ150" s="507">
        <f t="shared" si="503"/>
        <v>0</v>
      </c>
      <c r="IA150" s="204">
        <f t="shared" si="377"/>
        <v>-21.594775439477516</v>
      </c>
      <c r="IB150" s="204">
        <f t="shared" si="362"/>
        <v>-0.10500000000000043</v>
      </c>
      <c r="IC150" s="537">
        <f t="shared" si="450"/>
        <v>0</v>
      </c>
      <c r="ID150" s="537">
        <f t="shared" si="520"/>
        <v>0</v>
      </c>
      <c r="IE150" s="537">
        <f t="shared" si="333"/>
        <v>0</v>
      </c>
      <c r="IF150" s="537">
        <f t="shared" si="334"/>
        <v>0</v>
      </c>
      <c r="IG150" s="518">
        <f t="shared" si="418"/>
        <v>-21.594775439477516</v>
      </c>
      <c r="IH150" s="519">
        <f t="shared" si="452"/>
        <v>-8.4000000000000352E-2</v>
      </c>
      <c r="II150" s="519">
        <f t="shared" si="484"/>
        <v>-8.4000000000000352E-2</v>
      </c>
      <c r="IJ150" s="538">
        <f t="shared" si="511"/>
        <v>-8.4000000000000352E-2</v>
      </c>
      <c r="IK150" s="519">
        <f t="shared" si="485"/>
        <v>-8.4000000000000352E-2</v>
      </c>
      <c r="IL150" s="519">
        <f t="shared" si="504"/>
        <v>-8.4000000000000352E-2</v>
      </c>
      <c r="IM150" s="104">
        <f t="shared" si="486"/>
        <v>-22.291975439477532</v>
      </c>
      <c r="IN150" s="104"/>
      <c r="IO150" s="183"/>
      <c r="IP150" s="36">
        <v>42392</v>
      </c>
      <c r="IQ150" s="108">
        <v>-0.41070000000000007</v>
      </c>
      <c r="IR150" s="108">
        <v>-0.43877500000000003</v>
      </c>
      <c r="IS150" s="121"/>
      <c r="IT150" s="104">
        <v>-22.924074176000012</v>
      </c>
      <c r="IU150" s="202">
        <v>0.1</v>
      </c>
      <c r="IV150" s="365">
        <v>3.488775</v>
      </c>
      <c r="IW150" s="508">
        <f t="shared" si="487"/>
        <v>0</v>
      </c>
      <c r="IX150" s="507">
        <f t="shared" si="505"/>
        <v>0.7</v>
      </c>
      <c r="IY150" s="204">
        <f t="shared" si="378"/>
        <v>-23.125000000000004</v>
      </c>
      <c r="IZ150" s="204">
        <f t="shared" si="366"/>
        <v>7.0000000000000284E-2</v>
      </c>
      <c r="JA150" s="537">
        <f t="shared" si="455"/>
        <v>0</v>
      </c>
      <c r="JB150" s="537">
        <f t="shared" si="521"/>
        <v>0</v>
      </c>
      <c r="JC150" s="537">
        <f t="shared" si="338"/>
        <v>0</v>
      </c>
      <c r="JD150" s="537">
        <f t="shared" si="339"/>
        <v>0</v>
      </c>
      <c r="JE150" s="518">
        <f t="shared" si="419"/>
        <v>-23.19962241295001</v>
      </c>
      <c r="JF150" s="519">
        <f t="shared" si="457"/>
        <v>7.0000000000000284E-2</v>
      </c>
      <c r="JG150" s="519">
        <f t="shared" si="488"/>
        <v>7.0000000000000284E-2</v>
      </c>
      <c r="JH150" s="538">
        <f t="shared" si="512"/>
        <v>7.0000000000000284E-2</v>
      </c>
      <c r="JI150" s="519">
        <f t="shared" si="489"/>
        <v>7.0000000000000284E-2</v>
      </c>
      <c r="JJ150" s="519">
        <f t="shared" si="506"/>
        <v>7.0000000000000284E-2</v>
      </c>
      <c r="JK150" s="104">
        <f t="shared" si="490"/>
        <v>-22.943423855859017</v>
      </c>
      <c r="JL150" s="186"/>
      <c r="JM150" s="186"/>
      <c r="JN150" s="527"/>
      <c r="JO150" s="163">
        <v>-22.924074176000012</v>
      </c>
      <c r="JP150" s="163">
        <v>-4.7612250000000005</v>
      </c>
      <c r="JQ150" s="398">
        <f t="shared" si="390"/>
        <v>-23.483720429142501</v>
      </c>
      <c r="JR150" s="398">
        <v>-23.214944444444441</v>
      </c>
      <c r="JT150" s="163">
        <v>0.58877500000000005</v>
      </c>
      <c r="JU150" s="398">
        <f t="shared" si="391"/>
        <v>-22.630483664901007</v>
      </c>
      <c r="JX150" s="163">
        <v>2.6887750000000001</v>
      </c>
      <c r="JY150" s="425">
        <f t="shared" si="392"/>
        <v>-22.471021978220016</v>
      </c>
      <c r="KB150" s="163">
        <v>4.2887749999999993</v>
      </c>
      <c r="KC150" s="398">
        <f t="shared" si="246"/>
        <v>-22.539788899681</v>
      </c>
      <c r="KF150" s="163">
        <v>2.338775</v>
      </c>
      <c r="KG150" s="398">
        <f t="shared" si="393"/>
        <v>-23.641289412287499</v>
      </c>
      <c r="KJ150" s="163">
        <v>2.3887750000000003</v>
      </c>
      <c r="KK150" s="398">
        <f t="shared" si="394"/>
        <v>-22.888357279915013</v>
      </c>
      <c r="KL150" s="425"/>
      <c r="KN150" s="365">
        <v>-1.161225</v>
      </c>
      <c r="KO150" s="398">
        <f t="shared" si="395"/>
        <v>-22.291975439477532</v>
      </c>
      <c r="KP150" s="164"/>
      <c r="KR150" s="365">
        <v>3.488775</v>
      </c>
      <c r="KS150" s="398">
        <f t="shared" si="250"/>
        <v>-22.943423855859017</v>
      </c>
      <c r="KT150" s="164"/>
      <c r="KU150" s="36">
        <v>42392</v>
      </c>
    </row>
    <row r="151" spans="1:325" x14ac:dyDescent="0.35">
      <c r="A151" s="95">
        <v>41297</v>
      </c>
      <c r="B151" s="36">
        <v>41297</v>
      </c>
      <c r="C151" s="301">
        <v>-5.2</v>
      </c>
      <c r="D151" s="301">
        <v>0.15000000000000002</v>
      </c>
      <c r="E151" s="301">
        <v>2.25</v>
      </c>
      <c r="F151" s="301">
        <v>3.8499999999999996</v>
      </c>
      <c r="G151" s="301">
        <v>1.9</v>
      </c>
      <c r="H151" s="301">
        <v>1.9500000000000002</v>
      </c>
      <c r="I151" s="301">
        <v>-1.6</v>
      </c>
      <c r="J151" s="301">
        <v>3.05</v>
      </c>
      <c r="K151" s="106"/>
      <c r="L151" s="36">
        <v>42392</v>
      </c>
      <c r="M151" s="108">
        <v>-0.41070000000000007</v>
      </c>
      <c r="N151" s="98">
        <f t="shared" ref="N151:N214" si="523">AVERAGE(M150:M151)</f>
        <v>-0.43877500000000003</v>
      </c>
      <c r="O151" s="108">
        <f t="shared" si="242"/>
        <v>-0.46628333333333338</v>
      </c>
      <c r="P151" s="262"/>
      <c r="Q151" s="181">
        <v>42392</v>
      </c>
      <c r="R151" s="301">
        <v>-5.2</v>
      </c>
      <c r="S151" s="224">
        <v>-4.7612250000000005</v>
      </c>
      <c r="T151">
        <v>-23.214944444444441</v>
      </c>
      <c r="U151" s="301">
        <v>0.15000000000000002</v>
      </c>
      <c r="V151" s="224">
        <v>0.58877500000000005</v>
      </c>
      <c r="W151"/>
      <c r="X151" s="301">
        <v>2.25</v>
      </c>
      <c r="Y151" s="224">
        <v>2.6887750000000001</v>
      </c>
      <c r="Z151"/>
      <c r="AA151" s="301">
        <v>3.8499999999999996</v>
      </c>
      <c r="AB151" s="224">
        <v>4.2887749999999993</v>
      </c>
      <c r="AC151"/>
      <c r="AD151" s="301">
        <v>1.9</v>
      </c>
      <c r="AE151" s="223">
        <v>2.338775</v>
      </c>
      <c r="AF151"/>
      <c r="AG151" s="301">
        <v>1.9500000000000002</v>
      </c>
      <c r="AH151" s="223">
        <v>2.3887750000000003</v>
      </c>
      <c r="AI151" s="100"/>
      <c r="AJ151" s="301">
        <v>-1.6</v>
      </c>
      <c r="AK151" s="223">
        <v>-1.161225</v>
      </c>
      <c r="AL151" s="104"/>
      <c r="AM151" s="301">
        <v>3.05</v>
      </c>
      <c r="AN151" s="223">
        <f t="shared" si="522"/>
        <v>3.488775</v>
      </c>
      <c r="AO151" s="104"/>
      <c r="AZ151" s="36">
        <v>42393</v>
      </c>
      <c r="BA151" s="301">
        <v>-1.8</v>
      </c>
      <c r="BC151" s="301">
        <v>0.65</v>
      </c>
      <c r="BE151" s="301">
        <v>2.95</v>
      </c>
      <c r="BG151" s="301">
        <v>2.0499999999999998</v>
      </c>
      <c r="BI151" s="301">
        <v>1.55</v>
      </c>
      <c r="BK151" s="301">
        <v>1.6</v>
      </c>
      <c r="BM151" s="301">
        <v>-2.95</v>
      </c>
      <c r="BN151" s="104"/>
      <c r="BO151" s="301">
        <v>4.2</v>
      </c>
      <c r="BP151" s="104"/>
      <c r="BQ151" s="104"/>
      <c r="BS151" s="36">
        <v>42393</v>
      </c>
      <c r="BT151">
        <v>97</v>
      </c>
      <c r="BU151">
        <f t="shared" si="380"/>
        <v>0.97</v>
      </c>
      <c r="BV151">
        <f t="shared" si="381"/>
        <v>-22.907767527749996</v>
      </c>
      <c r="BW151">
        <v>88</v>
      </c>
      <c r="BX151">
        <f t="shared" si="382"/>
        <v>0.88</v>
      </c>
      <c r="BY151">
        <v>-22.924206349206347</v>
      </c>
      <c r="CD151" s="36">
        <v>42393</v>
      </c>
      <c r="CE151" s="108">
        <v>-0.35285000000000005</v>
      </c>
      <c r="CF151" s="108">
        <v>-0.38177500000000009</v>
      </c>
      <c r="CH151" s="104">
        <v>-22.907767527749996</v>
      </c>
      <c r="CI151" s="202">
        <v>0.1</v>
      </c>
      <c r="CJ151" s="224">
        <v>-1.4182250000000001</v>
      </c>
      <c r="CK151" s="508">
        <f t="shared" si="459"/>
        <v>-1.05</v>
      </c>
      <c r="CL151" s="507">
        <f t="shared" si="491"/>
        <v>0</v>
      </c>
      <c r="CM151" s="204">
        <f t="shared" si="370"/>
        <v>-24.008720429142496</v>
      </c>
      <c r="CN151" s="204">
        <f t="shared" si="371"/>
        <v>-5.2499999999998437E-2</v>
      </c>
      <c r="CO151" s="537">
        <f t="shared" si="421"/>
        <v>0</v>
      </c>
      <c r="CP151" s="537">
        <f t="shared" si="514"/>
        <v>0</v>
      </c>
      <c r="CQ151" s="537">
        <f t="shared" si="300"/>
        <v>0</v>
      </c>
      <c r="CR151" s="537">
        <f t="shared" si="301"/>
        <v>0</v>
      </c>
      <c r="CS151" s="518">
        <f t="shared" si="412"/>
        <v>-24.008720429142496</v>
      </c>
      <c r="CT151" s="519">
        <f t="shared" si="423"/>
        <v>-4.1999999999998754E-2</v>
      </c>
      <c r="CU151" s="519">
        <f t="shared" si="460"/>
        <v>-2.0999999999999377E-2</v>
      </c>
      <c r="CV151" s="538">
        <f t="shared" si="302"/>
        <v>-2.0999999999999377E-2</v>
      </c>
      <c r="CW151" s="519">
        <f t="shared" si="461"/>
        <v>-2.0999999999999377E-2</v>
      </c>
      <c r="CX151" s="519">
        <f t="shared" si="492"/>
        <v>-2.0999999999999377E-2</v>
      </c>
      <c r="CY151" s="104">
        <f t="shared" si="462"/>
        <v>-23.504720429142502</v>
      </c>
      <c r="CZ151"/>
      <c r="DB151" s="36">
        <v>42393</v>
      </c>
      <c r="DC151" s="108">
        <v>-0.35285000000000005</v>
      </c>
      <c r="DD151" s="108">
        <v>-0.38177500000000009</v>
      </c>
      <c r="DF151" s="104">
        <v>-22.907767527749996</v>
      </c>
      <c r="DG151" s="202">
        <v>0.1</v>
      </c>
      <c r="DH151" s="224">
        <v>1.0317750000000001</v>
      </c>
      <c r="DI151" s="508">
        <f t="shared" si="463"/>
        <v>0</v>
      </c>
      <c r="DJ151" s="507">
        <f t="shared" si="493"/>
        <v>0.05</v>
      </c>
      <c r="DK151" s="204">
        <f t="shared" si="372"/>
        <v>-23.412500000000019</v>
      </c>
      <c r="DL151" s="204">
        <f t="shared" si="343"/>
        <v>4.9999999999990052E-3</v>
      </c>
      <c r="DM151" s="537">
        <f t="shared" si="426"/>
        <v>0</v>
      </c>
      <c r="DN151" s="537">
        <f t="shared" si="515"/>
        <v>0</v>
      </c>
      <c r="DO151" s="537">
        <f t="shared" si="307"/>
        <v>0</v>
      </c>
      <c r="DP151" s="537">
        <f t="shared" si="308"/>
        <v>0</v>
      </c>
      <c r="DQ151" s="518">
        <f t="shared" si="413"/>
        <v>-24.16366281499252</v>
      </c>
      <c r="DR151" s="519">
        <f t="shared" si="428"/>
        <v>4.9999999999990052E-3</v>
      </c>
      <c r="DS151" s="519">
        <f t="shared" si="464"/>
        <v>4.9999999999990052E-3</v>
      </c>
      <c r="DT151" s="538">
        <f t="shared" si="507"/>
        <v>4.9999999999990052E-3</v>
      </c>
      <c r="DU151" s="519">
        <f t="shared" si="465"/>
        <v>4.9999999999990052E-3</v>
      </c>
      <c r="DV151" s="519">
        <f t="shared" si="494"/>
        <v>4.9999999999990052E-3</v>
      </c>
      <c r="DW151" s="104">
        <f t="shared" si="466"/>
        <v>-22.625483664901008</v>
      </c>
      <c r="DY151" s="183"/>
      <c r="DZ151" s="36">
        <v>42393</v>
      </c>
      <c r="EA151" s="108">
        <v>-0.35285000000000005</v>
      </c>
      <c r="EB151" s="108">
        <v>-0.38177500000000009</v>
      </c>
      <c r="ED151" s="104">
        <v>-22.907767527749996</v>
      </c>
      <c r="EE151" s="202">
        <v>0.1</v>
      </c>
      <c r="EF151" s="224">
        <v>3.3317750000000004</v>
      </c>
      <c r="EG151" s="508">
        <f t="shared" si="467"/>
        <v>0</v>
      </c>
      <c r="EH151" s="507">
        <f t="shared" si="495"/>
        <v>0.7</v>
      </c>
      <c r="EI151" s="204">
        <f t="shared" si="373"/>
        <v>-21.735901753415</v>
      </c>
      <c r="EJ151" s="204">
        <f t="shared" si="347"/>
        <v>7.0000000000000284E-2</v>
      </c>
      <c r="EK151" s="537">
        <f t="shared" si="431"/>
        <v>0</v>
      </c>
      <c r="EL151" s="537">
        <f t="shared" si="516"/>
        <v>0</v>
      </c>
      <c r="EM151" s="537">
        <f t="shared" si="312"/>
        <v>0</v>
      </c>
      <c r="EN151" s="537">
        <f t="shared" si="313"/>
        <v>0</v>
      </c>
      <c r="EO151" s="518">
        <f t="shared" si="414"/>
        <v>-21.917810244839998</v>
      </c>
      <c r="EP151" s="519">
        <f t="shared" si="433"/>
        <v>7.0000000000000284E-2</v>
      </c>
      <c r="EQ151" s="519">
        <f t="shared" si="468"/>
        <v>7.0000000000000284E-2</v>
      </c>
      <c r="ER151" s="538">
        <f t="shared" si="513"/>
        <v>7.0000000000000284E-2</v>
      </c>
      <c r="ES151" s="519">
        <f t="shared" si="469"/>
        <v>7.0000000000000284E-2</v>
      </c>
      <c r="ET151" s="519">
        <f t="shared" si="496"/>
        <v>7.0000000000000284E-2</v>
      </c>
      <c r="EU151" s="104">
        <f t="shared" si="470"/>
        <v>-22.401021978220015</v>
      </c>
      <c r="EW151" s="183"/>
      <c r="EX151" s="36">
        <v>42393</v>
      </c>
      <c r="EY151" s="108">
        <v>-0.35285000000000005</v>
      </c>
      <c r="EZ151" s="108">
        <v>-0.38177500000000009</v>
      </c>
      <c r="FB151" s="104">
        <v>-22.907767527749996</v>
      </c>
      <c r="FC151" s="202">
        <v>0.1</v>
      </c>
      <c r="FD151" s="224">
        <v>2.431775</v>
      </c>
      <c r="FE151" s="508">
        <f t="shared" si="471"/>
        <v>0</v>
      </c>
      <c r="FF151" s="507">
        <f t="shared" si="497"/>
        <v>0.3</v>
      </c>
      <c r="FG151" s="204">
        <f t="shared" si="374"/>
        <v>-23.404300427505007</v>
      </c>
      <c r="FH151" s="204">
        <f t="shared" si="351"/>
        <v>3.0000000000001137E-2</v>
      </c>
      <c r="FI151" s="537">
        <f t="shared" si="436"/>
        <v>0</v>
      </c>
      <c r="FJ151" s="537">
        <f t="shared" si="517"/>
        <v>0</v>
      </c>
      <c r="FK151" s="537">
        <f t="shared" si="317"/>
        <v>0</v>
      </c>
      <c r="FL151" s="537">
        <f t="shared" si="318"/>
        <v>0</v>
      </c>
      <c r="FM151" s="518">
        <f t="shared" si="415"/>
        <v>-23.404300427505007</v>
      </c>
      <c r="FN151" s="519">
        <f t="shared" si="438"/>
        <v>3.0000000000001137E-2</v>
      </c>
      <c r="FO151" s="519">
        <f t="shared" si="472"/>
        <v>3.0000000000001137E-2</v>
      </c>
      <c r="FP151" s="538">
        <f t="shared" si="508"/>
        <v>3.0000000000001137E-2</v>
      </c>
      <c r="FQ151" s="519">
        <f t="shared" si="473"/>
        <v>3.0000000000001137E-2</v>
      </c>
      <c r="FR151" s="519">
        <f t="shared" si="498"/>
        <v>3.0000000000001137E-2</v>
      </c>
      <c r="FS151" s="104">
        <f t="shared" si="474"/>
        <v>-22.509788899680998</v>
      </c>
      <c r="FT151"/>
      <c r="FU151" s="183"/>
      <c r="FV151" s="36">
        <v>42393</v>
      </c>
      <c r="FW151" s="108">
        <v>-0.35285000000000005</v>
      </c>
      <c r="FX151" s="108">
        <v>-0.38177500000000009</v>
      </c>
      <c r="FZ151" s="104">
        <v>-22.907767527749996</v>
      </c>
      <c r="GA151" s="202">
        <v>0.1</v>
      </c>
      <c r="GB151" s="223">
        <v>1.931775</v>
      </c>
      <c r="GC151" s="508">
        <f t="shared" si="475"/>
        <v>0</v>
      </c>
      <c r="GD151" s="507">
        <f t="shared" si="499"/>
        <v>0.05</v>
      </c>
      <c r="GE151" s="204">
        <f t="shared" si="375"/>
        <v>-25.612289412287502</v>
      </c>
      <c r="GF151" s="204">
        <f t="shared" si="355"/>
        <v>4.9999999999990052E-3</v>
      </c>
      <c r="GG151" s="537">
        <f t="shared" si="441"/>
        <v>0</v>
      </c>
      <c r="GH151" s="537">
        <f t="shared" si="518"/>
        <v>0.10499999999999901</v>
      </c>
      <c r="GI151" s="537">
        <f t="shared" si="323"/>
        <v>0</v>
      </c>
      <c r="GJ151" s="537">
        <f t="shared" si="324"/>
        <v>0</v>
      </c>
      <c r="GK151" s="518">
        <f t="shared" si="416"/>
        <v>-24.972289412287502</v>
      </c>
      <c r="GL151" s="519">
        <f t="shared" si="356"/>
        <v>0.10500000000000043</v>
      </c>
      <c r="GM151" s="519">
        <f t="shared" si="476"/>
        <v>0.10500000000000043</v>
      </c>
      <c r="GN151" s="538">
        <f t="shared" si="509"/>
        <v>0.10500000000000043</v>
      </c>
      <c r="GO151" s="519">
        <f t="shared" si="477"/>
        <v>0.10500000000000043</v>
      </c>
      <c r="GP151" s="519">
        <f t="shared" si="500"/>
        <v>0.10500000000000043</v>
      </c>
      <c r="GQ151" s="104">
        <f t="shared" si="478"/>
        <v>-23.536289412287498</v>
      </c>
      <c r="GR151"/>
      <c r="GS151" s="183"/>
      <c r="GT151" s="36">
        <v>42393</v>
      </c>
      <c r="GU151" s="108">
        <v>-0.35285000000000005</v>
      </c>
      <c r="GV151" s="108">
        <v>-0.38177500000000009</v>
      </c>
      <c r="GX151" s="104">
        <v>-22.907767527749996</v>
      </c>
      <c r="GY151" s="202">
        <v>0.1</v>
      </c>
      <c r="GZ151" s="223">
        <v>1.9817750000000003</v>
      </c>
      <c r="HA151" s="508">
        <f t="shared" si="479"/>
        <v>0</v>
      </c>
      <c r="HB151" s="507">
        <f t="shared" si="501"/>
        <v>0.05</v>
      </c>
      <c r="HC151" s="204">
        <f t="shared" si="376"/>
        <v>-23.987500000000001</v>
      </c>
      <c r="HD151" s="204">
        <f t="shared" si="358"/>
        <v>4.9999999999990052E-3</v>
      </c>
      <c r="HE151" s="537">
        <f t="shared" si="445"/>
        <v>0</v>
      </c>
      <c r="HF151" s="537">
        <f t="shared" si="519"/>
        <v>0</v>
      </c>
      <c r="HG151" s="537">
        <f t="shared" si="328"/>
        <v>0</v>
      </c>
      <c r="HH151" s="537">
        <f t="shared" si="329"/>
        <v>0</v>
      </c>
      <c r="HI151" s="518">
        <f t="shared" si="417"/>
        <v>-24.007257279915009</v>
      </c>
      <c r="HJ151" s="519">
        <f t="shared" si="447"/>
        <v>4.9999999999990052E-3</v>
      </c>
      <c r="HK151" s="519">
        <f t="shared" si="480"/>
        <v>4.9999999999990052E-3</v>
      </c>
      <c r="HL151" s="538">
        <f t="shared" si="510"/>
        <v>4.9999999999990052E-3</v>
      </c>
      <c r="HM151" s="519">
        <f t="shared" si="481"/>
        <v>4.9999999999990052E-3</v>
      </c>
      <c r="HN151" s="519">
        <f t="shared" si="502"/>
        <v>4.9999999999990052E-3</v>
      </c>
      <c r="HO151" s="104">
        <f t="shared" si="482"/>
        <v>-22.883357279915014</v>
      </c>
      <c r="HP151" s="165"/>
      <c r="HQ151" s="183"/>
      <c r="HR151" s="36">
        <v>42393</v>
      </c>
      <c r="HS151" s="108">
        <v>-0.35285000000000005</v>
      </c>
      <c r="HT151" s="108">
        <v>-0.38177500000000009</v>
      </c>
      <c r="HV151" s="104">
        <v>-22.907767527749996</v>
      </c>
      <c r="HW151" s="202">
        <v>0.1</v>
      </c>
      <c r="HX151" s="223">
        <v>-2.568225</v>
      </c>
      <c r="HY151" s="508">
        <f t="shared" si="483"/>
        <v>-1.1000000000000001</v>
      </c>
      <c r="HZ151" s="507">
        <f t="shared" si="503"/>
        <v>0</v>
      </c>
      <c r="IA151" s="204">
        <f t="shared" si="377"/>
        <v>-21.704775439477515</v>
      </c>
      <c r="IB151" s="204">
        <f t="shared" si="362"/>
        <v>-0.10999999999999943</v>
      </c>
      <c r="IC151" s="537">
        <f t="shared" si="450"/>
        <v>0</v>
      </c>
      <c r="ID151" s="537">
        <f t="shared" si="520"/>
        <v>0</v>
      </c>
      <c r="IE151" s="537">
        <f t="shared" si="333"/>
        <v>0</v>
      </c>
      <c r="IF151" s="537">
        <f t="shared" si="334"/>
        <v>0</v>
      </c>
      <c r="IG151" s="518">
        <f t="shared" si="418"/>
        <v>-21.704775439477515</v>
      </c>
      <c r="IH151" s="519">
        <f t="shared" si="452"/>
        <v>-8.7999999999999551E-2</v>
      </c>
      <c r="II151" s="519">
        <f t="shared" si="484"/>
        <v>-8.7999999999999551E-2</v>
      </c>
      <c r="IJ151" s="538">
        <f t="shared" si="511"/>
        <v>-8.7999999999999551E-2</v>
      </c>
      <c r="IK151" s="519">
        <f t="shared" si="485"/>
        <v>-8.7999999999999551E-2</v>
      </c>
      <c r="IL151" s="519">
        <f t="shared" si="504"/>
        <v>-8.7999999999999551E-2</v>
      </c>
      <c r="IM151" s="104">
        <f t="shared" si="486"/>
        <v>-22.379975439477533</v>
      </c>
      <c r="IN151" s="104"/>
      <c r="IO151" s="183"/>
      <c r="IP151" s="36">
        <v>42393</v>
      </c>
      <c r="IQ151" s="108">
        <v>-0.35285000000000005</v>
      </c>
      <c r="IR151" s="108">
        <v>-0.38177500000000009</v>
      </c>
      <c r="IT151" s="104">
        <v>-22.907767527749996</v>
      </c>
      <c r="IU151" s="202">
        <v>0.1</v>
      </c>
      <c r="IV151" s="365">
        <v>4.5817750000000004</v>
      </c>
      <c r="IW151" s="508">
        <f t="shared" si="487"/>
        <v>0</v>
      </c>
      <c r="IX151" s="507">
        <f t="shared" si="505"/>
        <v>1.1000000000000001</v>
      </c>
      <c r="IY151" s="204">
        <f t="shared" si="378"/>
        <v>-23.015000000000004</v>
      </c>
      <c r="IZ151" s="204">
        <f t="shared" si="366"/>
        <v>0.10999999999999943</v>
      </c>
      <c r="JA151" s="537">
        <f t="shared" si="455"/>
        <v>0</v>
      </c>
      <c r="JB151" s="537">
        <f t="shared" si="521"/>
        <v>0</v>
      </c>
      <c r="JC151" s="537">
        <f t="shared" si="338"/>
        <v>0</v>
      </c>
      <c r="JD151" s="537">
        <f t="shared" si="339"/>
        <v>0</v>
      </c>
      <c r="JE151" s="518">
        <f t="shared" si="419"/>
        <v>-23.08962241295001</v>
      </c>
      <c r="JF151" s="519">
        <f t="shared" si="457"/>
        <v>0.10999999999999943</v>
      </c>
      <c r="JG151" s="519">
        <f t="shared" si="488"/>
        <v>0.10999999999999943</v>
      </c>
      <c r="JH151" s="538">
        <f t="shared" si="512"/>
        <v>0.10999999999999943</v>
      </c>
      <c r="JI151" s="519">
        <f t="shared" si="489"/>
        <v>0.10999999999999943</v>
      </c>
      <c r="JJ151" s="519">
        <f t="shared" si="506"/>
        <v>0.10999999999999943</v>
      </c>
      <c r="JK151" s="104">
        <f t="shared" si="490"/>
        <v>-22.833423855859017</v>
      </c>
      <c r="JL151" s="186"/>
      <c r="JM151" s="186"/>
      <c r="JN151" s="527"/>
      <c r="JO151" s="163">
        <v>-22.907767527749996</v>
      </c>
      <c r="JP151" s="163">
        <v>-1.4182250000000001</v>
      </c>
      <c r="JQ151" s="398">
        <f t="shared" si="390"/>
        <v>-23.504720429142502</v>
      </c>
      <c r="JT151" s="163">
        <v>1.0317750000000001</v>
      </c>
      <c r="JU151" s="398">
        <f t="shared" si="391"/>
        <v>-22.625483664901008</v>
      </c>
      <c r="JX151" s="163">
        <v>3.3317750000000004</v>
      </c>
      <c r="JY151" s="425">
        <f t="shared" si="392"/>
        <v>-22.401021978220015</v>
      </c>
      <c r="KB151" s="163">
        <v>2.431775</v>
      </c>
      <c r="KC151" s="398">
        <f t="shared" si="246"/>
        <v>-22.509788899680998</v>
      </c>
      <c r="KF151" s="163">
        <v>1.931775</v>
      </c>
      <c r="KG151" s="398">
        <f t="shared" si="393"/>
        <v>-23.536289412287498</v>
      </c>
      <c r="KJ151" s="163">
        <v>1.9817750000000003</v>
      </c>
      <c r="KK151" s="398">
        <f t="shared" si="394"/>
        <v>-22.883357279915014</v>
      </c>
      <c r="KL151" s="425"/>
      <c r="KN151" s="365">
        <v>-2.568225</v>
      </c>
      <c r="KO151" s="398">
        <f t="shared" si="395"/>
        <v>-22.379975439477533</v>
      </c>
      <c r="KP151" s="164"/>
      <c r="KR151" s="365">
        <v>4.5817750000000004</v>
      </c>
      <c r="KS151" s="398">
        <f t="shared" si="250"/>
        <v>-22.833423855859017</v>
      </c>
      <c r="KT151" s="164"/>
      <c r="KU151" s="36">
        <v>42393</v>
      </c>
    </row>
    <row r="152" spans="1:325" x14ac:dyDescent="0.35">
      <c r="A152" s="95">
        <v>41298</v>
      </c>
      <c r="B152" s="36">
        <v>41298</v>
      </c>
      <c r="C152" s="301">
        <v>-1.8</v>
      </c>
      <c r="D152" s="301">
        <v>0.65</v>
      </c>
      <c r="E152" s="301">
        <v>2.95</v>
      </c>
      <c r="F152" s="301">
        <v>2.0499999999999998</v>
      </c>
      <c r="G152" s="301">
        <v>1.55</v>
      </c>
      <c r="H152" s="301">
        <v>1.6</v>
      </c>
      <c r="I152" s="301">
        <v>-2.95</v>
      </c>
      <c r="J152" s="301">
        <v>4.2</v>
      </c>
      <c r="K152" s="106"/>
      <c r="L152" s="36">
        <v>42393</v>
      </c>
      <c r="M152" s="108">
        <v>-0.35285000000000005</v>
      </c>
      <c r="N152" s="98">
        <f t="shared" si="523"/>
        <v>-0.38177500000000009</v>
      </c>
      <c r="O152" s="108">
        <f t="shared" ref="O152:O215" si="524">AVERAGE(M150:M152)</f>
        <v>-0.41013333333333341</v>
      </c>
      <c r="P152" s="262"/>
      <c r="Q152" s="181">
        <v>42393</v>
      </c>
      <c r="R152" s="301">
        <v>-1.8</v>
      </c>
      <c r="S152" s="224">
        <v>-1.4182250000000001</v>
      </c>
      <c r="T152"/>
      <c r="U152" s="301">
        <v>0.65</v>
      </c>
      <c r="V152" s="224">
        <v>1.0317750000000001</v>
      </c>
      <c r="W152"/>
      <c r="X152" s="301">
        <v>2.95</v>
      </c>
      <c r="Y152" s="224">
        <v>3.3317750000000004</v>
      </c>
      <c r="Z152"/>
      <c r="AA152" s="301">
        <v>2.0499999999999998</v>
      </c>
      <c r="AB152" s="224">
        <v>2.431775</v>
      </c>
      <c r="AC152"/>
      <c r="AD152" s="301">
        <v>1.55</v>
      </c>
      <c r="AE152" s="223">
        <v>1.931775</v>
      </c>
      <c r="AF152"/>
      <c r="AG152" s="301">
        <v>1.6</v>
      </c>
      <c r="AH152" s="223">
        <v>1.9817750000000003</v>
      </c>
      <c r="AI152" s="100"/>
      <c r="AJ152" s="301">
        <v>-2.95</v>
      </c>
      <c r="AK152" s="223">
        <v>-2.568225</v>
      </c>
      <c r="AL152" s="104"/>
      <c r="AM152" s="301">
        <v>4.2</v>
      </c>
      <c r="AN152" s="223">
        <f t="shared" si="522"/>
        <v>4.5817750000000004</v>
      </c>
      <c r="AO152" s="104"/>
      <c r="AZ152" s="36">
        <v>42394</v>
      </c>
      <c r="BA152" s="301">
        <v>0.25</v>
      </c>
      <c r="BC152" s="301">
        <v>-4.9999999999999989E-2</v>
      </c>
      <c r="BE152" s="301">
        <v>3.9</v>
      </c>
      <c r="BG152" s="301">
        <v>2.0499999999999998</v>
      </c>
      <c r="BI152" s="301">
        <v>1.1000000000000001</v>
      </c>
      <c r="BK152" s="301">
        <v>2.5499999999999998</v>
      </c>
      <c r="BM152" s="301">
        <v>-2.9</v>
      </c>
      <c r="BN152" s="104"/>
      <c r="BO152" s="301">
        <v>3.6</v>
      </c>
      <c r="BP152" s="104"/>
      <c r="BQ152" s="104"/>
      <c r="BS152" s="36">
        <v>42394</v>
      </c>
      <c r="BT152">
        <v>98</v>
      </c>
      <c r="BU152">
        <f t="shared" si="380"/>
        <v>0.98</v>
      </c>
      <c r="BV152">
        <f t="shared" si="381"/>
        <v>-22.889973700000006</v>
      </c>
      <c r="BW152">
        <v>89</v>
      </c>
      <c r="BX152">
        <f t="shared" si="382"/>
        <v>0.89</v>
      </c>
      <c r="BY152" s="100">
        <v>-22.031066666666668</v>
      </c>
      <c r="CD152" s="36">
        <v>42394</v>
      </c>
      <c r="CE152" s="108">
        <v>-0.29330000000000001</v>
      </c>
      <c r="CF152" s="108">
        <v>-0.323075</v>
      </c>
      <c r="CH152" s="104">
        <v>-22.889973700000006</v>
      </c>
      <c r="CI152" s="202">
        <v>0.1</v>
      </c>
      <c r="CJ152" s="224">
        <v>0.573075</v>
      </c>
      <c r="CK152" s="508">
        <f t="shared" si="459"/>
        <v>0</v>
      </c>
      <c r="CL152" s="507">
        <f t="shared" si="491"/>
        <v>-0.3</v>
      </c>
      <c r="CM152" s="204">
        <f t="shared" si="370"/>
        <v>-24.023720429142497</v>
      </c>
      <c r="CN152" s="204">
        <f t="shared" si="371"/>
        <v>-1.5000000000000568E-2</v>
      </c>
      <c r="CO152" s="537">
        <f t="shared" si="421"/>
        <v>0</v>
      </c>
      <c r="CP152" s="537">
        <f t="shared" si="514"/>
        <v>0</v>
      </c>
      <c r="CQ152" s="537">
        <f t="shared" si="300"/>
        <v>0</v>
      </c>
      <c r="CR152" s="537">
        <f t="shared" si="301"/>
        <v>0</v>
      </c>
      <c r="CS152" s="518">
        <f t="shared" si="412"/>
        <v>-24.023720429142497</v>
      </c>
      <c r="CT152" s="519">
        <f t="shared" si="423"/>
        <v>-1.5000000000000568E-2</v>
      </c>
      <c r="CU152" s="519">
        <f t="shared" si="460"/>
        <v>-1.5000000000000568E-2</v>
      </c>
      <c r="CV152" s="538">
        <f t="shared" si="302"/>
        <v>-1.5000000000000568E-2</v>
      </c>
      <c r="CW152" s="519">
        <f t="shared" si="461"/>
        <v>-1.5000000000000568E-2</v>
      </c>
      <c r="CX152" s="519">
        <f t="shared" si="492"/>
        <v>-1.5000000000000568E-2</v>
      </c>
      <c r="CY152" s="104">
        <f t="shared" si="462"/>
        <v>-23.519720429142502</v>
      </c>
      <c r="CZ152"/>
      <c r="DB152" s="36">
        <v>42394</v>
      </c>
      <c r="DC152" s="108">
        <v>-0.29330000000000001</v>
      </c>
      <c r="DD152" s="108">
        <v>-0.323075</v>
      </c>
      <c r="DF152" s="104">
        <v>-22.889973700000006</v>
      </c>
      <c r="DG152" s="202">
        <v>0.1</v>
      </c>
      <c r="DH152" s="224">
        <v>0.27307500000000001</v>
      </c>
      <c r="DI152" s="508">
        <f t="shared" si="463"/>
        <v>0</v>
      </c>
      <c r="DJ152" s="507">
        <f t="shared" si="493"/>
        <v>-0.3</v>
      </c>
      <c r="DK152" s="204">
        <f t="shared" si="372"/>
        <v>-23.42750000000002</v>
      </c>
      <c r="DL152" s="204">
        <f t="shared" si="343"/>
        <v>-1.5000000000000568E-2</v>
      </c>
      <c r="DM152" s="537">
        <f t="shared" si="426"/>
        <v>0</v>
      </c>
      <c r="DN152" s="537">
        <f t="shared" si="515"/>
        <v>0</v>
      </c>
      <c r="DO152" s="537">
        <f t="shared" si="307"/>
        <v>0</v>
      </c>
      <c r="DP152" s="537">
        <f t="shared" si="308"/>
        <v>0</v>
      </c>
      <c r="DQ152" s="518">
        <f t="shared" si="413"/>
        <v>-24.178662814992521</v>
      </c>
      <c r="DR152" s="519">
        <f t="shared" si="428"/>
        <v>-1.5000000000000568E-2</v>
      </c>
      <c r="DS152" s="519">
        <f t="shared" si="464"/>
        <v>-1.5000000000000568E-2</v>
      </c>
      <c r="DT152" s="538">
        <f t="shared" si="507"/>
        <v>-1.5000000000000568E-2</v>
      </c>
      <c r="DU152" s="519">
        <f t="shared" si="465"/>
        <v>-1.5000000000000568E-2</v>
      </c>
      <c r="DV152" s="519">
        <f t="shared" si="494"/>
        <v>-1.5000000000000568E-2</v>
      </c>
      <c r="DW152" s="104">
        <f t="shared" si="466"/>
        <v>-22.640483664901009</v>
      </c>
      <c r="DY152" s="183"/>
      <c r="DZ152" s="36">
        <v>42394</v>
      </c>
      <c r="EA152" s="108">
        <v>-0.29330000000000001</v>
      </c>
      <c r="EB152" s="108">
        <v>-0.323075</v>
      </c>
      <c r="ED152" s="104">
        <v>-22.889973700000006</v>
      </c>
      <c r="EE152" s="202">
        <v>0.1</v>
      </c>
      <c r="EF152" s="224">
        <v>4.2230749999999997</v>
      </c>
      <c r="EG152" s="508">
        <f t="shared" si="467"/>
        <v>0</v>
      </c>
      <c r="EH152" s="507">
        <f t="shared" si="495"/>
        <v>1.1000000000000001</v>
      </c>
      <c r="EI152" s="204">
        <f t="shared" si="373"/>
        <v>-21.625901753415</v>
      </c>
      <c r="EJ152" s="204">
        <f t="shared" si="347"/>
        <v>0.10999999999999943</v>
      </c>
      <c r="EK152" s="537">
        <f t="shared" si="431"/>
        <v>0</v>
      </c>
      <c r="EL152" s="537">
        <f t="shared" si="516"/>
        <v>0</v>
      </c>
      <c r="EM152" s="537">
        <f t="shared" si="312"/>
        <v>0</v>
      </c>
      <c r="EN152" s="537">
        <f t="shared" si="313"/>
        <v>0</v>
      </c>
      <c r="EO152" s="518">
        <f t="shared" si="414"/>
        <v>-21.807810244839999</v>
      </c>
      <c r="EP152" s="519">
        <f t="shared" si="433"/>
        <v>0.10999999999999943</v>
      </c>
      <c r="EQ152" s="519">
        <f t="shared" si="468"/>
        <v>0.10999999999999943</v>
      </c>
      <c r="ER152" s="538">
        <f t="shared" si="513"/>
        <v>0.10999999999999943</v>
      </c>
      <c r="ES152" s="519">
        <f t="shared" si="469"/>
        <v>0.10999999999999943</v>
      </c>
      <c r="ET152" s="519">
        <f t="shared" si="496"/>
        <v>0.10999999999999943</v>
      </c>
      <c r="EU152" s="104">
        <f t="shared" si="470"/>
        <v>-22.291021978220016</v>
      </c>
      <c r="EW152" s="183"/>
      <c r="EX152" s="36">
        <v>42394</v>
      </c>
      <c r="EY152" s="108">
        <v>-0.29330000000000001</v>
      </c>
      <c r="EZ152" s="108">
        <v>-0.323075</v>
      </c>
      <c r="FB152" s="104">
        <v>-22.889973700000006</v>
      </c>
      <c r="FC152" s="202">
        <v>0.1</v>
      </c>
      <c r="FD152" s="224">
        <v>2.373075</v>
      </c>
      <c r="FE152" s="508">
        <f t="shared" si="471"/>
        <v>0</v>
      </c>
      <c r="FF152" s="507">
        <f t="shared" si="497"/>
        <v>0.3</v>
      </c>
      <c r="FG152" s="204">
        <f t="shared" si="374"/>
        <v>-23.374300427505005</v>
      </c>
      <c r="FH152" s="204">
        <f t="shared" si="351"/>
        <v>3.0000000000001137E-2</v>
      </c>
      <c r="FI152" s="537">
        <f t="shared" si="436"/>
        <v>0</v>
      </c>
      <c r="FJ152" s="537">
        <f t="shared" si="517"/>
        <v>0</v>
      </c>
      <c r="FK152" s="537">
        <f t="shared" si="317"/>
        <v>0</v>
      </c>
      <c r="FL152" s="537">
        <f t="shared" si="318"/>
        <v>0</v>
      </c>
      <c r="FM152" s="518">
        <f t="shared" si="415"/>
        <v>-23.374300427505005</v>
      </c>
      <c r="FN152" s="519">
        <f t="shared" si="438"/>
        <v>3.0000000000001137E-2</v>
      </c>
      <c r="FO152" s="519">
        <f t="shared" si="472"/>
        <v>3.0000000000001137E-2</v>
      </c>
      <c r="FP152" s="538">
        <f t="shared" si="508"/>
        <v>3.0000000000001137E-2</v>
      </c>
      <c r="FQ152" s="519">
        <f t="shared" si="473"/>
        <v>3.0000000000001137E-2</v>
      </c>
      <c r="FR152" s="519">
        <f t="shared" si="498"/>
        <v>3.0000000000001137E-2</v>
      </c>
      <c r="FS152" s="104">
        <f t="shared" si="474"/>
        <v>-22.479788899680997</v>
      </c>
      <c r="FT152"/>
      <c r="FU152" s="183"/>
      <c r="FV152" s="36">
        <v>42394</v>
      </c>
      <c r="FW152" s="108">
        <v>-0.29330000000000001</v>
      </c>
      <c r="FX152" s="108">
        <v>-0.323075</v>
      </c>
      <c r="FZ152" s="104">
        <v>-22.889973700000006</v>
      </c>
      <c r="GA152" s="202">
        <v>0.1</v>
      </c>
      <c r="GB152" s="223">
        <v>1.4230750000000001</v>
      </c>
      <c r="GC152" s="508">
        <f t="shared" si="475"/>
        <v>0</v>
      </c>
      <c r="GD152" s="507">
        <f t="shared" si="499"/>
        <v>0.05</v>
      </c>
      <c r="GE152" s="204">
        <f t="shared" si="375"/>
        <v>-25.607289412287503</v>
      </c>
      <c r="GF152" s="204">
        <f t="shared" si="355"/>
        <v>4.9999999999990052E-3</v>
      </c>
      <c r="GG152" s="537">
        <f t="shared" si="441"/>
        <v>0</v>
      </c>
      <c r="GH152" s="537">
        <f t="shared" si="518"/>
        <v>0.10499999999999901</v>
      </c>
      <c r="GI152" s="537">
        <f t="shared" si="323"/>
        <v>0</v>
      </c>
      <c r="GJ152" s="537">
        <f t="shared" si="324"/>
        <v>0</v>
      </c>
      <c r="GK152" s="518">
        <f t="shared" si="416"/>
        <v>-24.867289412287501</v>
      </c>
      <c r="GL152" s="519">
        <f t="shared" si="356"/>
        <v>0.10500000000000043</v>
      </c>
      <c r="GM152" s="519">
        <f t="shared" si="476"/>
        <v>0.10500000000000043</v>
      </c>
      <c r="GN152" s="538">
        <f t="shared" si="509"/>
        <v>0.10500000000000043</v>
      </c>
      <c r="GO152" s="519">
        <f t="shared" si="477"/>
        <v>0.10500000000000043</v>
      </c>
      <c r="GP152" s="519">
        <f t="shared" si="500"/>
        <v>0.10500000000000043</v>
      </c>
      <c r="GQ152" s="104">
        <f t="shared" si="478"/>
        <v>-23.431289412287498</v>
      </c>
      <c r="GR152"/>
      <c r="GS152" s="183"/>
      <c r="GT152" s="36">
        <v>42394</v>
      </c>
      <c r="GU152" s="108">
        <v>-0.29330000000000001</v>
      </c>
      <c r="GV152" s="108">
        <v>-0.323075</v>
      </c>
      <c r="GX152" s="104">
        <v>-22.889973700000006</v>
      </c>
      <c r="GY152" s="202">
        <v>0.1</v>
      </c>
      <c r="GZ152" s="223">
        <v>2.873075</v>
      </c>
      <c r="HA152" s="508">
        <f t="shared" si="479"/>
        <v>0</v>
      </c>
      <c r="HB152" s="507">
        <f t="shared" si="501"/>
        <v>0.3</v>
      </c>
      <c r="HC152" s="204">
        <f t="shared" si="376"/>
        <v>-23.9575</v>
      </c>
      <c r="HD152" s="204">
        <f t="shared" si="358"/>
        <v>3.0000000000001137E-2</v>
      </c>
      <c r="HE152" s="537">
        <f t="shared" si="445"/>
        <v>0</v>
      </c>
      <c r="HF152" s="537">
        <f t="shared" si="519"/>
        <v>0</v>
      </c>
      <c r="HG152" s="537">
        <f t="shared" si="328"/>
        <v>0</v>
      </c>
      <c r="HH152" s="537">
        <f t="shared" si="329"/>
        <v>0</v>
      </c>
      <c r="HI152" s="518">
        <f t="shared" si="417"/>
        <v>-23.977257279915008</v>
      </c>
      <c r="HJ152" s="519">
        <f t="shared" si="447"/>
        <v>3.0000000000001137E-2</v>
      </c>
      <c r="HK152" s="519">
        <f t="shared" si="480"/>
        <v>3.0000000000001137E-2</v>
      </c>
      <c r="HL152" s="538">
        <f t="shared" si="510"/>
        <v>3.0000000000001137E-2</v>
      </c>
      <c r="HM152" s="519">
        <f t="shared" si="481"/>
        <v>3.0000000000001137E-2</v>
      </c>
      <c r="HN152" s="519">
        <f t="shared" si="502"/>
        <v>3.0000000000001137E-2</v>
      </c>
      <c r="HO152" s="104">
        <f t="shared" si="482"/>
        <v>-22.853357279915013</v>
      </c>
      <c r="HP152" s="165"/>
      <c r="HQ152" s="183"/>
      <c r="HR152" s="36">
        <v>42394</v>
      </c>
      <c r="HS152" s="108">
        <v>-0.29330000000000001</v>
      </c>
      <c r="HT152" s="108">
        <v>-0.323075</v>
      </c>
      <c r="HV152" s="104">
        <v>-22.889973700000006</v>
      </c>
      <c r="HW152" s="202">
        <v>0.1</v>
      </c>
      <c r="HX152" s="223">
        <v>-2.5769250000000001</v>
      </c>
      <c r="HY152" s="508">
        <f t="shared" si="483"/>
        <v>-1.1000000000000001</v>
      </c>
      <c r="HZ152" s="507">
        <f t="shared" si="503"/>
        <v>0</v>
      </c>
      <c r="IA152" s="204">
        <f t="shared" si="377"/>
        <v>-21.814775439477515</v>
      </c>
      <c r="IB152" s="204">
        <f t="shared" si="362"/>
        <v>-0.10999999999999943</v>
      </c>
      <c r="IC152" s="537">
        <f t="shared" si="450"/>
        <v>0</v>
      </c>
      <c r="ID152" s="537">
        <f t="shared" si="520"/>
        <v>0</v>
      </c>
      <c r="IE152" s="537">
        <f t="shared" si="333"/>
        <v>0</v>
      </c>
      <c r="IF152" s="537">
        <f t="shared" si="334"/>
        <v>0</v>
      </c>
      <c r="IG152" s="518">
        <f t="shared" si="418"/>
        <v>-21.814775439477515</v>
      </c>
      <c r="IH152" s="519">
        <f t="shared" si="452"/>
        <v>-8.7999999999999551E-2</v>
      </c>
      <c r="II152" s="519">
        <f t="shared" si="484"/>
        <v>-8.7999999999999551E-2</v>
      </c>
      <c r="IJ152" s="538">
        <f t="shared" si="511"/>
        <v>-8.7999999999999551E-2</v>
      </c>
      <c r="IK152" s="519">
        <f t="shared" si="485"/>
        <v>-8.7999999999999551E-2</v>
      </c>
      <c r="IL152" s="519">
        <f t="shared" si="504"/>
        <v>-8.7999999999999551E-2</v>
      </c>
      <c r="IM152" s="104">
        <f t="shared" si="486"/>
        <v>-22.467975439477534</v>
      </c>
      <c r="IN152" s="104"/>
      <c r="IO152" s="183"/>
      <c r="IP152" s="36">
        <v>42394</v>
      </c>
      <c r="IQ152" s="108">
        <v>-0.29330000000000001</v>
      </c>
      <c r="IR152" s="108">
        <v>-0.323075</v>
      </c>
      <c r="IT152" s="104">
        <v>-22.889973700000006</v>
      </c>
      <c r="IU152" s="202">
        <v>0.1</v>
      </c>
      <c r="IV152" s="365">
        <v>3.9230749999999999</v>
      </c>
      <c r="IW152" s="508">
        <f t="shared" si="487"/>
        <v>0</v>
      </c>
      <c r="IX152" s="507">
        <f t="shared" si="505"/>
        <v>0.7</v>
      </c>
      <c r="IY152" s="204">
        <f t="shared" si="378"/>
        <v>-22.945000000000004</v>
      </c>
      <c r="IZ152" s="204">
        <f t="shared" si="366"/>
        <v>7.0000000000000284E-2</v>
      </c>
      <c r="JA152" s="537">
        <f t="shared" si="455"/>
        <v>0</v>
      </c>
      <c r="JB152" s="537">
        <f t="shared" si="521"/>
        <v>0</v>
      </c>
      <c r="JC152" s="537">
        <f t="shared" si="338"/>
        <v>0</v>
      </c>
      <c r="JD152" s="537">
        <f t="shared" si="339"/>
        <v>0</v>
      </c>
      <c r="JE152" s="518">
        <f t="shared" si="419"/>
        <v>-23.01962241295001</v>
      </c>
      <c r="JF152" s="519">
        <f t="shared" si="457"/>
        <v>7.0000000000000284E-2</v>
      </c>
      <c r="JG152" s="519">
        <f t="shared" si="488"/>
        <v>7.0000000000000284E-2</v>
      </c>
      <c r="JH152" s="538">
        <f t="shared" si="512"/>
        <v>7.0000000000000284E-2</v>
      </c>
      <c r="JI152" s="519">
        <f t="shared" si="489"/>
        <v>7.0000000000000284E-2</v>
      </c>
      <c r="JJ152" s="519">
        <f t="shared" si="506"/>
        <v>7.0000000000000284E-2</v>
      </c>
      <c r="JK152" s="104">
        <f t="shared" si="490"/>
        <v>-22.763423855859017</v>
      </c>
      <c r="JL152" s="186"/>
      <c r="JM152" s="186"/>
      <c r="JN152" s="527"/>
      <c r="JO152" s="163">
        <v>-22.889973700000006</v>
      </c>
      <c r="JP152" s="163">
        <v>0.573075</v>
      </c>
      <c r="JQ152" s="398">
        <f t="shared" si="390"/>
        <v>-23.519720429142502</v>
      </c>
      <c r="JT152" s="163">
        <v>0.27307500000000001</v>
      </c>
      <c r="JU152" s="398">
        <f t="shared" si="391"/>
        <v>-22.640483664901009</v>
      </c>
      <c r="JX152" s="163">
        <v>4.2230749999999997</v>
      </c>
      <c r="JY152" s="425">
        <f t="shared" si="392"/>
        <v>-22.291021978220016</v>
      </c>
      <c r="KB152" s="163">
        <v>2.373075</v>
      </c>
      <c r="KC152" s="398">
        <f t="shared" si="246"/>
        <v>-22.479788899680997</v>
      </c>
      <c r="KF152" s="163">
        <v>1.4230750000000001</v>
      </c>
      <c r="KG152" s="398">
        <f t="shared" si="393"/>
        <v>-23.431289412287498</v>
      </c>
      <c r="KJ152" s="163">
        <v>2.873075</v>
      </c>
      <c r="KK152" s="398">
        <f t="shared" si="394"/>
        <v>-22.853357279915013</v>
      </c>
      <c r="KL152" s="425"/>
      <c r="KN152" s="365">
        <v>-2.5769250000000001</v>
      </c>
      <c r="KO152" s="398">
        <f t="shared" si="395"/>
        <v>-22.467975439477534</v>
      </c>
      <c r="KP152" s="164"/>
      <c r="KR152" s="365">
        <v>3.9230749999999999</v>
      </c>
      <c r="KS152" s="398">
        <f t="shared" si="250"/>
        <v>-22.763423855859017</v>
      </c>
      <c r="KT152" s="164"/>
      <c r="KU152" s="36">
        <v>42394</v>
      </c>
    </row>
    <row r="153" spans="1:325" x14ac:dyDescent="0.35">
      <c r="A153" s="95">
        <v>41299</v>
      </c>
      <c r="B153" s="36">
        <v>41299</v>
      </c>
      <c r="C153" s="301">
        <v>0.25</v>
      </c>
      <c r="D153" s="301">
        <v>-4.9999999999999989E-2</v>
      </c>
      <c r="E153" s="301">
        <v>3.9</v>
      </c>
      <c r="F153" s="301">
        <v>2.0499999999999998</v>
      </c>
      <c r="G153" s="301">
        <v>1.1000000000000001</v>
      </c>
      <c r="H153" s="301">
        <v>2.5499999999999998</v>
      </c>
      <c r="I153" s="301">
        <v>-2.9</v>
      </c>
      <c r="J153" s="301">
        <v>3.6</v>
      </c>
      <c r="K153" s="106"/>
      <c r="L153" s="36">
        <v>42394</v>
      </c>
      <c r="M153" s="108">
        <v>-0.29330000000000001</v>
      </c>
      <c r="N153" s="98">
        <f t="shared" si="523"/>
        <v>-0.323075</v>
      </c>
      <c r="O153" s="108">
        <f t="shared" si="524"/>
        <v>-0.35228333333333345</v>
      </c>
      <c r="P153" s="262"/>
      <c r="Q153" s="181">
        <v>42394</v>
      </c>
      <c r="R153" s="301">
        <v>0.25</v>
      </c>
      <c r="S153" s="224">
        <v>0.573075</v>
      </c>
      <c r="T153"/>
      <c r="U153" s="301">
        <v>-4.9999999999999989E-2</v>
      </c>
      <c r="V153" s="224">
        <v>0.27307500000000001</v>
      </c>
      <c r="W153"/>
      <c r="X153" s="301">
        <v>3.9</v>
      </c>
      <c r="Y153" s="224">
        <v>4.2230749999999997</v>
      </c>
      <c r="Z153"/>
      <c r="AA153" s="301">
        <v>2.0499999999999998</v>
      </c>
      <c r="AB153" s="224">
        <v>2.373075</v>
      </c>
      <c r="AC153"/>
      <c r="AD153" s="301">
        <v>1.1000000000000001</v>
      </c>
      <c r="AE153" s="223">
        <v>1.4230750000000001</v>
      </c>
      <c r="AF153"/>
      <c r="AG153" s="301">
        <v>2.5499999999999998</v>
      </c>
      <c r="AH153" s="223">
        <v>2.873075</v>
      </c>
      <c r="AI153" s="100"/>
      <c r="AJ153" s="301">
        <v>-2.9</v>
      </c>
      <c r="AK153" s="223">
        <v>-2.5769250000000001</v>
      </c>
      <c r="AL153" s="104"/>
      <c r="AM153" s="301">
        <v>3.6</v>
      </c>
      <c r="AN153" s="223">
        <f t="shared" si="522"/>
        <v>3.9230749999999999</v>
      </c>
      <c r="AO153" s="104"/>
      <c r="AZ153" s="36">
        <v>42395</v>
      </c>
      <c r="BA153" s="301">
        <v>0.95</v>
      </c>
      <c r="BC153" s="301">
        <v>0.55000000000000004</v>
      </c>
      <c r="BE153" s="301">
        <v>4.3</v>
      </c>
      <c r="BG153" s="301">
        <v>2.2999999999999998</v>
      </c>
      <c r="BI153" s="301">
        <v>1.6500000000000001</v>
      </c>
      <c r="BK153" s="301">
        <v>2.1</v>
      </c>
      <c r="BM153" s="301">
        <v>-1.8</v>
      </c>
      <c r="BN153" s="104"/>
      <c r="BO153" s="301">
        <v>3.05</v>
      </c>
      <c r="BP153" s="104"/>
      <c r="BQ153" s="104"/>
      <c r="BS153" s="36">
        <v>42395</v>
      </c>
      <c r="BT153">
        <v>99</v>
      </c>
      <c r="BU153">
        <f t="shared" si="380"/>
        <v>0.99</v>
      </c>
      <c r="BV153">
        <f t="shared" si="381"/>
        <v>-22.87066240175001</v>
      </c>
      <c r="BW153">
        <v>90</v>
      </c>
      <c r="BX153">
        <f t="shared" si="382"/>
        <v>0.9</v>
      </c>
      <c r="BY153">
        <v>-22.306833333333334</v>
      </c>
      <c r="CD153" s="36">
        <v>42395</v>
      </c>
      <c r="CE153" s="108">
        <v>-0.23205000000000009</v>
      </c>
      <c r="CF153" s="108">
        <v>-0.26267500000000005</v>
      </c>
      <c r="CH153" s="104">
        <v>-22.87066240175001</v>
      </c>
      <c r="CI153" s="202">
        <v>0.1</v>
      </c>
      <c r="CJ153" s="224">
        <v>1.2126749999999999</v>
      </c>
      <c r="CK153" s="508">
        <f t="shared" si="459"/>
        <v>0</v>
      </c>
      <c r="CL153" s="507">
        <f t="shared" si="491"/>
        <v>0.05</v>
      </c>
      <c r="CM153" s="204">
        <f t="shared" si="370"/>
        <v>-24.018720429142498</v>
      </c>
      <c r="CN153" s="204">
        <f t="shared" si="371"/>
        <v>4.9999999999990052E-3</v>
      </c>
      <c r="CO153" s="537">
        <f t="shared" si="421"/>
        <v>0</v>
      </c>
      <c r="CP153" s="537">
        <f t="shared" si="514"/>
        <v>0</v>
      </c>
      <c r="CQ153" s="537">
        <f t="shared" si="300"/>
        <v>0</v>
      </c>
      <c r="CR153" s="537">
        <f t="shared" si="301"/>
        <v>0</v>
      </c>
      <c r="CS153" s="518">
        <f t="shared" si="412"/>
        <v>-24.018720429142498</v>
      </c>
      <c r="CT153" s="519">
        <f t="shared" si="423"/>
        <v>4.9999999999990052E-3</v>
      </c>
      <c r="CU153" s="519">
        <f t="shared" si="460"/>
        <v>4.9999999999990052E-3</v>
      </c>
      <c r="CV153" s="538">
        <f t="shared" si="302"/>
        <v>4.9999999999990052E-3</v>
      </c>
      <c r="CW153" s="519">
        <f t="shared" si="461"/>
        <v>4.9999999999990052E-3</v>
      </c>
      <c r="CX153" s="519">
        <f t="shared" si="492"/>
        <v>4.9999999999990052E-3</v>
      </c>
      <c r="CY153" s="104">
        <f t="shared" si="462"/>
        <v>-23.514720429142503</v>
      </c>
      <c r="CZ153"/>
      <c r="DB153" s="36">
        <v>42395</v>
      </c>
      <c r="DC153" s="108">
        <v>-0.23205000000000009</v>
      </c>
      <c r="DD153" s="108">
        <v>-0.26267500000000005</v>
      </c>
      <c r="DF153" s="104">
        <v>-22.87066240175001</v>
      </c>
      <c r="DG153" s="202">
        <v>0.1</v>
      </c>
      <c r="DH153" s="224">
        <v>0.81267500000000004</v>
      </c>
      <c r="DI153" s="508">
        <f t="shared" si="463"/>
        <v>0</v>
      </c>
      <c r="DJ153" s="507">
        <f t="shared" si="493"/>
        <v>-0.3</v>
      </c>
      <c r="DK153" s="204">
        <f t="shared" si="372"/>
        <v>-23.44250000000002</v>
      </c>
      <c r="DL153" s="204">
        <f t="shared" si="343"/>
        <v>-1.5000000000000568E-2</v>
      </c>
      <c r="DM153" s="537">
        <f t="shared" si="426"/>
        <v>0</v>
      </c>
      <c r="DN153" s="537">
        <f t="shared" si="515"/>
        <v>0</v>
      </c>
      <c r="DO153" s="537">
        <f t="shared" si="307"/>
        <v>0</v>
      </c>
      <c r="DP153" s="537">
        <f t="shared" si="308"/>
        <v>0</v>
      </c>
      <c r="DQ153" s="518">
        <f t="shared" si="413"/>
        <v>-24.193662814992521</v>
      </c>
      <c r="DR153" s="519">
        <f t="shared" si="428"/>
        <v>-1.5000000000000568E-2</v>
      </c>
      <c r="DS153" s="519">
        <f t="shared" si="464"/>
        <v>-1.5000000000000568E-2</v>
      </c>
      <c r="DT153" s="538">
        <f t="shared" si="507"/>
        <v>-1.5000000000000568E-2</v>
      </c>
      <c r="DU153" s="519">
        <f t="shared" si="465"/>
        <v>-1.5000000000000568E-2</v>
      </c>
      <c r="DV153" s="519">
        <f t="shared" si="494"/>
        <v>-1.5000000000000568E-2</v>
      </c>
      <c r="DW153" s="104">
        <f t="shared" si="466"/>
        <v>-22.655483664901009</v>
      </c>
      <c r="DY153" s="183"/>
      <c r="DZ153" s="36">
        <v>42395</v>
      </c>
      <c r="EA153" s="108">
        <v>-0.23205000000000009</v>
      </c>
      <c r="EB153" s="108">
        <v>-0.26267500000000005</v>
      </c>
      <c r="ED153" s="104">
        <v>-22.87066240175001</v>
      </c>
      <c r="EE153" s="202">
        <v>0.1</v>
      </c>
      <c r="EF153" s="224">
        <v>4.5626749999999996</v>
      </c>
      <c r="EG153" s="508">
        <f t="shared" si="467"/>
        <v>0</v>
      </c>
      <c r="EH153" s="507">
        <f t="shared" si="495"/>
        <v>1.1000000000000001</v>
      </c>
      <c r="EI153" s="204">
        <f t="shared" si="373"/>
        <v>-21.515901753415001</v>
      </c>
      <c r="EJ153" s="204">
        <f t="shared" si="347"/>
        <v>0.10999999999999943</v>
      </c>
      <c r="EK153" s="537">
        <f t="shared" si="431"/>
        <v>0</v>
      </c>
      <c r="EL153" s="537">
        <f t="shared" si="516"/>
        <v>0</v>
      </c>
      <c r="EM153" s="537">
        <f t="shared" si="312"/>
        <v>0</v>
      </c>
      <c r="EN153" s="537">
        <f t="shared" si="313"/>
        <v>0</v>
      </c>
      <c r="EO153" s="518">
        <f t="shared" si="414"/>
        <v>-21.697810244839999</v>
      </c>
      <c r="EP153" s="519">
        <f t="shared" si="433"/>
        <v>0.10999999999999943</v>
      </c>
      <c r="EQ153" s="519">
        <f t="shared" si="468"/>
        <v>0.10999999999999943</v>
      </c>
      <c r="ER153" s="538">
        <f t="shared" si="513"/>
        <v>0.10999999999999943</v>
      </c>
      <c r="ES153" s="519">
        <f t="shared" si="469"/>
        <v>0.10999999999999943</v>
      </c>
      <c r="ET153" s="519">
        <f t="shared" si="496"/>
        <v>0.10999999999999943</v>
      </c>
      <c r="EU153" s="104">
        <f t="shared" si="470"/>
        <v>-22.181021978220016</v>
      </c>
      <c r="EW153" s="183"/>
      <c r="EX153" s="36">
        <v>42395</v>
      </c>
      <c r="EY153" s="108">
        <v>-0.23205000000000009</v>
      </c>
      <c r="EZ153" s="108">
        <v>-0.26267500000000005</v>
      </c>
      <c r="FB153" s="104">
        <v>-22.87066240175001</v>
      </c>
      <c r="FC153" s="202">
        <v>0.1</v>
      </c>
      <c r="FD153" s="224">
        <v>2.562675</v>
      </c>
      <c r="FE153" s="508">
        <f t="shared" si="471"/>
        <v>0</v>
      </c>
      <c r="FF153" s="507">
        <f t="shared" si="497"/>
        <v>0.3</v>
      </c>
      <c r="FG153" s="204">
        <f t="shared" si="374"/>
        <v>-23.344300427505004</v>
      </c>
      <c r="FH153" s="204">
        <f t="shared" si="351"/>
        <v>3.0000000000001137E-2</v>
      </c>
      <c r="FI153" s="537">
        <f t="shared" si="436"/>
        <v>0</v>
      </c>
      <c r="FJ153" s="537">
        <f t="shared" si="517"/>
        <v>0</v>
      </c>
      <c r="FK153" s="537">
        <f t="shared" si="317"/>
        <v>0</v>
      </c>
      <c r="FL153" s="537">
        <f t="shared" si="318"/>
        <v>0</v>
      </c>
      <c r="FM153" s="518">
        <f t="shared" si="415"/>
        <v>-23.344300427505004</v>
      </c>
      <c r="FN153" s="519">
        <f t="shared" si="438"/>
        <v>3.0000000000001137E-2</v>
      </c>
      <c r="FO153" s="519">
        <f t="shared" si="472"/>
        <v>3.0000000000001137E-2</v>
      </c>
      <c r="FP153" s="538">
        <f t="shared" si="508"/>
        <v>3.0000000000001137E-2</v>
      </c>
      <c r="FQ153" s="519">
        <f t="shared" si="473"/>
        <v>3.0000000000001137E-2</v>
      </c>
      <c r="FR153" s="519">
        <f t="shared" si="498"/>
        <v>3.0000000000001137E-2</v>
      </c>
      <c r="FS153" s="104">
        <f t="shared" si="474"/>
        <v>-22.449788899680996</v>
      </c>
      <c r="FT153"/>
      <c r="FU153" s="183"/>
      <c r="FV153" s="36">
        <v>42395</v>
      </c>
      <c r="FW153" s="108">
        <v>-0.23205000000000009</v>
      </c>
      <c r="FX153" s="108">
        <v>-0.26267500000000005</v>
      </c>
      <c r="FZ153" s="104">
        <v>-22.87066240175001</v>
      </c>
      <c r="GA153" s="202">
        <v>0.1</v>
      </c>
      <c r="GB153" s="223">
        <v>1.9126750000000001</v>
      </c>
      <c r="GC153" s="508">
        <f t="shared" si="475"/>
        <v>0</v>
      </c>
      <c r="GD153" s="507">
        <f t="shared" si="499"/>
        <v>0.05</v>
      </c>
      <c r="GE153" s="204">
        <f t="shared" si="375"/>
        <v>-25.602289412287504</v>
      </c>
      <c r="GF153" s="204">
        <f t="shared" si="355"/>
        <v>4.9999999999990052E-3</v>
      </c>
      <c r="GG153" s="537">
        <f t="shared" si="441"/>
        <v>0</v>
      </c>
      <c r="GH153" s="537">
        <f t="shared" si="518"/>
        <v>0.10499999999999901</v>
      </c>
      <c r="GI153" s="537">
        <f t="shared" si="323"/>
        <v>0</v>
      </c>
      <c r="GJ153" s="537">
        <f t="shared" si="324"/>
        <v>0</v>
      </c>
      <c r="GK153" s="518">
        <f t="shared" si="416"/>
        <v>-24.762289412287501</v>
      </c>
      <c r="GL153" s="519">
        <f t="shared" si="356"/>
        <v>0.10500000000000043</v>
      </c>
      <c r="GM153" s="519">
        <f t="shared" si="476"/>
        <v>0.10500000000000043</v>
      </c>
      <c r="GN153" s="538">
        <f t="shared" si="509"/>
        <v>0.10500000000000043</v>
      </c>
      <c r="GO153" s="519">
        <f t="shared" si="477"/>
        <v>0.10500000000000043</v>
      </c>
      <c r="GP153" s="519">
        <f t="shared" si="500"/>
        <v>0.10500000000000043</v>
      </c>
      <c r="GQ153" s="104">
        <f t="shared" si="478"/>
        <v>-23.326289412287498</v>
      </c>
      <c r="GR153"/>
      <c r="GS153" s="183"/>
      <c r="GT153" s="36">
        <v>42395</v>
      </c>
      <c r="GU153" s="108">
        <v>-0.23205000000000009</v>
      </c>
      <c r="GV153" s="108">
        <v>-0.26267500000000005</v>
      </c>
      <c r="GX153" s="104">
        <v>-22.87066240175001</v>
      </c>
      <c r="GY153" s="202">
        <v>0.1</v>
      </c>
      <c r="GZ153" s="223">
        <v>2.3626750000000003</v>
      </c>
      <c r="HA153" s="508">
        <f t="shared" si="479"/>
        <v>0</v>
      </c>
      <c r="HB153" s="507">
        <f t="shared" si="501"/>
        <v>0.3</v>
      </c>
      <c r="HC153" s="204">
        <f t="shared" si="376"/>
        <v>-23.927499999999998</v>
      </c>
      <c r="HD153" s="204">
        <f t="shared" si="358"/>
        <v>3.0000000000001137E-2</v>
      </c>
      <c r="HE153" s="537">
        <f t="shared" si="445"/>
        <v>0</v>
      </c>
      <c r="HF153" s="537">
        <f t="shared" si="519"/>
        <v>0</v>
      </c>
      <c r="HG153" s="537">
        <f t="shared" si="328"/>
        <v>0</v>
      </c>
      <c r="HH153" s="537">
        <f t="shared" si="329"/>
        <v>0</v>
      </c>
      <c r="HI153" s="518">
        <f t="shared" si="417"/>
        <v>-23.947257279915007</v>
      </c>
      <c r="HJ153" s="519">
        <f t="shared" si="447"/>
        <v>3.0000000000001137E-2</v>
      </c>
      <c r="HK153" s="519">
        <f t="shared" si="480"/>
        <v>3.0000000000001137E-2</v>
      </c>
      <c r="HL153" s="538">
        <f t="shared" si="510"/>
        <v>3.0000000000001137E-2</v>
      </c>
      <c r="HM153" s="519">
        <f t="shared" si="481"/>
        <v>3.0000000000001137E-2</v>
      </c>
      <c r="HN153" s="519">
        <f t="shared" si="502"/>
        <v>3.0000000000001137E-2</v>
      </c>
      <c r="HO153" s="104">
        <f t="shared" si="482"/>
        <v>-22.823357279915012</v>
      </c>
      <c r="HP153" s="165"/>
      <c r="HQ153" s="183"/>
      <c r="HR153" s="36">
        <v>42395</v>
      </c>
      <c r="HS153" s="108">
        <v>-0.23205000000000009</v>
      </c>
      <c r="HT153" s="108">
        <v>-0.26267500000000005</v>
      </c>
      <c r="HV153" s="104">
        <v>-22.87066240175001</v>
      </c>
      <c r="HW153" s="202">
        <v>0.1</v>
      </c>
      <c r="HX153" s="223">
        <v>-1.5373250000000001</v>
      </c>
      <c r="HY153" s="508">
        <f t="shared" si="483"/>
        <v>-1.05</v>
      </c>
      <c r="HZ153" s="507">
        <f t="shared" si="503"/>
        <v>0</v>
      </c>
      <c r="IA153" s="204">
        <f t="shared" si="377"/>
        <v>-21.919775439477515</v>
      </c>
      <c r="IB153" s="204">
        <f t="shared" si="362"/>
        <v>-0.10500000000000043</v>
      </c>
      <c r="IC153" s="537">
        <f t="shared" si="450"/>
        <v>0</v>
      </c>
      <c r="ID153" s="537">
        <f t="shared" si="520"/>
        <v>0</v>
      </c>
      <c r="IE153" s="537">
        <f t="shared" si="333"/>
        <v>0</v>
      </c>
      <c r="IF153" s="537">
        <f t="shared" si="334"/>
        <v>0</v>
      </c>
      <c r="IG153" s="518">
        <f t="shared" si="418"/>
        <v>-21.919775439477515</v>
      </c>
      <c r="IH153" s="519">
        <f t="shared" si="452"/>
        <v>-8.4000000000000352E-2</v>
      </c>
      <c r="II153" s="519">
        <f t="shared" si="484"/>
        <v>-8.4000000000000352E-2</v>
      </c>
      <c r="IJ153" s="538">
        <f t="shared" si="511"/>
        <v>-8.4000000000000352E-2</v>
      </c>
      <c r="IK153" s="519">
        <f t="shared" si="485"/>
        <v>-8.4000000000000352E-2</v>
      </c>
      <c r="IL153" s="519">
        <f t="shared" si="504"/>
        <v>-8.4000000000000352E-2</v>
      </c>
      <c r="IM153" s="104">
        <f t="shared" si="486"/>
        <v>-22.551975439477534</v>
      </c>
      <c r="IN153" s="104"/>
      <c r="IO153" s="183"/>
      <c r="IP153" s="36">
        <v>42395</v>
      </c>
      <c r="IQ153" s="108">
        <v>-0.23205000000000009</v>
      </c>
      <c r="IR153" s="108">
        <v>-0.26267500000000005</v>
      </c>
      <c r="IT153" s="104">
        <v>-22.87066240175001</v>
      </c>
      <c r="IU153" s="202">
        <v>0.1</v>
      </c>
      <c r="IV153" s="365">
        <v>3.312675</v>
      </c>
      <c r="IW153" s="508">
        <f t="shared" si="487"/>
        <v>0</v>
      </c>
      <c r="IX153" s="507">
        <f t="shared" si="505"/>
        <v>0.7</v>
      </c>
      <c r="IY153" s="204">
        <f t="shared" si="378"/>
        <v>-22.875000000000004</v>
      </c>
      <c r="IZ153" s="204">
        <f t="shared" si="366"/>
        <v>7.0000000000000284E-2</v>
      </c>
      <c r="JA153" s="537">
        <f t="shared" si="455"/>
        <v>0</v>
      </c>
      <c r="JB153" s="537">
        <f t="shared" si="521"/>
        <v>0</v>
      </c>
      <c r="JC153" s="537">
        <f t="shared" si="338"/>
        <v>0</v>
      </c>
      <c r="JD153" s="537">
        <f t="shared" si="339"/>
        <v>0</v>
      </c>
      <c r="JE153" s="518">
        <f t="shared" si="419"/>
        <v>-22.94962241295001</v>
      </c>
      <c r="JF153" s="519">
        <f t="shared" si="457"/>
        <v>7.0000000000000284E-2</v>
      </c>
      <c r="JG153" s="519">
        <f t="shared" si="488"/>
        <v>7.0000000000000284E-2</v>
      </c>
      <c r="JH153" s="538">
        <f t="shared" si="512"/>
        <v>7.0000000000000284E-2</v>
      </c>
      <c r="JI153" s="519">
        <f t="shared" si="489"/>
        <v>7.0000000000000284E-2</v>
      </c>
      <c r="JJ153" s="519">
        <f t="shared" si="506"/>
        <v>7.0000000000000284E-2</v>
      </c>
      <c r="JK153" s="104">
        <f t="shared" si="490"/>
        <v>-22.693423855859017</v>
      </c>
      <c r="JL153" s="186"/>
      <c r="JM153" s="186"/>
      <c r="JN153" s="527"/>
      <c r="JO153" s="163">
        <v>-22.87066240175001</v>
      </c>
      <c r="JP153" s="163">
        <v>1.2126749999999999</v>
      </c>
      <c r="JQ153" s="398">
        <f t="shared" ref="JQ153:JQ186" si="525">(CY153)</f>
        <v>-23.514720429142503</v>
      </c>
      <c r="JT153" s="163">
        <v>0.81267500000000004</v>
      </c>
      <c r="JU153" s="398">
        <f t="shared" ref="JU153:JU186" si="526">(DW153)</f>
        <v>-22.655483664901009</v>
      </c>
      <c r="JX153" s="163">
        <v>4.5626749999999996</v>
      </c>
      <c r="JY153" s="425">
        <f t="shared" ref="JY153:JY186" si="527">(EU153)</f>
        <v>-22.181021978220016</v>
      </c>
      <c r="KB153" s="163">
        <v>2.562675</v>
      </c>
      <c r="KC153" s="398">
        <f t="shared" ref="KC153:KC216" si="528">(FS153)</f>
        <v>-22.449788899680996</v>
      </c>
      <c r="KF153" s="163">
        <v>1.9126750000000001</v>
      </c>
      <c r="KG153" s="398">
        <f t="shared" ref="KG153:KG186" si="529">(GQ153)</f>
        <v>-23.326289412287498</v>
      </c>
      <c r="KJ153" s="163">
        <v>2.3626750000000003</v>
      </c>
      <c r="KK153" s="398">
        <f t="shared" ref="KK153:KK186" si="530">(HO153)</f>
        <v>-22.823357279915012</v>
      </c>
      <c r="KL153" s="425"/>
      <c r="KN153" s="365">
        <v>-1.5373250000000001</v>
      </c>
      <c r="KO153" s="398">
        <f t="shared" ref="KO153:KO186" si="531">(IM153)</f>
        <v>-22.551975439477534</v>
      </c>
      <c r="KP153" s="164"/>
      <c r="KR153" s="365">
        <v>3.312675</v>
      </c>
      <c r="KS153" s="398">
        <f t="shared" si="250"/>
        <v>-22.693423855859017</v>
      </c>
      <c r="KT153" s="164"/>
      <c r="KU153" s="36">
        <v>42395</v>
      </c>
    </row>
    <row r="154" spans="1:325" x14ac:dyDescent="0.35">
      <c r="A154" s="95">
        <v>41300</v>
      </c>
      <c r="B154" s="36">
        <v>41300</v>
      </c>
      <c r="C154" s="301">
        <v>0.95</v>
      </c>
      <c r="D154" s="301">
        <v>0.55000000000000004</v>
      </c>
      <c r="E154" s="301">
        <v>4.3</v>
      </c>
      <c r="F154" s="301">
        <v>2.2999999999999998</v>
      </c>
      <c r="G154" s="301">
        <v>1.6500000000000001</v>
      </c>
      <c r="H154" s="301">
        <v>2.1</v>
      </c>
      <c r="I154" s="301">
        <v>-1.8</v>
      </c>
      <c r="J154" s="301">
        <v>3.05</v>
      </c>
      <c r="K154" s="106"/>
      <c r="L154" s="36">
        <v>42395</v>
      </c>
      <c r="M154" s="108">
        <v>-0.23205000000000009</v>
      </c>
      <c r="N154" s="98">
        <f t="shared" si="523"/>
        <v>-0.26267500000000005</v>
      </c>
      <c r="O154" s="108">
        <f t="shared" si="524"/>
        <v>-0.29273333333333335</v>
      </c>
      <c r="P154" s="262"/>
      <c r="Q154" s="181">
        <v>42395</v>
      </c>
      <c r="R154" s="301">
        <v>0.95</v>
      </c>
      <c r="S154" s="224">
        <v>1.2126749999999999</v>
      </c>
      <c r="T154"/>
      <c r="U154" s="301">
        <v>0.55000000000000004</v>
      </c>
      <c r="V154" s="224">
        <v>0.81267500000000004</v>
      </c>
      <c r="W154"/>
      <c r="X154" s="301">
        <v>4.3</v>
      </c>
      <c r="Y154" s="224">
        <v>4.5626749999999996</v>
      </c>
      <c r="Z154"/>
      <c r="AA154" s="301">
        <v>2.2999999999999998</v>
      </c>
      <c r="AB154" s="224">
        <v>2.562675</v>
      </c>
      <c r="AC154"/>
      <c r="AD154" s="301">
        <v>1.6500000000000001</v>
      </c>
      <c r="AE154" s="223">
        <v>1.9126750000000001</v>
      </c>
      <c r="AF154"/>
      <c r="AG154" s="301">
        <v>2.1</v>
      </c>
      <c r="AH154" s="223">
        <v>2.3626750000000003</v>
      </c>
      <c r="AI154" s="100"/>
      <c r="AJ154" s="301">
        <v>-1.8</v>
      </c>
      <c r="AK154" s="223">
        <v>-1.5373250000000001</v>
      </c>
      <c r="AL154" s="104"/>
      <c r="AM154" s="301">
        <v>3.05</v>
      </c>
      <c r="AN154" s="223">
        <f t="shared" si="522"/>
        <v>3.312675</v>
      </c>
      <c r="AO154" s="104"/>
      <c r="AZ154" s="36">
        <v>42396</v>
      </c>
      <c r="BA154" s="301">
        <v>0.75</v>
      </c>
      <c r="BC154" s="301">
        <v>1.5499999999999998</v>
      </c>
      <c r="BE154" s="301">
        <v>3.6500000000000004</v>
      </c>
      <c r="BG154" s="301">
        <v>3.9</v>
      </c>
      <c r="BI154" s="301">
        <v>1.35</v>
      </c>
      <c r="BK154" s="301">
        <v>1.5</v>
      </c>
      <c r="BM154" s="301">
        <v>0.49999999999999989</v>
      </c>
      <c r="BN154" s="104"/>
      <c r="BO154" s="301">
        <v>4.4000000000000004</v>
      </c>
      <c r="BP154" s="104"/>
      <c r="BQ154" s="104"/>
      <c r="BS154" s="36">
        <v>42396</v>
      </c>
      <c r="BT154">
        <v>100</v>
      </c>
      <c r="BU154">
        <f t="shared" si="380"/>
        <v>1</v>
      </c>
      <c r="BV154">
        <f t="shared" si="381"/>
        <v>-22.849800000000009</v>
      </c>
      <c r="BW154">
        <v>90</v>
      </c>
      <c r="BX154">
        <f t="shared" si="382"/>
        <v>0.9</v>
      </c>
      <c r="BY154">
        <v>-25.126458333333332</v>
      </c>
      <c r="CD154" s="36">
        <v>42396</v>
      </c>
      <c r="CE154" s="108">
        <v>-0.16910000000000008</v>
      </c>
      <c r="CF154" s="108">
        <v>-0.20057500000000009</v>
      </c>
      <c r="CH154" s="104">
        <v>-22.849800000000009</v>
      </c>
      <c r="CI154" s="202">
        <v>0.1</v>
      </c>
      <c r="CJ154" s="312">
        <v>0.95057500000000006</v>
      </c>
      <c r="CK154" s="508">
        <f t="shared" si="459"/>
        <v>0</v>
      </c>
      <c r="CL154" s="507">
        <f t="shared" si="491"/>
        <v>-0.3</v>
      </c>
      <c r="CM154" s="204">
        <f t="shared" si="370"/>
        <v>-24.033720429142498</v>
      </c>
      <c r="CN154" s="204">
        <f t="shared" si="371"/>
        <v>-1.5000000000000568E-2</v>
      </c>
      <c r="CO154" s="537">
        <f t="shared" si="421"/>
        <v>0</v>
      </c>
      <c r="CP154" s="537">
        <f t="shared" si="514"/>
        <v>0</v>
      </c>
      <c r="CQ154" s="537">
        <f t="shared" si="300"/>
        <v>0</v>
      </c>
      <c r="CR154" s="537">
        <f t="shared" si="301"/>
        <v>0</v>
      </c>
      <c r="CS154" s="518">
        <f t="shared" si="412"/>
        <v>-24.033720429142498</v>
      </c>
      <c r="CT154" s="519">
        <f t="shared" si="423"/>
        <v>-1.5000000000000568E-2</v>
      </c>
      <c r="CU154" s="519">
        <f t="shared" si="460"/>
        <v>-1.5000000000000568E-2</v>
      </c>
      <c r="CV154" s="538">
        <f t="shared" si="302"/>
        <v>-1.5000000000000568E-2</v>
      </c>
      <c r="CW154" s="519">
        <f t="shared" si="461"/>
        <v>-1.5000000000000568E-2</v>
      </c>
      <c r="CX154" s="519">
        <f t="shared" si="492"/>
        <v>-1.5000000000000568E-2</v>
      </c>
      <c r="CY154" s="104">
        <f t="shared" si="462"/>
        <v>-23.529720429142504</v>
      </c>
      <c r="CZ154"/>
      <c r="DA154" s="306"/>
      <c r="DB154" s="36">
        <v>42396</v>
      </c>
      <c r="DC154" s="108">
        <v>-0.16910000000000008</v>
      </c>
      <c r="DD154" s="108">
        <v>-0.20057500000000009</v>
      </c>
      <c r="DF154" s="104">
        <v>-22.849800000000009</v>
      </c>
      <c r="DG154" s="202">
        <v>0.1</v>
      </c>
      <c r="DH154" s="312">
        <v>1.750575</v>
      </c>
      <c r="DI154" s="508">
        <f t="shared" si="463"/>
        <v>0</v>
      </c>
      <c r="DJ154" s="507">
        <f t="shared" si="493"/>
        <v>0.05</v>
      </c>
      <c r="DK154" s="204">
        <f t="shared" si="372"/>
        <v>-23.437500000000021</v>
      </c>
      <c r="DL154" s="204">
        <f t="shared" si="343"/>
        <v>4.9999999999990052E-3</v>
      </c>
      <c r="DM154" s="537">
        <f t="shared" si="426"/>
        <v>0</v>
      </c>
      <c r="DN154" s="537">
        <f t="shared" si="515"/>
        <v>0</v>
      </c>
      <c r="DO154" s="537">
        <f t="shared" si="307"/>
        <v>0</v>
      </c>
      <c r="DP154" s="537">
        <f t="shared" si="308"/>
        <v>0</v>
      </c>
      <c r="DQ154" s="518">
        <f t="shared" si="413"/>
        <v>-24.188662814992522</v>
      </c>
      <c r="DR154" s="519">
        <f t="shared" si="428"/>
        <v>4.9999999999990052E-3</v>
      </c>
      <c r="DS154" s="519">
        <f t="shared" si="464"/>
        <v>4.9999999999990052E-3</v>
      </c>
      <c r="DT154" s="538">
        <f t="shared" si="507"/>
        <v>4.9999999999990052E-3</v>
      </c>
      <c r="DU154" s="519">
        <f t="shared" si="465"/>
        <v>4.9999999999990052E-3</v>
      </c>
      <c r="DV154" s="519">
        <f t="shared" si="494"/>
        <v>4.9999999999990052E-3</v>
      </c>
      <c r="DW154" s="104">
        <f t="shared" si="466"/>
        <v>-22.65048366490101</v>
      </c>
      <c r="DY154" s="307"/>
      <c r="DZ154" s="36">
        <v>42396</v>
      </c>
      <c r="EA154" s="108">
        <v>-0.16910000000000008</v>
      </c>
      <c r="EB154" s="108">
        <v>-0.20057500000000009</v>
      </c>
      <c r="ED154" s="104">
        <v>-22.849800000000009</v>
      </c>
      <c r="EE154" s="202">
        <v>0.1</v>
      </c>
      <c r="EF154" s="312">
        <v>3.8505750000000005</v>
      </c>
      <c r="EG154" s="508">
        <f t="shared" si="467"/>
        <v>0</v>
      </c>
      <c r="EH154" s="507">
        <f t="shared" si="495"/>
        <v>0.7</v>
      </c>
      <c r="EI154" s="204">
        <f t="shared" si="373"/>
        <v>-21.445901753415001</v>
      </c>
      <c r="EJ154" s="204">
        <f t="shared" si="347"/>
        <v>7.0000000000000284E-2</v>
      </c>
      <c r="EK154" s="537">
        <f t="shared" si="431"/>
        <v>0</v>
      </c>
      <c r="EL154" s="537">
        <f t="shared" si="516"/>
        <v>0</v>
      </c>
      <c r="EM154" s="537">
        <f t="shared" si="312"/>
        <v>0</v>
      </c>
      <c r="EN154" s="537">
        <f t="shared" si="313"/>
        <v>0</v>
      </c>
      <c r="EO154" s="518">
        <f t="shared" si="414"/>
        <v>-21.627810244839999</v>
      </c>
      <c r="EP154" s="519">
        <f t="shared" si="433"/>
        <v>7.0000000000000284E-2</v>
      </c>
      <c r="EQ154" s="519">
        <f t="shared" si="468"/>
        <v>7.0000000000000284E-2</v>
      </c>
      <c r="ER154" s="538">
        <f t="shared" si="513"/>
        <v>7.0000000000000284E-2</v>
      </c>
      <c r="ES154" s="519">
        <f t="shared" si="469"/>
        <v>7.0000000000000284E-2</v>
      </c>
      <c r="ET154" s="519">
        <f t="shared" si="496"/>
        <v>7.0000000000000284E-2</v>
      </c>
      <c r="EU154" s="104">
        <f t="shared" si="470"/>
        <v>-22.111021978220016</v>
      </c>
      <c r="EW154" s="307"/>
      <c r="EX154" s="36">
        <v>42396</v>
      </c>
      <c r="EY154" s="108">
        <v>-0.16910000000000008</v>
      </c>
      <c r="EZ154" s="108">
        <v>-0.20057500000000009</v>
      </c>
      <c r="FB154" s="104">
        <v>-22.849800000000009</v>
      </c>
      <c r="FC154" s="202">
        <v>0.1</v>
      </c>
      <c r="FD154" s="312">
        <v>4.1005750000000001</v>
      </c>
      <c r="FE154" s="508">
        <f t="shared" si="471"/>
        <v>0</v>
      </c>
      <c r="FF154" s="507">
        <f t="shared" si="497"/>
        <v>1.1000000000000001</v>
      </c>
      <c r="FG154" s="204">
        <f t="shared" si="374"/>
        <v>-23.234300427505005</v>
      </c>
      <c r="FH154" s="204">
        <f t="shared" si="351"/>
        <v>0.10999999999999943</v>
      </c>
      <c r="FI154" s="537">
        <f t="shared" si="436"/>
        <v>0</v>
      </c>
      <c r="FJ154" s="537">
        <f t="shared" si="517"/>
        <v>0</v>
      </c>
      <c r="FK154" s="537">
        <f t="shared" si="317"/>
        <v>0</v>
      </c>
      <c r="FL154" s="537">
        <f t="shared" si="318"/>
        <v>0</v>
      </c>
      <c r="FM154" s="518">
        <f t="shared" si="415"/>
        <v>-23.234300427505005</v>
      </c>
      <c r="FN154" s="519">
        <f t="shared" si="438"/>
        <v>0.10999999999999943</v>
      </c>
      <c r="FO154" s="519">
        <f t="shared" si="472"/>
        <v>0.10999999999999943</v>
      </c>
      <c r="FP154" s="538">
        <f t="shared" si="508"/>
        <v>0.10999999999999943</v>
      </c>
      <c r="FQ154" s="519">
        <f t="shared" si="473"/>
        <v>0.10999999999999943</v>
      </c>
      <c r="FR154" s="519">
        <f t="shared" si="498"/>
        <v>0.10999999999999943</v>
      </c>
      <c r="FS154" s="104">
        <f t="shared" si="474"/>
        <v>-22.339788899680997</v>
      </c>
      <c r="FT154"/>
      <c r="FU154" s="307"/>
      <c r="FV154" s="36">
        <v>42396</v>
      </c>
      <c r="FW154" s="108">
        <v>-0.16910000000000008</v>
      </c>
      <c r="FX154" s="108">
        <v>-0.20057500000000009</v>
      </c>
      <c r="FZ154" s="104">
        <v>-22.849800000000009</v>
      </c>
      <c r="GA154" s="202">
        <v>0.1</v>
      </c>
      <c r="GB154" s="314">
        <v>1.5505750000000003</v>
      </c>
      <c r="GC154" s="508">
        <f t="shared" si="475"/>
        <v>0</v>
      </c>
      <c r="GD154" s="507">
        <f t="shared" si="499"/>
        <v>0.05</v>
      </c>
      <c r="GE154" s="204">
        <f t="shared" si="375"/>
        <v>-25.597289412287505</v>
      </c>
      <c r="GF154" s="204">
        <f t="shared" si="355"/>
        <v>4.9999999999990052E-3</v>
      </c>
      <c r="GG154" s="537">
        <f t="shared" si="441"/>
        <v>0</v>
      </c>
      <c r="GH154" s="537">
        <f t="shared" si="518"/>
        <v>0.10499999999999901</v>
      </c>
      <c r="GI154" s="537">
        <f t="shared" si="323"/>
        <v>0</v>
      </c>
      <c r="GJ154" s="537">
        <f t="shared" si="324"/>
        <v>0</v>
      </c>
      <c r="GK154" s="518">
        <f t="shared" si="416"/>
        <v>-24.657289412287501</v>
      </c>
      <c r="GL154" s="519">
        <f t="shared" si="356"/>
        <v>0.10500000000000043</v>
      </c>
      <c r="GM154" s="519">
        <f t="shared" si="476"/>
        <v>0.10500000000000043</v>
      </c>
      <c r="GN154" s="538">
        <f t="shared" si="509"/>
        <v>0.10500000000000043</v>
      </c>
      <c r="GO154" s="519">
        <f t="shared" si="477"/>
        <v>0.10500000000000043</v>
      </c>
      <c r="GP154" s="519">
        <f t="shared" si="500"/>
        <v>0.10500000000000043</v>
      </c>
      <c r="GQ154" s="104">
        <f t="shared" si="478"/>
        <v>-23.221289412287497</v>
      </c>
      <c r="GR154"/>
      <c r="GS154" s="307"/>
      <c r="GT154" s="36">
        <v>42396</v>
      </c>
      <c r="GU154" s="108">
        <v>-0.16910000000000008</v>
      </c>
      <c r="GV154" s="108">
        <v>-0.20057500000000009</v>
      </c>
      <c r="GX154" s="104">
        <v>-22.849800000000009</v>
      </c>
      <c r="GY154" s="202">
        <v>0.1</v>
      </c>
      <c r="GZ154" s="314">
        <v>1.7005750000000002</v>
      </c>
      <c r="HA154" s="508">
        <f t="shared" si="479"/>
        <v>0</v>
      </c>
      <c r="HB154" s="507">
        <f t="shared" si="501"/>
        <v>0.05</v>
      </c>
      <c r="HC154" s="204">
        <f t="shared" si="376"/>
        <v>-23.922499999999999</v>
      </c>
      <c r="HD154" s="204">
        <f t="shared" si="358"/>
        <v>4.9999999999990052E-3</v>
      </c>
      <c r="HE154" s="537">
        <f t="shared" si="445"/>
        <v>0</v>
      </c>
      <c r="HF154" s="537">
        <f t="shared" si="519"/>
        <v>0</v>
      </c>
      <c r="HG154" s="537">
        <f t="shared" si="328"/>
        <v>0</v>
      </c>
      <c r="HH154" s="537">
        <f t="shared" si="329"/>
        <v>0</v>
      </c>
      <c r="HI154" s="518">
        <f t="shared" si="417"/>
        <v>-23.942257279915008</v>
      </c>
      <c r="HJ154" s="519">
        <f t="shared" si="447"/>
        <v>4.9999999999990052E-3</v>
      </c>
      <c r="HK154" s="519">
        <f t="shared" si="480"/>
        <v>4.9999999999990052E-3</v>
      </c>
      <c r="HL154" s="538">
        <f t="shared" si="510"/>
        <v>4.9999999999990052E-3</v>
      </c>
      <c r="HM154" s="519">
        <f t="shared" si="481"/>
        <v>4.9999999999990052E-3</v>
      </c>
      <c r="HN154" s="519">
        <f t="shared" si="502"/>
        <v>4.9999999999990052E-3</v>
      </c>
      <c r="HO154" s="104">
        <f t="shared" si="482"/>
        <v>-22.818357279915013</v>
      </c>
      <c r="HP154" s="165"/>
      <c r="HQ154" s="307"/>
      <c r="HR154" s="36">
        <v>42396</v>
      </c>
      <c r="HS154" s="108">
        <v>-0.16910000000000008</v>
      </c>
      <c r="HT154" s="108">
        <v>-0.20057500000000009</v>
      </c>
      <c r="HV154" s="104">
        <v>-22.849800000000009</v>
      </c>
      <c r="HW154" s="202">
        <v>0.1</v>
      </c>
      <c r="HX154" s="314">
        <v>0.70057499999999995</v>
      </c>
      <c r="HY154" s="508">
        <f t="shared" si="483"/>
        <v>0</v>
      </c>
      <c r="HZ154" s="507">
        <f t="shared" si="503"/>
        <v>-0.3</v>
      </c>
      <c r="IA154" s="204">
        <f t="shared" si="377"/>
        <v>-21.949775439477516</v>
      </c>
      <c r="IB154" s="204">
        <f t="shared" si="362"/>
        <v>-3.0000000000001137E-2</v>
      </c>
      <c r="IC154" s="537">
        <f t="shared" si="450"/>
        <v>0</v>
      </c>
      <c r="ID154" s="537">
        <f t="shared" si="520"/>
        <v>0</v>
      </c>
      <c r="IE154" s="537">
        <f t="shared" si="333"/>
        <v>0</v>
      </c>
      <c r="IF154" s="537">
        <f t="shared" si="334"/>
        <v>0</v>
      </c>
      <c r="IG154" s="518">
        <f t="shared" si="418"/>
        <v>-21.949775439477516</v>
      </c>
      <c r="IH154" s="519">
        <f t="shared" si="452"/>
        <v>-3.0000000000001137E-2</v>
      </c>
      <c r="II154" s="519">
        <f t="shared" si="484"/>
        <v>-3.0000000000001137E-2</v>
      </c>
      <c r="IJ154" s="538">
        <f t="shared" si="511"/>
        <v>-3.0000000000001137E-2</v>
      </c>
      <c r="IK154" s="519">
        <f t="shared" si="485"/>
        <v>-3.0000000000001137E-2</v>
      </c>
      <c r="IL154" s="519">
        <f t="shared" si="504"/>
        <v>-3.0000000000001137E-2</v>
      </c>
      <c r="IM154" s="104">
        <f t="shared" si="486"/>
        <v>-22.581975439477535</v>
      </c>
      <c r="IN154" s="104"/>
      <c r="IO154" s="307"/>
      <c r="IP154" s="36">
        <v>42396</v>
      </c>
      <c r="IQ154" s="108">
        <v>-0.16910000000000008</v>
      </c>
      <c r="IR154" s="108">
        <v>-0.20057500000000009</v>
      </c>
      <c r="IT154" s="104">
        <v>-22.849800000000009</v>
      </c>
      <c r="IU154" s="202">
        <v>0.1</v>
      </c>
      <c r="IV154" s="366">
        <v>4.6005750000000001</v>
      </c>
      <c r="IW154" s="508">
        <f t="shared" si="487"/>
        <v>0</v>
      </c>
      <c r="IX154" s="507">
        <f t="shared" si="505"/>
        <v>1.1000000000000001</v>
      </c>
      <c r="IY154" s="204">
        <f t="shared" si="378"/>
        <v>-22.765000000000004</v>
      </c>
      <c r="IZ154" s="204">
        <f t="shared" si="366"/>
        <v>0.10999999999999943</v>
      </c>
      <c r="JA154" s="537">
        <f t="shared" si="455"/>
        <v>0</v>
      </c>
      <c r="JB154" s="537">
        <f t="shared" si="521"/>
        <v>0</v>
      </c>
      <c r="JC154" s="537">
        <f t="shared" si="338"/>
        <v>0</v>
      </c>
      <c r="JD154" s="537">
        <f t="shared" si="339"/>
        <v>0</v>
      </c>
      <c r="JE154" s="518">
        <f t="shared" si="419"/>
        <v>-22.83962241295001</v>
      </c>
      <c r="JF154" s="519">
        <f t="shared" si="457"/>
        <v>0.10999999999999943</v>
      </c>
      <c r="JG154" s="519">
        <f t="shared" si="488"/>
        <v>0.10999999999999943</v>
      </c>
      <c r="JH154" s="538">
        <f t="shared" si="512"/>
        <v>0.10999999999999943</v>
      </c>
      <c r="JI154" s="519">
        <f t="shared" si="489"/>
        <v>0.10999999999999943</v>
      </c>
      <c r="JJ154" s="519">
        <f t="shared" si="506"/>
        <v>0.10999999999999943</v>
      </c>
      <c r="JK154" s="104">
        <f t="shared" si="490"/>
        <v>-22.583423855859017</v>
      </c>
      <c r="JL154" s="186"/>
      <c r="JM154" s="186"/>
      <c r="JN154" s="527"/>
      <c r="JO154" s="163">
        <v>-22.849800000000009</v>
      </c>
      <c r="JP154" s="163">
        <v>0.95057500000000006</v>
      </c>
      <c r="JQ154" s="398">
        <f t="shared" si="525"/>
        <v>-23.529720429142504</v>
      </c>
      <c r="JT154" s="163">
        <v>1.750575</v>
      </c>
      <c r="JU154" s="398">
        <f t="shared" si="526"/>
        <v>-22.65048366490101</v>
      </c>
      <c r="JX154" s="163">
        <v>3.8505750000000005</v>
      </c>
      <c r="JY154" s="425">
        <f t="shared" si="527"/>
        <v>-22.111021978220016</v>
      </c>
      <c r="KB154" s="163">
        <v>4.1005750000000001</v>
      </c>
      <c r="KC154" s="398">
        <f t="shared" si="528"/>
        <v>-22.339788899680997</v>
      </c>
      <c r="KF154" s="163">
        <v>1.5505750000000003</v>
      </c>
      <c r="KG154" s="398">
        <f t="shared" si="529"/>
        <v>-23.221289412287497</v>
      </c>
      <c r="KJ154" s="163">
        <v>1.7005750000000002</v>
      </c>
      <c r="KK154" s="398">
        <f t="shared" si="530"/>
        <v>-22.818357279915013</v>
      </c>
      <c r="KL154" s="425"/>
      <c r="KN154" s="366">
        <v>0.70057499999999995</v>
      </c>
      <c r="KO154" s="398">
        <f t="shared" si="531"/>
        <v>-22.581975439477535</v>
      </c>
      <c r="KP154" s="164"/>
      <c r="KR154" s="366">
        <v>4.6005750000000001</v>
      </c>
      <c r="KS154" s="398">
        <f t="shared" ref="KS154:KS217" si="532">(JK154)</f>
        <v>-22.583423855859017</v>
      </c>
      <c r="KT154" s="164"/>
      <c r="KU154" s="313">
        <v>42396</v>
      </c>
    </row>
    <row r="155" spans="1:325" x14ac:dyDescent="0.35">
      <c r="A155" s="95">
        <v>41301</v>
      </c>
      <c r="B155" s="36">
        <v>41301</v>
      </c>
      <c r="C155" s="301">
        <v>0.75</v>
      </c>
      <c r="D155" s="301">
        <v>1.5499999999999998</v>
      </c>
      <c r="E155" s="301">
        <v>3.6500000000000004</v>
      </c>
      <c r="F155" s="301">
        <v>3.9</v>
      </c>
      <c r="G155" s="301">
        <v>1.35</v>
      </c>
      <c r="H155" s="301">
        <v>1.5</v>
      </c>
      <c r="I155" s="301">
        <v>0.49999999999999989</v>
      </c>
      <c r="J155" s="301">
        <v>4.4000000000000004</v>
      </c>
      <c r="K155" s="106"/>
      <c r="L155" s="36">
        <v>42396</v>
      </c>
      <c r="M155" s="108">
        <v>-0.16910000000000008</v>
      </c>
      <c r="N155" s="98">
        <f t="shared" si="523"/>
        <v>-0.20057500000000009</v>
      </c>
      <c r="O155" s="108">
        <f t="shared" si="524"/>
        <v>-0.2314833333333334</v>
      </c>
      <c r="P155" s="262"/>
      <c r="Q155" s="181">
        <v>42396</v>
      </c>
      <c r="R155" s="301">
        <v>0.75</v>
      </c>
      <c r="S155" s="224">
        <v>0.95057500000000006</v>
      </c>
      <c r="T155"/>
      <c r="U155" s="301">
        <v>1.5499999999999998</v>
      </c>
      <c r="V155" s="224">
        <v>1.750575</v>
      </c>
      <c r="W155"/>
      <c r="X155" s="301">
        <v>3.6500000000000004</v>
      </c>
      <c r="Y155" s="224">
        <v>3.8505750000000005</v>
      </c>
      <c r="Z155"/>
      <c r="AA155" s="301">
        <v>3.9</v>
      </c>
      <c r="AB155" s="224">
        <v>4.1005750000000001</v>
      </c>
      <c r="AC155"/>
      <c r="AD155" s="301">
        <v>1.35</v>
      </c>
      <c r="AE155" s="223">
        <v>1.5505750000000003</v>
      </c>
      <c r="AF155"/>
      <c r="AG155" s="301">
        <v>1.5</v>
      </c>
      <c r="AH155" s="223">
        <v>1.7005750000000002</v>
      </c>
      <c r="AI155" s="100"/>
      <c r="AJ155" s="301">
        <v>0.49999999999999989</v>
      </c>
      <c r="AK155" s="223">
        <v>0.70057499999999995</v>
      </c>
      <c r="AL155" s="104"/>
      <c r="AM155" s="301">
        <v>4.4000000000000004</v>
      </c>
      <c r="AN155" s="223">
        <f t="shared" si="522"/>
        <v>4.6005750000000001</v>
      </c>
      <c r="AO155" s="104"/>
      <c r="AZ155" s="36">
        <v>42397</v>
      </c>
      <c r="BA155" s="301">
        <v>-1.05</v>
      </c>
      <c r="BC155" s="301">
        <v>2.1</v>
      </c>
      <c r="BE155" s="301">
        <v>1.9000000000000001</v>
      </c>
      <c r="BG155" s="301">
        <v>5.1999999999999993</v>
      </c>
      <c r="BI155" s="301">
        <v>1.1499999999999999</v>
      </c>
      <c r="BK155" s="301">
        <v>1.8</v>
      </c>
      <c r="BM155" s="301">
        <v>0.19999999999999996</v>
      </c>
      <c r="BN155" s="104"/>
      <c r="BO155" s="301">
        <v>4.8</v>
      </c>
      <c r="BP155" s="104"/>
      <c r="BQ155" s="104"/>
      <c r="BS155" s="36">
        <v>42397</v>
      </c>
      <c r="BT155">
        <v>101</v>
      </c>
      <c r="BU155">
        <f t="shared" si="380"/>
        <v>1.01</v>
      </c>
      <c r="BV155">
        <f t="shared" si="381"/>
        <v>-22.827349519750001</v>
      </c>
      <c r="BW155">
        <v>91</v>
      </c>
      <c r="BX155">
        <f t="shared" si="382"/>
        <v>0.91</v>
      </c>
      <c r="BY155" s="126"/>
      <c r="BZ155" s="126"/>
      <c r="CD155" s="36">
        <v>42397</v>
      </c>
      <c r="CE155" s="108">
        <v>-0.10445000000000015</v>
      </c>
      <c r="CF155" s="108">
        <v>-0.13677500000000012</v>
      </c>
      <c r="CH155" s="104">
        <v>-22.827349519750001</v>
      </c>
      <c r="CI155" s="202">
        <v>0.1</v>
      </c>
      <c r="CJ155" s="224">
        <v>-0.91322499999999995</v>
      </c>
      <c r="CK155" s="508">
        <f t="shared" si="459"/>
        <v>-1</v>
      </c>
      <c r="CL155" s="507">
        <f t="shared" si="491"/>
        <v>0</v>
      </c>
      <c r="CM155" s="204">
        <f t="shared" si="370"/>
        <v>-24.083720429142499</v>
      </c>
      <c r="CN155" s="204">
        <f t="shared" si="371"/>
        <v>-5.0000000000000711E-2</v>
      </c>
      <c r="CO155" s="537">
        <f t="shared" si="421"/>
        <v>0</v>
      </c>
      <c r="CP155" s="537">
        <f t="shared" si="514"/>
        <v>0</v>
      </c>
      <c r="CQ155" s="537">
        <f t="shared" ref="CQ155:CQ187" si="533">IF(AND(CM155&gt;(CH155+2),CJ155&gt;5),CN155+(CI155*0.1),IF(AND(CM155&gt;(CH155+2),CJ155&gt;3),CN155+(CI155*0.2),IF(AND(CM155&gt;(CH155+2),CJ155&gt;0),CN155+(CI155*0.3),0)))</f>
        <v>0</v>
      </c>
      <c r="CR155" s="537">
        <f t="shared" ref="CR155:CR187" si="534">IF(AND(CM155&gt;(CH155+2),CJ155&lt;-5),CN155+(CI155*0.5),IF(AND(CM155&gt;(CH155+2),CJ155&lt;-3),CN155+(CI155*0.3),IF(AND(CM155&gt;(CH155+2),CJ155&lt;0),CN155+(CI155*0.1),0)))</f>
        <v>0</v>
      </c>
      <c r="CS155" s="518">
        <f t="shared" si="412"/>
        <v>-24.083720429142499</v>
      </c>
      <c r="CT155" s="519">
        <f t="shared" si="423"/>
        <v>-4.000000000000057E-2</v>
      </c>
      <c r="CU155" s="519">
        <f t="shared" si="460"/>
        <v>-2.0000000000000285E-2</v>
      </c>
      <c r="CV155" s="538">
        <f t="shared" si="302"/>
        <v>-2.0000000000000285E-2</v>
      </c>
      <c r="CW155" s="519">
        <f t="shared" si="461"/>
        <v>7.9999999999999724E-2</v>
      </c>
      <c r="CX155" s="519">
        <f t="shared" si="492"/>
        <v>7.9999999999999724E-2</v>
      </c>
      <c r="CY155" s="104">
        <f t="shared" si="462"/>
        <v>-23.449720429142506</v>
      </c>
      <c r="CZ155"/>
      <c r="DB155" s="36">
        <v>42397</v>
      </c>
      <c r="DC155" s="108">
        <v>-0.10445000000000015</v>
      </c>
      <c r="DD155" s="108">
        <v>-0.13677500000000012</v>
      </c>
      <c r="DF155" s="104">
        <v>-22.827349519750001</v>
      </c>
      <c r="DG155" s="202">
        <v>0.1</v>
      </c>
      <c r="DH155" s="224">
        <v>2.2367750000000002</v>
      </c>
      <c r="DI155" s="508">
        <f t="shared" si="463"/>
        <v>0</v>
      </c>
      <c r="DJ155" s="507">
        <f t="shared" si="493"/>
        <v>0.3</v>
      </c>
      <c r="DK155" s="204">
        <f t="shared" si="372"/>
        <v>-23.40750000000002</v>
      </c>
      <c r="DL155" s="204">
        <f t="shared" si="343"/>
        <v>3.0000000000001137E-2</v>
      </c>
      <c r="DM155" s="537">
        <f t="shared" si="426"/>
        <v>0</v>
      </c>
      <c r="DN155" s="537">
        <f t="shared" si="515"/>
        <v>0</v>
      </c>
      <c r="DO155" s="537">
        <f t="shared" ref="DO155:DO187" si="535">IF(AND(DK155&gt;(DF155+2),DH155&gt;5),DL155+(DG155*0.1),IF(AND(DK155&gt;(DF155+2),DH155&gt;3),DL155+(DG155*0.2),IF(AND(DK155&gt;(DF155+2),DH155&gt;0),DL155+(DG155*0.3),0)))</f>
        <v>0</v>
      </c>
      <c r="DP155" s="537">
        <f t="shared" ref="DP155:DP187" si="536">IF(AND(DK155&gt;(DF155+2),DH155&lt;-5),DL155+(DG155*0.5),IF(AND(DK155&gt;(DF155+2),DH155&lt;-3),DL155+(DG155*0.3),IF(AND(DK155&gt;(DF155+2),DH155&lt;0),DL155+(DG155*0.1),0)))</f>
        <v>0</v>
      </c>
      <c r="DQ155" s="518">
        <f t="shared" si="413"/>
        <v>-24.158662814992521</v>
      </c>
      <c r="DR155" s="519">
        <f t="shared" si="428"/>
        <v>3.0000000000001137E-2</v>
      </c>
      <c r="DS155" s="519">
        <f t="shared" si="464"/>
        <v>3.0000000000001137E-2</v>
      </c>
      <c r="DT155" s="538">
        <f t="shared" si="507"/>
        <v>3.0000000000001137E-2</v>
      </c>
      <c r="DU155" s="519">
        <f t="shared" si="465"/>
        <v>3.0000000000001137E-2</v>
      </c>
      <c r="DV155" s="519">
        <f t="shared" si="494"/>
        <v>3.0000000000001137E-2</v>
      </c>
      <c r="DW155" s="104">
        <f t="shared" si="466"/>
        <v>-22.620483664901009</v>
      </c>
      <c r="DY155" s="183"/>
      <c r="DZ155" s="36">
        <v>42397</v>
      </c>
      <c r="EA155" s="108">
        <v>-0.10445000000000015</v>
      </c>
      <c r="EB155" s="108">
        <v>-0.13677500000000012</v>
      </c>
      <c r="ED155" s="104">
        <v>-22.827349519750001</v>
      </c>
      <c r="EE155" s="202">
        <v>0.1</v>
      </c>
      <c r="EF155" s="224">
        <v>2.0367750000000004</v>
      </c>
      <c r="EG155" s="508">
        <f t="shared" si="467"/>
        <v>0</v>
      </c>
      <c r="EH155" s="507">
        <f t="shared" si="495"/>
        <v>0.3</v>
      </c>
      <c r="EI155" s="204">
        <f t="shared" si="373"/>
        <v>-21.415901753415</v>
      </c>
      <c r="EJ155" s="204">
        <f t="shared" si="347"/>
        <v>3.0000000000001137E-2</v>
      </c>
      <c r="EK155" s="537">
        <f t="shared" si="431"/>
        <v>0</v>
      </c>
      <c r="EL155" s="537">
        <f t="shared" si="516"/>
        <v>0</v>
      </c>
      <c r="EM155" s="537">
        <f t="shared" ref="EM155:EM187" si="537">IF(AND(EI155&gt;(ED155+2),EF155&gt;5),EJ155+(EE155*0.1),IF(AND(EI155&gt;(ED155+2),EF155&gt;3),EJ155+(EE155*0.2),IF(AND(EI155&gt;(ED155+2),EF155&gt;0),EJ155+(EE155*0.3),0)))</f>
        <v>0</v>
      </c>
      <c r="EN155" s="537">
        <f t="shared" ref="EN155:EN187" si="538">IF(AND(EI155&gt;(ED155+2),EF155&lt;-5),EJ155+(EE155*0.5),IF(AND(EI155&gt;(ED155+2),EF155&lt;-3),EJ155+(EE155*0.3),IF(AND(EI155&gt;(ED155+2),EF155&lt;0),EJ155+(EE155*0.1),0)))</f>
        <v>0</v>
      </c>
      <c r="EO155" s="518">
        <f t="shared" si="414"/>
        <v>-21.597810244839998</v>
      </c>
      <c r="EP155" s="519">
        <f t="shared" si="433"/>
        <v>3.0000000000001137E-2</v>
      </c>
      <c r="EQ155" s="519">
        <f t="shared" si="468"/>
        <v>3.0000000000001137E-2</v>
      </c>
      <c r="ER155" s="538">
        <f t="shared" si="513"/>
        <v>3.0000000000001137E-2</v>
      </c>
      <c r="ES155" s="519">
        <f t="shared" si="469"/>
        <v>3.0000000000001137E-2</v>
      </c>
      <c r="ET155" s="519">
        <f t="shared" si="496"/>
        <v>3.0000000000001137E-2</v>
      </c>
      <c r="EU155" s="104">
        <f t="shared" si="470"/>
        <v>-22.081021978220015</v>
      </c>
      <c r="EW155" s="183"/>
      <c r="EX155" s="36">
        <v>42397</v>
      </c>
      <c r="EY155" s="108">
        <v>-0.10445000000000015</v>
      </c>
      <c r="EZ155" s="108">
        <v>-0.13677500000000012</v>
      </c>
      <c r="FB155" s="104">
        <v>-22.827349519750001</v>
      </c>
      <c r="FC155" s="202">
        <v>0.1</v>
      </c>
      <c r="FD155" s="224">
        <v>5.3367749999999994</v>
      </c>
      <c r="FE155" s="508">
        <f t="shared" si="471"/>
        <v>0</v>
      </c>
      <c r="FF155" s="507">
        <f t="shared" si="497"/>
        <v>1.3</v>
      </c>
      <c r="FG155" s="204">
        <f t="shared" si="374"/>
        <v>-23.104300427505006</v>
      </c>
      <c r="FH155" s="204">
        <f t="shared" si="351"/>
        <v>0.12999999999999901</v>
      </c>
      <c r="FI155" s="537">
        <f t="shared" si="436"/>
        <v>0</v>
      </c>
      <c r="FJ155" s="537">
        <f t="shared" si="517"/>
        <v>0</v>
      </c>
      <c r="FK155" s="537">
        <f t="shared" ref="FK155:FK187" si="539">IF(AND(FG155&gt;(FB155+2),FD155&gt;5),FH155+(FC155*0.1),IF(AND(FG155&gt;(FB155+2),FD155&gt;3),FH155+(FC155*0.2),IF(AND(FG155&gt;(FB155+2),FD155&gt;0),FH155+(FC155*0.3),0)))</f>
        <v>0</v>
      </c>
      <c r="FL155" s="537">
        <f t="shared" ref="FL155:FL187" si="540">IF(AND(FG155&gt;(FB155+2),FD155&lt;-5),FH155+(FC155*0.5),IF(AND(FG155&gt;(FB155+2),FD155&lt;-3),FH155+(FC155*0.3),IF(AND(FG155&gt;(FB155+2),FD155&lt;0),FH155+(FC155*0.1),0)))</f>
        <v>0</v>
      </c>
      <c r="FM155" s="518">
        <f t="shared" si="415"/>
        <v>-23.104300427505006</v>
      </c>
      <c r="FN155" s="519">
        <f t="shared" si="438"/>
        <v>0.12999999999999901</v>
      </c>
      <c r="FO155" s="519">
        <f t="shared" si="472"/>
        <v>0.12999999999999901</v>
      </c>
      <c r="FP155" s="538">
        <f t="shared" si="508"/>
        <v>0.12999999999999901</v>
      </c>
      <c r="FQ155" s="519">
        <f t="shared" si="473"/>
        <v>0.12999999999999901</v>
      </c>
      <c r="FR155" s="519">
        <f t="shared" si="498"/>
        <v>0.12999999999999901</v>
      </c>
      <c r="FS155" s="104">
        <f t="shared" si="474"/>
        <v>-22.209788899680998</v>
      </c>
      <c r="FT155"/>
      <c r="FU155" s="183"/>
      <c r="FV155" s="36">
        <v>42397</v>
      </c>
      <c r="FW155" s="108">
        <v>-0.10445000000000015</v>
      </c>
      <c r="FX155" s="108">
        <v>-0.13677500000000012</v>
      </c>
      <c r="FZ155" s="104">
        <v>-22.827349519750001</v>
      </c>
      <c r="GA155" s="202">
        <v>0.1</v>
      </c>
      <c r="GB155" s="223">
        <v>1.286775</v>
      </c>
      <c r="GC155" s="508">
        <f t="shared" si="475"/>
        <v>0</v>
      </c>
      <c r="GD155" s="507">
        <f t="shared" si="499"/>
        <v>0.05</v>
      </c>
      <c r="GE155" s="204">
        <f t="shared" si="375"/>
        <v>-25.592289412287506</v>
      </c>
      <c r="GF155" s="204">
        <f t="shared" si="355"/>
        <v>4.9999999999990052E-3</v>
      </c>
      <c r="GG155" s="537">
        <f t="shared" si="441"/>
        <v>0</v>
      </c>
      <c r="GH155" s="537">
        <f t="shared" si="518"/>
        <v>0.10499999999999901</v>
      </c>
      <c r="GI155" s="537">
        <f t="shared" ref="GI155:GI187" si="541">IF(AND(GE155&gt;(FZ155+2),GB155&gt;5),GF155+(GA155*0.1),IF(AND(GE155&gt;(FZ155+2),GB155&gt;3),GF155+(GA155*0.2),IF(AND(GE155&gt;(FZ155+2),GB155&gt;0),GF155+(GA155*0.3),0)))</f>
        <v>0</v>
      </c>
      <c r="GJ155" s="537">
        <f t="shared" ref="GJ155:GJ187" si="542">IF(AND(GE155&gt;(FZ155+2),GB155&lt;-5),GF155+(GA155*0.5),IF(AND(GE155&gt;(FZ155+2),GB155&lt;-3),GF155+(GA155*0.3),IF(AND(GE155&gt;(FZ155+2),GB155&lt;0),GF155+(GA155*0.1),0)))</f>
        <v>0</v>
      </c>
      <c r="GK155" s="518">
        <f t="shared" si="416"/>
        <v>-24.5522894122875</v>
      </c>
      <c r="GL155" s="519">
        <f t="shared" si="356"/>
        <v>0.10500000000000043</v>
      </c>
      <c r="GM155" s="519">
        <f t="shared" si="476"/>
        <v>0.10500000000000043</v>
      </c>
      <c r="GN155" s="538">
        <f t="shared" si="509"/>
        <v>0.10500000000000043</v>
      </c>
      <c r="GO155" s="519">
        <f t="shared" si="477"/>
        <v>0.10500000000000043</v>
      </c>
      <c r="GP155" s="519">
        <f t="shared" si="500"/>
        <v>0.10500000000000043</v>
      </c>
      <c r="GQ155" s="104">
        <f t="shared" si="478"/>
        <v>-23.116289412287497</v>
      </c>
      <c r="GR155"/>
      <c r="GS155" s="183"/>
      <c r="GT155" s="36">
        <v>42397</v>
      </c>
      <c r="GU155" s="108">
        <v>-0.10445000000000015</v>
      </c>
      <c r="GV155" s="108">
        <v>-0.13677500000000012</v>
      </c>
      <c r="GX155" s="104">
        <v>-22.827349519750001</v>
      </c>
      <c r="GY155" s="202">
        <v>0.1</v>
      </c>
      <c r="GZ155" s="223">
        <v>1.9367750000000001</v>
      </c>
      <c r="HA155" s="508">
        <f t="shared" si="479"/>
        <v>0</v>
      </c>
      <c r="HB155" s="507">
        <f t="shared" si="501"/>
        <v>0.05</v>
      </c>
      <c r="HC155" s="204">
        <f t="shared" si="376"/>
        <v>-23.9175</v>
      </c>
      <c r="HD155" s="204">
        <f t="shared" si="358"/>
        <v>4.9999999999990052E-3</v>
      </c>
      <c r="HE155" s="537">
        <f t="shared" si="445"/>
        <v>0</v>
      </c>
      <c r="HF155" s="537">
        <f t="shared" si="519"/>
        <v>0</v>
      </c>
      <c r="HG155" s="537">
        <f t="shared" ref="HG155:HG187" si="543">IF(AND(HC155&gt;(GX155+2),GZ155&gt;5),HD155+(GY155*0.1),IF(AND(HC155&gt;(GX155+2),GZ155&gt;3),HD155+(GY155*0.2),IF(AND(HC155&gt;(GX155+2),GZ155&gt;0),HD155+(GY155*0.3),0)))</f>
        <v>0</v>
      </c>
      <c r="HH155" s="537">
        <f t="shared" ref="HH155:HH187" si="544">IF(AND(HC155&gt;(GX155+2),GZ155&lt;-5),HD155+(GY155*0.5),IF(AND(HC155&gt;(GX155+2),GZ155&lt;-3),HD155+(GY155*0.3),IF(AND(HC155&gt;(GX155+2),GZ155&lt;0),HD155+(GY155*0.1),0)))</f>
        <v>0</v>
      </c>
      <c r="HI155" s="518">
        <f t="shared" si="417"/>
        <v>-23.937257279915009</v>
      </c>
      <c r="HJ155" s="519">
        <f t="shared" si="447"/>
        <v>4.9999999999990052E-3</v>
      </c>
      <c r="HK155" s="519">
        <f t="shared" si="480"/>
        <v>4.9999999999990052E-3</v>
      </c>
      <c r="HL155" s="538">
        <f t="shared" si="510"/>
        <v>4.9999999999990052E-3</v>
      </c>
      <c r="HM155" s="519">
        <f t="shared" si="481"/>
        <v>4.9999999999990052E-3</v>
      </c>
      <c r="HN155" s="519">
        <f t="shared" si="502"/>
        <v>4.9999999999990052E-3</v>
      </c>
      <c r="HO155" s="104">
        <f t="shared" si="482"/>
        <v>-22.813357279915014</v>
      </c>
      <c r="HP155" s="165"/>
      <c r="HQ155" s="183"/>
      <c r="HR155" s="36">
        <v>42397</v>
      </c>
      <c r="HS155" s="108">
        <v>-0.10445000000000015</v>
      </c>
      <c r="HT155" s="108">
        <v>-0.13677500000000012</v>
      </c>
      <c r="HV155" s="104">
        <v>-22.827349519750001</v>
      </c>
      <c r="HW155" s="202">
        <v>0.1</v>
      </c>
      <c r="HX155" s="223">
        <v>0.33677500000000005</v>
      </c>
      <c r="HY155" s="508">
        <f t="shared" si="483"/>
        <v>0</v>
      </c>
      <c r="HZ155" s="507">
        <f t="shared" si="503"/>
        <v>-0.3</v>
      </c>
      <c r="IA155" s="204">
        <f t="shared" si="377"/>
        <v>-21.979775439477518</v>
      </c>
      <c r="IB155" s="204">
        <f t="shared" si="362"/>
        <v>-3.0000000000001137E-2</v>
      </c>
      <c r="IC155" s="537">
        <f t="shared" si="450"/>
        <v>0</v>
      </c>
      <c r="ID155" s="537">
        <f t="shared" si="520"/>
        <v>0</v>
      </c>
      <c r="IE155" s="537">
        <f t="shared" ref="IE155:IE187" si="545">IF(AND(IA155&gt;(HV155+2),HX155&gt;5),IB155+(HW155*0.1),IF(AND(IA155&gt;(HV155+2),HX155&gt;3),IB155+(HW155*0.2),IF(AND(IA155&gt;(HV155+2),HX155&gt;0),IB155+(HW155*0.3),0)))</f>
        <v>0</v>
      </c>
      <c r="IF155" s="537">
        <f t="shared" ref="IF155:IF187" si="546">IF(AND(IA155&gt;(HV155+2),HX155&lt;-5),IB155+(HW155*0.5),IF(AND(IA155&gt;(HV155+2),HX155&lt;-3),IB155+(HW155*0.3),IF(AND(IA155&gt;(HV155+2),HX155&lt;0),IB155+(HW155*0.1),0)))</f>
        <v>0</v>
      </c>
      <c r="IG155" s="518">
        <f t="shared" si="418"/>
        <v>-21.979775439477518</v>
      </c>
      <c r="IH155" s="519">
        <f t="shared" si="452"/>
        <v>-3.0000000000001137E-2</v>
      </c>
      <c r="II155" s="519">
        <f t="shared" si="484"/>
        <v>-3.0000000000001137E-2</v>
      </c>
      <c r="IJ155" s="538">
        <f t="shared" si="511"/>
        <v>-3.0000000000001137E-2</v>
      </c>
      <c r="IK155" s="519">
        <f t="shared" si="485"/>
        <v>-3.0000000000001137E-2</v>
      </c>
      <c r="IL155" s="519">
        <f t="shared" si="504"/>
        <v>-3.0000000000001137E-2</v>
      </c>
      <c r="IM155" s="104">
        <f t="shared" si="486"/>
        <v>-22.611975439477536</v>
      </c>
      <c r="IN155" s="104"/>
      <c r="IO155" s="183"/>
      <c r="IP155" s="36">
        <v>42397</v>
      </c>
      <c r="IQ155" s="108">
        <v>-0.10445000000000015</v>
      </c>
      <c r="IR155" s="108">
        <v>-0.13677500000000012</v>
      </c>
      <c r="IT155" s="104">
        <v>-22.827349519750001</v>
      </c>
      <c r="IU155" s="202">
        <v>0.1</v>
      </c>
      <c r="IV155" s="365">
        <v>4.9367749999999999</v>
      </c>
      <c r="IW155" s="508">
        <f t="shared" si="487"/>
        <v>0</v>
      </c>
      <c r="IX155" s="507">
        <f t="shared" si="505"/>
        <v>1.1000000000000001</v>
      </c>
      <c r="IY155" s="204">
        <f t="shared" si="378"/>
        <v>-22.655000000000005</v>
      </c>
      <c r="IZ155" s="204">
        <f t="shared" si="366"/>
        <v>0.10999999999999943</v>
      </c>
      <c r="JA155" s="537">
        <f t="shared" si="455"/>
        <v>0</v>
      </c>
      <c r="JB155" s="537">
        <f t="shared" si="521"/>
        <v>0</v>
      </c>
      <c r="JC155" s="537">
        <f t="shared" ref="JC155:JC164" si="547">IF(AND(IY155&gt;(IT155+2),IV155&gt;5),IZ155+(IU155*0.1),IF(AND(IY155&gt;(IT155+2),IV155&gt;3),IZ155+(IU155*0.2),IF(AND(IY155&gt;(IT155+2),IV155&gt;0),IZ155+(IU155*0.3),0)))</f>
        <v>0</v>
      </c>
      <c r="JD155" s="537">
        <f t="shared" ref="JD155:JD164" si="548">IF(AND(IY155&gt;(IT155+2),IV155&lt;-5),IZ155+(IU155*0.5),IF(AND(IY155&gt;(IT155+2),IV155&lt;-3),IZ155+(IU155*0.3),IF(AND(IY155&gt;(IT155+2),IV155&lt;0),IZ155+(IU155*0.1),0)))</f>
        <v>0</v>
      </c>
      <c r="JE155" s="518">
        <f t="shared" si="419"/>
        <v>-22.729622412950011</v>
      </c>
      <c r="JF155" s="519">
        <f t="shared" si="457"/>
        <v>0.10999999999999943</v>
      </c>
      <c r="JG155" s="519">
        <f t="shared" si="488"/>
        <v>0.10999999999999943</v>
      </c>
      <c r="JH155" s="538">
        <f t="shared" si="512"/>
        <v>0.10999999999999943</v>
      </c>
      <c r="JI155" s="519">
        <f t="shared" si="489"/>
        <v>0.10999999999999943</v>
      </c>
      <c r="JJ155" s="519">
        <f t="shared" si="506"/>
        <v>0.10999999999999943</v>
      </c>
      <c r="JK155" s="104">
        <f t="shared" si="490"/>
        <v>-22.473423855859018</v>
      </c>
      <c r="JL155" s="186"/>
      <c r="JM155" s="186"/>
      <c r="JN155" s="527"/>
      <c r="JO155" s="163">
        <v>-22.827349519750001</v>
      </c>
      <c r="JP155" s="163">
        <v>-0.91322499999999995</v>
      </c>
      <c r="JQ155" s="398">
        <f t="shared" si="525"/>
        <v>-23.449720429142506</v>
      </c>
      <c r="JT155" s="163">
        <v>2.2367750000000002</v>
      </c>
      <c r="JU155" s="398">
        <f t="shared" si="526"/>
        <v>-22.620483664901009</v>
      </c>
      <c r="JX155" s="163">
        <v>2.0367750000000004</v>
      </c>
      <c r="JY155" s="425">
        <f t="shared" si="527"/>
        <v>-22.081021978220015</v>
      </c>
      <c r="KB155" s="163">
        <v>5.3367749999999994</v>
      </c>
      <c r="KC155" s="398">
        <f t="shared" si="528"/>
        <v>-22.209788899680998</v>
      </c>
      <c r="KF155" s="163">
        <v>1.286775</v>
      </c>
      <c r="KG155" s="398">
        <f t="shared" si="529"/>
        <v>-23.116289412287497</v>
      </c>
      <c r="KJ155" s="163">
        <v>1.9367750000000001</v>
      </c>
      <c r="KK155" s="398">
        <f t="shared" si="530"/>
        <v>-22.813357279915014</v>
      </c>
      <c r="KL155" s="425"/>
      <c r="KN155" s="365">
        <v>0.33677500000000005</v>
      </c>
      <c r="KO155" s="398">
        <f t="shared" si="531"/>
        <v>-22.611975439477536</v>
      </c>
      <c r="KP155" s="164"/>
      <c r="KR155" s="365">
        <v>4.9367749999999999</v>
      </c>
      <c r="KS155" s="398">
        <f t="shared" si="532"/>
        <v>-22.473423855859018</v>
      </c>
      <c r="KT155" s="164"/>
      <c r="KU155" s="36">
        <v>42397</v>
      </c>
    </row>
    <row r="156" spans="1:325" s="100" customFormat="1" x14ac:dyDescent="0.35">
      <c r="A156" s="260">
        <v>41302</v>
      </c>
      <c r="B156" s="258">
        <v>41302</v>
      </c>
      <c r="C156" s="301">
        <v>-1.05</v>
      </c>
      <c r="D156" s="301">
        <v>2.1</v>
      </c>
      <c r="E156" s="301">
        <v>1.9000000000000001</v>
      </c>
      <c r="F156" s="301">
        <v>5.1999999999999993</v>
      </c>
      <c r="G156" s="301">
        <v>1.1499999999999999</v>
      </c>
      <c r="H156" s="301">
        <v>1.8</v>
      </c>
      <c r="I156" s="301">
        <v>0.19999999999999996</v>
      </c>
      <c r="J156" s="301">
        <v>4.8</v>
      </c>
      <c r="K156" s="106"/>
      <c r="L156" s="36">
        <v>42397</v>
      </c>
      <c r="M156" s="262">
        <v>-0.10445000000000015</v>
      </c>
      <c r="N156" s="98">
        <f t="shared" si="523"/>
        <v>-0.13677500000000012</v>
      </c>
      <c r="O156" s="262">
        <f t="shared" si="524"/>
        <v>-0.16853333333333342</v>
      </c>
      <c r="P156" s="262"/>
      <c r="Q156" s="181">
        <v>42397</v>
      </c>
      <c r="R156" s="301">
        <v>-1.05</v>
      </c>
      <c r="S156" s="224">
        <v>-0.91322499999999995</v>
      </c>
      <c r="T156"/>
      <c r="U156" s="301">
        <v>2.1</v>
      </c>
      <c r="V156" s="224">
        <v>2.2367750000000002</v>
      </c>
      <c r="X156" s="301">
        <v>1.9000000000000001</v>
      </c>
      <c r="Y156" s="224">
        <v>2.0367750000000004</v>
      </c>
      <c r="Z156"/>
      <c r="AA156" s="301">
        <v>5.1999999999999993</v>
      </c>
      <c r="AB156" s="224">
        <v>5.3367749999999994</v>
      </c>
      <c r="AC156"/>
      <c r="AD156" s="301">
        <v>1.1499999999999999</v>
      </c>
      <c r="AE156" s="223">
        <v>1.286775</v>
      </c>
      <c r="AF156"/>
      <c r="AG156" s="301">
        <v>1.8</v>
      </c>
      <c r="AH156" s="223">
        <v>1.9367750000000001</v>
      </c>
      <c r="AJ156" s="301">
        <v>0.19999999999999996</v>
      </c>
      <c r="AK156" s="223">
        <v>0.33677500000000005</v>
      </c>
      <c r="AL156" s="104"/>
      <c r="AM156" s="301">
        <v>4.8</v>
      </c>
      <c r="AN156" s="223">
        <f t="shared" si="522"/>
        <v>4.9367749999999999</v>
      </c>
      <c r="AO156" s="104"/>
      <c r="AZ156" s="36">
        <v>42398</v>
      </c>
      <c r="BA156" s="301">
        <v>-0.9</v>
      </c>
      <c r="BC156" s="301">
        <v>0.20000000000000007</v>
      </c>
      <c r="BE156" s="301">
        <v>1</v>
      </c>
      <c r="BG156" s="301">
        <v>4.25</v>
      </c>
      <c r="BI156" s="301">
        <v>1.4500000000000002</v>
      </c>
      <c r="BK156" s="301">
        <v>4.05</v>
      </c>
      <c r="BM156" s="301">
        <v>-3.75</v>
      </c>
      <c r="BN156">
        <v>-23.570599206349211</v>
      </c>
      <c r="BO156" s="301">
        <v>4.5</v>
      </c>
      <c r="BP156"/>
      <c r="BQ156"/>
      <c r="BS156" s="36">
        <v>42398</v>
      </c>
      <c r="BT156">
        <v>102</v>
      </c>
      <c r="BU156">
        <f t="shared" si="380"/>
        <v>1.02</v>
      </c>
      <c r="BV156">
        <f t="shared" si="381"/>
        <v>-22.803270644000008</v>
      </c>
      <c r="BW156">
        <v>92</v>
      </c>
      <c r="BX156">
        <f t="shared" si="382"/>
        <v>0.92</v>
      </c>
      <c r="BY156">
        <v>-23.492277777777783</v>
      </c>
      <c r="CD156" s="36">
        <v>42398</v>
      </c>
      <c r="CE156" s="108">
        <v>-3.8100000000000023E-2</v>
      </c>
      <c r="CF156" s="108">
        <v>-7.1275000000000088E-2</v>
      </c>
      <c r="CH156" s="104">
        <v>-22.803270644000008</v>
      </c>
      <c r="CI156" s="202">
        <v>0.1</v>
      </c>
      <c r="CJ156" s="224">
        <v>-0.82872499999999993</v>
      </c>
      <c r="CK156" s="508">
        <f t="shared" si="459"/>
        <v>-1</v>
      </c>
      <c r="CL156" s="507">
        <f t="shared" si="491"/>
        <v>0</v>
      </c>
      <c r="CM156" s="204">
        <f t="shared" si="370"/>
        <v>-24.1337204291425</v>
      </c>
      <c r="CN156" s="204">
        <f t="shared" si="371"/>
        <v>-5.0000000000000711E-2</v>
      </c>
      <c r="CO156" s="537">
        <f t="shared" si="421"/>
        <v>0</v>
      </c>
      <c r="CP156" s="537">
        <f t="shared" si="514"/>
        <v>0</v>
      </c>
      <c r="CQ156" s="537">
        <f t="shared" si="533"/>
        <v>0</v>
      </c>
      <c r="CR156" s="537">
        <f t="shared" si="534"/>
        <v>0</v>
      </c>
      <c r="CS156" s="518">
        <f t="shared" si="412"/>
        <v>-24.1337204291425</v>
      </c>
      <c r="CT156" s="519">
        <f t="shared" si="423"/>
        <v>-4.000000000000057E-2</v>
      </c>
      <c r="CU156" s="519">
        <f t="shared" si="460"/>
        <v>-2.0000000000000285E-2</v>
      </c>
      <c r="CV156" s="538">
        <f t="shared" si="302"/>
        <v>-2.0000000000000285E-2</v>
      </c>
      <c r="CW156" s="519">
        <f t="shared" si="461"/>
        <v>-2.0000000000000285E-2</v>
      </c>
      <c r="CX156" s="519">
        <f t="shared" si="492"/>
        <v>-2.0000000000000285E-2</v>
      </c>
      <c r="CY156" s="104">
        <f t="shared" si="462"/>
        <v>-23.469720429142505</v>
      </c>
      <c r="DA156" s="114"/>
      <c r="DB156" s="36">
        <v>42398</v>
      </c>
      <c r="DC156" s="108">
        <v>-3.8100000000000023E-2</v>
      </c>
      <c r="DD156" s="108">
        <v>-7.1275000000000088E-2</v>
      </c>
      <c r="DF156" s="104">
        <v>-22.803270644000008</v>
      </c>
      <c r="DG156" s="202">
        <v>0.1</v>
      </c>
      <c r="DH156" s="224">
        <v>0.27127500000000015</v>
      </c>
      <c r="DI156" s="508">
        <f t="shared" si="463"/>
        <v>0</v>
      </c>
      <c r="DJ156" s="507">
        <f t="shared" si="493"/>
        <v>-0.3</v>
      </c>
      <c r="DK156" s="204">
        <f t="shared" si="372"/>
        <v>-23.422500000000021</v>
      </c>
      <c r="DL156" s="204">
        <f t="shared" si="343"/>
        <v>-1.5000000000000568E-2</v>
      </c>
      <c r="DM156" s="537">
        <f t="shared" si="426"/>
        <v>0</v>
      </c>
      <c r="DN156" s="537">
        <f t="shared" si="515"/>
        <v>0</v>
      </c>
      <c r="DO156" s="537">
        <f t="shared" si="535"/>
        <v>0</v>
      </c>
      <c r="DP156" s="537">
        <f t="shared" si="536"/>
        <v>0</v>
      </c>
      <c r="DQ156" s="518">
        <f t="shared" si="413"/>
        <v>-24.173662814992522</v>
      </c>
      <c r="DR156" s="519">
        <f t="shared" si="428"/>
        <v>-1.5000000000000568E-2</v>
      </c>
      <c r="DS156" s="519">
        <f t="shared" si="464"/>
        <v>-1.5000000000000568E-2</v>
      </c>
      <c r="DT156" s="538">
        <f t="shared" si="507"/>
        <v>-1.5000000000000568E-2</v>
      </c>
      <c r="DU156" s="519">
        <f t="shared" si="465"/>
        <v>-1.5000000000000568E-2</v>
      </c>
      <c r="DV156" s="519">
        <f t="shared" si="494"/>
        <v>-1.5000000000000568E-2</v>
      </c>
      <c r="DW156" s="104">
        <f t="shared" si="466"/>
        <v>-22.63548366490101</v>
      </c>
      <c r="DX156" s="165"/>
      <c r="DY156" s="183"/>
      <c r="DZ156" s="36">
        <v>42398</v>
      </c>
      <c r="EA156" s="108">
        <v>-3.8100000000000023E-2</v>
      </c>
      <c r="EB156" s="108">
        <v>-7.1275000000000088E-2</v>
      </c>
      <c r="ED156" s="104">
        <v>-22.803270644000008</v>
      </c>
      <c r="EE156" s="202">
        <v>0.1</v>
      </c>
      <c r="EF156" s="224">
        <v>1.071275</v>
      </c>
      <c r="EG156" s="508">
        <f t="shared" si="467"/>
        <v>0</v>
      </c>
      <c r="EH156" s="507">
        <f t="shared" si="495"/>
        <v>0.05</v>
      </c>
      <c r="EI156" s="204">
        <f t="shared" si="373"/>
        <v>-21.410901753415001</v>
      </c>
      <c r="EJ156" s="204">
        <f t="shared" si="347"/>
        <v>4.9999999999990052E-3</v>
      </c>
      <c r="EK156" s="537">
        <f t="shared" si="431"/>
        <v>0</v>
      </c>
      <c r="EL156" s="537">
        <f t="shared" si="516"/>
        <v>0</v>
      </c>
      <c r="EM156" s="537">
        <f t="shared" si="537"/>
        <v>0</v>
      </c>
      <c r="EN156" s="537">
        <f t="shared" si="538"/>
        <v>0</v>
      </c>
      <c r="EO156" s="518">
        <f t="shared" si="414"/>
        <v>-21.592810244839999</v>
      </c>
      <c r="EP156" s="519">
        <f t="shared" si="433"/>
        <v>4.9999999999990052E-3</v>
      </c>
      <c r="EQ156" s="519">
        <f t="shared" si="468"/>
        <v>4.9999999999990052E-3</v>
      </c>
      <c r="ER156" s="538">
        <f t="shared" si="513"/>
        <v>4.9999999999990052E-3</v>
      </c>
      <c r="ES156" s="519">
        <f t="shared" si="469"/>
        <v>4.9999999999990052E-3</v>
      </c>
      <c r="ET156" s="519">
        <f t="shared" si="496"/>
        <v>4.9999999999990052E-3</v>
      </c>
      <c r="EU156" s="104">
        <f t="shared" si="470"/>
        <v>-22.076021978220016</v>
      </c>
      <c r="EV156" s="165"/>
      <c r="EW156" s="183"/>
      <c r="EX156" s="36">
        <v>42398</v>
      </c>
      <c r="EY156" s="108">
        <v>-3.8100000000000023E-2</v>
      </c>
      <c r="EZ156" s="108">
        <v>-7.1275000000000088E-2</v>
      </c>
      <c r="FB156" s="104">
        <v>-22.803270644000008</v>
      </c>
      <c r="FC156" s="202">
        <v>0.1</v>
      </c>
      <c r="FD156" s="224">
        <v>4.321275</v>
      </c>
      <c r="FE156" s="508">
        <f t="shared" si="471"/>
        <v>0</v>
      </c>
      <c r="FF156" s="507">
        <f t="shared" si="497"/>
        <v>1.1000000000000001</v>
      </c>
      <c r="FG156" s="204">
        <f t="shared" si="374"/>
        <v>-22.994300427505006</v>
      </c>
      <c r="FH156" s="204">
        <f t="shared" si="351"/>
        <v>0.10999999999999943</v>
      </c>
      <c r="FI156" s="537">
        <f t="shared" si="436"/>
        <v>0</v>
      </c>
      <c r="FJ156" s="537">
        <f t="shared" si="517"/>
        <v>0</v>
      </c>
      <c r="FK156" s="537">
        <f t="shared" si="539"/>
        <v>0</v>
      </c>
      <c r="FL156" s="537">
        <f t="shared" si="540"/>
        <v>0</v>
      </c>
      <c r="FM156" s="518">
        <f t="shared" si="415"/>
        <v>-22.994300427505006</v>
      </c>
      <c r="FN156" s="519">
        <f t="shared" si="438"/>
        <v>0.10999999999999943</v>
      </c>
      <c r="FO156" s="519">
        <f t="shared" si="472"/>
        <v>0.10999999999999943</v>
      </c>
      <c r="FP156" s="538">
        <f t="shared" si="508"/>
        <v>0.10999999999999943</v>
      </c>
      <c r="FQ156" s="519">
        <f t="shared" si="473"/>
        <v>0.10999999999999943</v>
      </c>
      <c r="FR156" s="519">
        <f t="shared" si="498"/>
        <v>0.10999999999999943</v>
      </c>
      <c r="FS156" s="104">
        <f t="shared" si="474"/>
        <v>-22.099788899680998</v>
      </c>
      <c r="FU156" s="183"/>
      <c r="FV156" s="36">
        <v>42398</v>
      </c>
      <c r="FW156" s="108">
        <v>-3.8100000000000023E-2</v>
      </c>
      <c r="FX156" s="108">
        <v>-7.1275000000000088E-2</v>
      </c>
      <c r="FZ156" s="104">
        <v>-22.803270644000008</v>
      </c>
      <c r="GA156" s="202">
        <v>0.1</v>
      </c>
      <c r="GB156" s="223">
        <v>1.5212750000000002</v>
      </c>
      <c r="GC156" s="508">
        <f t="shared" si="475"/>
        <v>0</v>
      </c>
      <c r="GD156" s="507">
        <f t="shared" si="499"/>
        <v>0.05</v>
      </c>
      <c r="GE156" s="204">
        <f t="shared" si="375"/>
        <v>-25.587289412287507</v>
      </c>
      <c r="GF156" s="204">
        <f t="shared" si="355"/>
        <v>4.9999999999990052E-3</v>
      </c>
      <c r="GG156" s="537">
        <f t="shared" si="441"/>
        <v>0</v>
      </c>
      <c r="GH156" s="537">
        <f t="shared" si="518"/>
        <v>0.10499999999999901</v>
      </c>
      <c r="GI156" s="537">
        <f t="shared" si="541"/>
        <v>0</v>
      </c>
      <c r="GJ156" s="537">
        <f t="shared" si="542"/>
        <v>0</v>
      </c>
      <c r="GK156" s="518">
        <f t="shared" si="416"/>
        <v>-24.4472894122875</v>
      </c>
      <c r="GL156" s="519">
        <f t="shared" si="356"/>
        <v>0.10500000000000043</v>
      </c>
      <c r="GM156" s="519">
        <f t="shared" si="476"/>
        <v>0.10500000000000043</v>
      </c>
      <c r="GN156" s="538">
        <f t="shared" si="509"/>
        <v>0.10500000000000043</v>
      </c>
      <c r="GO156" s="519">
        <f t="shared" si="477"/>
        <v>0.10500000000000043</v>
      </c>
      <c r="GP156" s="519">
        <f t="shared" si="500"/>
        <v>0.10500000000000043</v>
      </c>
      <c r="GQ156" s="104">
        <f t="shared" si="478"/>
        <v>-23.011289412287496</v>
      </c>
      <c r="GS156" s="183"/>
      <c r="GT156" s="36">
        <v>42398</v>
      </c>
      <c r="GU156" s="108">
        <v>-3.8100000000000023E-2</v>
      </c>
      <c r="GV156" s="108">
        <v>-7.1275000000000088E-2</v>
      </c>
      <c r="GX156" s="104">
        <v>-22.803270644000008</v>
      </c>
      <c r="GY156" s="202">
        <v>0.1</v>
      </c>
      <c r="GZ156" s="223">
        <v>4.1212749999999998</v>
      </c>
      <c r="HA156" s="508">
        <f t="shared" si="479"/>
        <v>0</v>
      </c>
      <c r="HB156" s="507">
        <f t="shared" si="501"/>
        <v>1.1000000000000001</v>
      </c>
      <c r="HC156" s="204">
        <f t="shared" si="376"/>
        <v>-23.807500000000001</v>
      </c>
      <c r="HD156" s="204">
        <f t="shared" si="358"/>
        <v>0.10999999999999943</v>
      </c>
      <c r="HE156" s="537">
        <f t="shared" si="445"/>
        <v>0</v>
      </c>
      <c r="HF156" s="537">
        <f t="shared" si="519"/>
        <v>0</v>
      </c>
      <c r="HG156" s="537">
        <f t="shared" si="543"/>
        <v>0</v>
      </c>
      <c r="HH156" s="537">
        <f t="shared" si="544"/>
        <v>0</v>
      </c>
      <c r="HI156" s="518">
        <f t="shared" si="417"/>
        <v>-23.82725727991501</v>
      </c>
      <c r="HJ156" s="519">
        <f t="shared" si="447"/>
        <v>0.10999999999999943</v>
      </c>
      <c r="HK156" s="519">
        <f t="shared" si="480"/>
        <v>0.10999999999999943</v>
      </c>
      <c r="HL156" s="538">
        <f t="shared" si="510"/>
        <v>0.10999999999999943</v>
      </c>
      <c r="HM156" s="519">
        <f t="shared" si="481"/>
        <v>0.10999999999999943</v>
      </c>
      <c r="HN156" s="519">
        <f t="shared" si="502"/>
        <v>0.10999999999999943</v>
      </c>
      <c r="HO156" s="104">
        <f t="shared" si="482"/>
        <v>-22.703357279915014</v>
      </c>
      <c r="HP156" s="165"/>
      <c r="HQ156" s="183"/>
      <c r="HR156" s="36">
        <v>42398</v>
      </c>
      <c r="HS156" s="108">
        <v>-3.8100000000000023E-2</v>
      </c>
      <c r="HT156" s="108">
        <v>-7.1275000000000088E-2</v>
      </c>
      <c r="HV156" s="104">
        <v>-22.803270644000008</v>
      </c>
      <c r="HW156" s="202">
        <v>0.1</v>
      </c>
      <c r="HX156" s="223">
        <v>-3.678725</v>
      </c>
      <c r="HY156" s="508">
        <f t="shared" si="483"/>
        <v>-1.3</v>
      </c>
      <c r="HZ156" s="507">
        <f t="shared" si="503"/>
        <v>0</v>
      </c>
      <c r="IA156" s="204">
        <f t="shared" si="377"/>
        <v>-22.109775439477517</v>
      </c>
      <c r="IB156" s="204">
        <f t="shared" si="362"/>
        <v>-0.12999999999999901</v>
      </c>
      <c r="IC156" s="537">
        <f t="shared" si="450"/>
        <v>0</v>
      </c>
      <c r="ID156" s="537">
        <f t="shared" si="520"/>
        <v>0</v>
      </c>
      <c r="IE156" s="537">
        <f t="shared" si="545"/>
        <v>0</v>
      </c>
      <c r="IF156" s="537">
        <f t="shared" si="546"/>
        <v>0</v>
      </c>
      <c r="IG156" s="518">
        <f t="shared" si="418"/>
        <v>-22.109775439477517</v>
      </c>
      <c r="IH156" s="519">
        <f t="shared" si="452"/>
        <v>-0.1039999999999992</v>
      </c>
      <c r="II156" s="519">
        <f t="shared" si="484"/>
        <v>-0.1039999999999992</v>
      </c>
      <c r="IJ156" s="538">
        <f t="shared" si="511"/>
        <v>-0.1039999999999992</v>
      </c>
      <c r="IK156" s="519">
        <f t="shared" si="485"/>
        <v>-0.1039999999999992</v>
      </c>
      <c r="IL156" s="519">
        <f t="shared" si="504"/>
        <v>-0.1039999999999992</v>
      </c>
      <c r="IM156" s="104">
        <f t="shared" si="486"/>
        <v>-22.715975439477536</v>
      </c>
      <c r="IN156">
        <v>-23.570599206349211</v>
      </c>
      <c r="IO156" s="183"/>
      <c r="IP156" s="36">
        <v>42398</v>
      </c>
      <c r="IQ156" s="108">
        <v>-3.8100000000000023E-2</v>
      </c>
      <c r="IR156" s="108">
        <v>-7.1275000000000088E-2</v>
      </c>
      <c r="IT156" s="104">
        <v>-22.803270644000008</v>
      </c>
      <c r="IU156" s="202">
        <v>0.1</v>
      </c>
      <c r="IV156" s="365">
        <v>4.571275</v>
      </c>
      <c r="IW156" s="508">
        <f t="shared" si="487"/>
        <v>0</v>
      </c>
      <c r="IX156" s="507">
        <f t="shared" si="505"/>
        <v>1.1000000000000001</v>
      </c>
      <c r="IY156" s="204">
        <f t="shared" si="378"/>
        <v>-22.545000000000005</v>
      </c>
      <c r="IZ156" s="204">
        <f t="shared" si="366"/>
        <v>0.10999999999999943</v>
      </c>
      <c r="JA156" s="537">
        <f t="shared" si="455"/>
        <v>0</v>
      </c>
      <c r="JB156" s="537">
        <f t="shared" si="521"/>
        <v>0</v>
      </c>
      <c r="JC156" s="537">
        <f t="shared" si="547"/>
        <v>0</v>
      </c>
      <c r="JD156" s="537">
        <f t="shared" si="548"/>
        <v>0</v>
      </c>
      <c r="JE156" s="518">
        <f t="shared" si="419"/>
        <v>-22.619622412950012</v>
      </c>
      <c r="JF156" s="519">
        <f t="shared" si="457"/>
        <v>0.10999999999999943</v>
      </c>
      <c r="JG156" s="519">
        <f t="shared" si="488"/>
        <v>0.10999999999999943</v>
      </c>
      <c r="JH156" s="538">
        <f t="shared" si="512"/>
        <v>0.10999999999999943</v>
      </c>
      <c r="JI156" s="519">
        <f t="shared" si="489"/>
        <v>0.10999999999999943</v>
      </c>
      <c r="JJ156" s="519">
        <f t="shared" si="506"/>
        <v>0.10999999999999943</v>
      </c>
      <c r="JK156" s="104">
        <f t="shared" si="490"/>
        <v>-22.363423855859018</v>
      </c>
      <c r="JL156" s="131"/>
      <c r="JM156" s="131"/>
      <c r="JN156" s="528"/>
      <c r="JO156" s="163">
        <v>-22.803270644000008</v>
      </c>
      <c r="JP156" s="163">
        <v>-0.82872499999999993</v>
      </c>
      <c r="JQ156" s="398">
        <f t="shared" si="525"/>
        <v>-23.469720429142505</v>
      </c>
      <c r="JR156" s="425"/>
      <c r="JT156" s="163">
        <v>0.27127500000000015</v>
      </c>
      <c r="JU156" s="398">
        <f t="shared" si="526"/>
        <v>-22.63548366490101</v>
      </c>
      <c r="JV156" s="425"/>
      <c r="JX156" s="163">
        <v>1.071275</v>
      </c>
      <c r="JY156" s="425">
        <f t="shared" si="527"/>
        <v>-22.076021978220016</v>
      </c>
      <c r="JZ156" s="425"/>
      <c r="KB156" s="163">
        <v>4.321275</v>
      </c>
      <c r="KC156" s="398">
        <f t="shared" si="528"/>
        <v>-22.099788899680998</v>
      </c>
      <c r="KD156" s="425"/>
      <c r="KF156" s="163">
        <v>1.5212750000000002</v>
      </c>
      <c r="KG156" s="398">
        <f t="shared" si="529"/>
        <v>-23.011289412287496</v>
      </c>
      <c r="KH156" s="425"/>
      <c r="KJ156" s="163">
        <v>4.1212749999999998</v>
      </c>
      <c r="KK156" s="398">
        <f t="shared" si="530"/>
        <v>-22.703357279915014</v>
      </c>
      <c r="KL156" s="425"/>
      <c r="KN156" s="365">
        <v>-3.678725</v>
      </c>
      <c r="KO156" s="398">
        <f t="shared" si="531"/>
        <v>-22.715975439477536</v>
      </c>
      <c r="KP156" s="398">
        <v>-23.570599206349211</v>
      </c>
      <c r="KR156" s="365">
        <v>4.571275</v>
      </c>
      <c r="KS156" s="398">
        <f t="shared" si="532"/>
        <v>-22.363423855859018</v>
      </c>
      <c r="KT156" s="398"/>
      <c r="KU156" s="36">
        <v>42398</v>
      </c>
      <c r="KW156" s="403"/>
      <c r="KX156" s="403"/>
      <c r="KY156" s="403"/>
      <c r="KZ156" s="403"/>
      <c r="LA156" s="403"/>
      <c r="LB156" s="403"/>
      <c r="LC156" s="403"/>
      <c r="LD156" s="403"/>
      <c r="LE156" s="403"/>
      <c r="LF156" s="403"/>
      <c r="LG156" s="403"/>
      <c r="LH156" s="403"/>
      <c r="LI156" s="403"/>
      <c r="LJ156" s="403"/>
      <c r="LK156" s="403"/>
      <c r="LL156" s="403"/>
      <c r="LM156" s="404"/>
    </row>
    <row r="157" spans="1:325" x14ac:dyDescent="0.35">
      <c r="A157" s="260">
        <v>41303</v>
      </c>
      <c r="B157" s="258">
        <v>41303</v>
      </c>
      <c r="C157" s="301">
        <v>-0.9</v>
      </c>
      <c r="D157" s="301">
        <v>0.20000000000000007</v>
      </c>
      <c r="E157" s="301">
        <v>1</v>
      </c>
      <c r="F157" s="301">
        <v>4.25</v>
      </c>
      <c r="G157" s="301">
        <v>1.4500000000000002</v>
      </c>
      <c r="H157" s="301">
        <v>4.05</v>
      </c>
      <c r="I157" s="301">
        <v>-3.75</v>
      </c>
      <c r="J157" s="301">
        <v>4.5</v>
      </c>
      <c r="K157" s="106"/>
      <c r="L157" s="36">
        <v>42398</v>
      </c>
      <c r="M157" s="262">
        <v>-3.8100000000000023E-2</v>
      </c>
      <c r="N157" s="98">
        <f t="shared" si="523"/>
        <v>-7.1275000000000088E-2</v>
      </c>
      <c r="O157" s="262">
        <f t="shared" si="524"/>
        <v>-0.10388333333333342</v>
      </c>
      <c r="P157" s="262"/>
      <c r="Q157" s="181">
        <v>42398</v>
      </c>
      <c r="R157" s="301">
        <v>-0.9</v>
      </c>
      <c r="S157" s="224">
        <v>-0.82872499999999993</v>
      </c>
      <c r="T157" s="100"/>
      <c r="U157" s="301">
        <v>0.20000000000000007</v>
      </c>
      <c r="V157" s="224">
        <v>0.27127500000000015</v>
      </c>
      <c r="W157" s="98"/>
      <c r="X157" s="301">
        <v>1</v>
      </c>
      <c r="Y157" s="224">
        <v>1.071275</v>
      </c>
      <c r="Z157" s="100"/>
      <c r="AA157" s="301">
        <v>4.25</v>
      </c>
      <c r="AB157" s="224">
        <v>4.321275</v>
      </c>
      <c r="AC157" s="100"/>
      <c r="AD157" s="301">
        <v>1.4500000000000002</v>
      </c>
      <c r="AE157" s="223">
        <v>1.5212750000000002</v>
      </c>
      <c r="AF157" s="100"/>
      <c r="AG157" s="301">
        <v>4.05</v>
      </c>
      <c r="AH157" s="223">
        <v>4.1212749999999998</v>
      </c>
      <c r="AI157" s="100"/>
      <c r="AJ157" s="301">
        <v>-3.75</v>
      </c>
      <c r="AK157" s="223">
        <v>-3.678725</v>
      </c>
      <c r="AL157">
        <v>-23.570599206349211</v>
      </c>
      <c r="AM157" s="301">
        <v>4.5</v>
      </c>
      <c r="AN157" s="223">
        <f t="shared" si="522"/>
        <v>4.571275</v>
      </c>
      <c r="AO157"/>
      <c r="AZ157" s="36">
        <v>42399</v>
      </c>
      <c r="BA157" s="301">
        <v>0.5</v>
      </c>
      <c r="BC157" s="301">
        <v>-1.1000000000000001</v>
      </c>
      <c r="BD157" s="98"/>
      <c r="BE157" s="301">
        <v>2.2000000000000002</v>
      </c>
      <c r="BG157" s="301">
        <v>2.75</v>
      </c>
      <c r="BI157" s="301">
        <v>0.45000000000000007</v>
      </c>
      <c r="BK157" s="301">
        <v>4.55</v>
      </c>
      <c r="BL157" s="100">
        <v>-22.417224537037033</v>
      </c>
      <c r="BM157" s="301">
        <v>-4.1500000000000004</v>
      </c>
      <c r="BO157" s="301">
        <v>3.8000000000000003</v>
      </c>
      <c r="BP157">
        <v>-21.987440170940168</v>
      </c>
      <c r="BS157" s="36">
        <v>42399</v>
      </c>
      <c r="BT157">
        <v>103</v>
      </c>
      <c r="BU157">
        <f t="shared" si="380"/>
        <v>1.03</v>
      </c>
      <c r="BV157">
        <f t="shared" si="381"/>
        <v>-22.77751971375001</v>
      </c>
      <c r="BW157">
        <v>92</v>
      </c>
      <c r="BX157">
        <f t="shared" si="382"/>
        <v>0.92</v>
      </c>
      <c r="BY157">
        <v>-22.122083333333332</v>
      </c>
      <c r="CD157" s="36">
        <v>42399</v>
      </c>
      <c r="CE157" s="108">
        <v>2.9950000000000032E-2</v>
      </c>
      <c r="CF157" s="108">
        <v>-4.0749999999999953E-3</v>
      </c>
      <c r="CH157" s="104">
        <v>-22.77751971375001</v>
      </c>
      <c r="CI157" s="202">
        <v>0.1</v>
      </c>
      <c r="CJ157" s="224">
        <v>0.50407500000000005</v>
      </c>
      <c r="CK157" s="508">
        <f t="shared" si="459"/>
        <v>0</v>
      </c>
      <c r="CL157" s="507">
        <f t="shared" si="491"/>
        <v>-0.3</v>
      </c>
      <c r="CM157" s="204">
        <f t="shared" si="370"/>
        <v>-24.1487204291425</v>
      </c>
      <c r="CN157" s="204">
        <f t="shared" si="371"/>
        <v>-1.5000000000000568E-2</v>
      </c>
      <c r="CO157" s="537">
        <f t="shared" si="421"/>
        <v>0</v>
      </c>
      <c r="CP157" s="537">
        <f t="shared" si="514"/>
        <v>0</v>
      </c>
      <c r="CQ157" s="537">
        <f t="shared" si="533"/>
        <v>0</v>
      </c>
      <c r="CR157" s="537">
        <f t="shared" si="534"/>
        <v>0</v>
      </c>
      <c r="CS157" s="518">
        <f t="shared" si="412"/>
        <v>-24.1487204291425</v>
      </c>
      <c r="CT157" s="519">
        <f t="shared" si="423"/>
        <v>-1.5000000000000568E-2</v>
      </c>
      <c r="CU157" s="519">
        <f t="shared" si="460"/>
        <v>-1.5000000000000568E-2</v>
      </c>
      <c r="CV157" s="538">
        <f t="shared" si="302"/>
        <v>-1.5000000000000568E-2</v>
      </c>
      <c r="CW157" s="519">
        <f t="shared" si="461"/>
        <v>-1.5000000000000568E-2</v>
      </c>
      <c r="CX157" s="519">
        <f t="shared" si="492"/>
        <v>-1.5000000000000568E-2</v>
      </c>
      <c r="CY157" s="104">
        <f t="shared" si="462"/>
        <v>-23.484720429142506</v>
      </c>
      <c r="CZ157"/>
      <c r="DB157" s="36">
        <v>42399</v>
      </c>
      <c r="DC157" s="108">
        <v>2.9950000000000032E-2</v>
      </c>
      <c r="DD157" s="108">
        <v>-4.0749999999999953E-3</v>
      </c>
      <c r="DF157" s="104">
        <v>-22.77751971375001</v>
      </c>
      <c r="DG157" s="202">
        <v>0.1</v>
      </c>
      <c r="DH157" s="224">
        <v>-1.095925</v>
      </c>
      <c r="DI157" s="508">
        <f t="shared" si="463"/>
        <v>-1.05</v>
      </c>
      <c r="DJ157" s="507">
        <f t="shared" si="493"/>
        <v>0</v>
      </c>
      <c r="DK157" s="204">
        <f t="shared" si="372"/>
        <v>-23.475000000000019</v>
      </c>
      <c r="DL157" s="204">
        <f t="shared" si="343"/>
        <v>-5.2499999999998437E-2</v>
      </c>
      <c r="DM157" s="537">
        <f t="shared" si="426"/>
        <v>0</v>
      </c>
      <c r="DN157" s="537">
        <f t="shared" si="515"/>
        <v>0</v>
      </c>
      <c r="DO157" s="537">
        <f t="shared" si="535"/>
        <v>0</v>
      </c>
      <c r="DP157" s="537">
        <f t="shared" si="536"/>
        <v>0</v>
      </c>
      <c r="DQ157" s="518">
        <f t="shared" si="413"/>
        <v>-24.22616281499252</v>
      </c>
      <c r="DR157" s="519">
        <f t="shared" si="428"/>
        <v>-4.1999999999998754E-2</v>
      </c>
      <c r="DS157" s="519">
        <f t="shared" si="464"/>
        <v>-2.0999999999999377E-2</v>
      </c>
      <c r="DT157" s="538">
        <f t="shared" si="507"/>
        <v>-2.0999999999999377E-2</v>
      </c>
      <c r="DU157" s="519">
        <f t="shared" si="465"/>
        <v>-2.0999999999999377E-2</v>
      </c>
      <c r="DV157" s="519">
        <f t="shared" si="494"/>
        <v>-2.0999999999999377E-2</v>
      </c>
      <c r="DW157" s="104">
        <f t="shared" si="466"/>
        <v>-22.65648366490101</v>
      </c>
      <c r="DY157" s="183"/>
      <c r="DZ157" s="36">
        <v>42399</v>
      </c>
      <c r="EA157" s="108">
        <v>2.9950000000000032E-2</v>
      </c>
      <c r="EB157" s="108">
        <v>-4.0749999999999953E-3</v>
      </c>
      <c r="ED157" s="104">
        <v>-22.77751971375001</v>
      </c>
      <c r="EE157" s="202">
        <v>0.1</v>
      </c>
      <c r="EF157" s="224">
        <v>2.204075</v>
      </c>
      <c r="EG157" s="508">
        <f t="shared" si="467"/>
        <v>0</v>
      </c>
      <c r="EH157" s="507">
        <f t="shared" si="495"/>
        <v>0.3</v>
      </c>
      <c r="EI157" s="204">
        <f t="shared" si="373"/>
        <v>-21.380901753414999</v>
      </c>
      <c r="EJ157" s="204">
        <f t="shared" si="347"/>
        <v>3.0000000000001137E-2</v>
      </c>
      <c r="EK157" s="537">
        <f t="shared" si="431"/>
        <v>0</v>
      </c>
      <c r="EL157" s="537">
        <f t="shared" si="516"/>
        <v>0</v>
      </c>
      <c r="EM157" s="537">
        <f t="shared" si="537"/>
        <v>0</v>
      </c>
      <c r="EN157" s="537">
        <f t="shared" si="538"/>
        <v>0</v>
      </c>
      <c r="EO157" s="518">
        <f t="shared" si="414"/>
        <v>-21.562810244839998</v>
      </c>
      <c r="EP157" s="519">
        <f t="shared" si="433"/>
        <v>3.0000000000001137E-2</v>
      </c>
      <c r="EQ157" s="519">
        <f t="shared" si="468"/>
        <v>3.0000000000001137E-2</v>
      </c>
      <c r="ER157" s="538">
        <f t="shared" si="513"/>
        <v>3.0000000000001137E-2</v>
      </c>
      <c r="ES157" s="519">
        <f t="shared" si="469"/>
        <v>3.0000000000001137E-2</v>
      </c>
      <c r="ET157" s="519">
        <f t="shared" si="496"/>
        <v>3.0000000000001137E-2</v>
      </c>
      <c r="EU157" s="104">
        <f t="shared" si="470"/>
        <v>-22.046021978220015</v>
      </c>
      <c r="EW157" s="183"/>
      <c r="EX157" s="36">
        <v>42399</v>
      </c>
      <c r="EY157" s="108">
        <v>2.9950000000000032E-2</v>
      </c>
      <c r="EZ157" s="108">
        <v>-4.0749999999999953E-3</v>
      </c>
      <c r="FB157" s="104">
        <v>-22.77751971375001</v>
      </c>
      <c r="FC157" s="202">
        <v>0.1</v>
      </c>
      <c r="FD157" s="224">
        <v>2.7540749999999998</v>
      </c>
      <c r="FE157" s="508">
        <f t="shared" si="471"/>
        <v>0</v>
      </c>
      <c r="FF157" s="507">
        <f t="shared" si="497"/>
        <v>0.3</v>
      </c>
      <c r="FG157" s="204">
        <f t="shared" si="374"/>
        <v>-22.964300427505005</v>
      </c>
      <c r="FH157" s="204">
        <f t="shared" si="351"/>
        <v>3.0000000000001137E-2</v>
      </c>
      <c r="FI157" s="537">
        <f t="shared" si="436"/>
        <v>0</v>
      </c>
      <c r="FJ157" s="537">
        <f t="shared" si="517"/>
        <v>0</v>
      </c>
      <c r="FK157" s="537">
        <f t="shared" si="539"/>
        <v>0</v>
      </c>
      <c r="FL157" s="537">
        <f t="shared" si="540"/>
        <v>0</v>
      </c>
      <c r="FM157" s="518">
        <f t="shared" si="415"/>
        <v>-22.964300427505005</v>
      </c>
      <c r="FN157" s="519">
        <f t="shared" si="438"/>
        <v>3.0000000000001137E-2</v>
      </c>
      <c r="FO157" s="519">
        <f t="shared" si="472"/>
        <v>3.0000000000001137E-2</v>
      </c>
      <c r="FP157" s="538">
        <f t="shared" si="508"/>
        <v>3.0000000000001137E-2</v>
      </c>
      <c r="FQ157" s="519">
        <f t="shared" si="473"/>
        <v>3.0000000000001137E-2</v>
      </c>
      <c r="FR157" s="519">
        <f t="shared" si="498"/>
        <v>3.0000000000001137E-2</v>
      </c>
      <c r="FS157" s="104">
        <f t="shared" si="474"/>
        <v>-22.069788899680997</v>
      </c>
      <c r="FT157"/>
      <c r="FU157" s="183"/>
      <c r="FV157" s="36">
        <v>42399</v>
      </c>
      <c r="FW157" s="108">
        <v>2.9950000000000032E-2</v>
      </c>
      <c r="FX157" s="108">
        <v>-4.0749999999999953E-3</v>
      </c>
      <c r="FZ157" s="104">
        <v>-22.77751971375001</v>
      </c>
      <c r="GA157" s="202">
        <v>0.1</v>
      </c>
      <c r="GB157" s="223">
        <v>0.45407500000000006</v>
      </c>
      <c r="GC157" s="508">
        <f t="shared" si="475"/>
        <v>0</v>
      </c>
      <c r="GD157" s="507">
        <f t="shared" si="499"/>
        <v>-0.3</v>
      </c>
      <c r="GE157" s="204">
        <f t="shared" si="375"/>
        <v>-25.602289412287508</v>
      </c>
      <c r="GF157" s="204">
        <f t="shared" si="355"/>
        <v>-1.5000000000000568E-2</v>
      </c>
      <c r="GG157" s="537">
        <f t="shared" si="441"/>
        <v>0</v>
      </c>
      <c r="GH157" s="537">
        <f t="shared" si="518"/>
        <v>8.4999999999999437E-2</v>
      </c>
      <c r="GI157" s="537">
        <f t="shared" si="541"/>
        <v>0</v>
      </c>
      <c r="GJ157" s="537">
        <f t="shared" si="542"/>
        <v>0</v>
      </c>
      <c r="GK157" s="518">
        <f t="shared" si="416"/>
        <v>-24.362289412287499</v>
      </c>
      <c r="GL157" s="519">
        <f t="shared" si="356"/>
        <v>8.5000000000000853E-2</v>
      </c>
      <c r="GM157" s="519">
        <f t="shared" si="476"/>
        <v>8.5000000000000853E-2</v>
      </c>
      <c r="GN157" s="538">
        <f t="shared" si="509"/>
        <v>8.5000000000000853E-2</v>
      </c>
      <c r="GO157" s="519">
        <f t="shared" si="477"/>
        <v>8.5000000000000853E-2</v>
      </c>
      <c r="GP157" s="519">
        <f t="shared" si="500"/>
        <v>8.5000000000000853E-2</v>
      </c>
      <c r="GQ157" s="104">
        <f t="shared" si="478"/>
        <v>-22.926289412287495</v>
      </c>
      <c r="GR157"/>
      <c r="GS157" s="183"/>
      <c r="GT157" s="36">
        <v>42399</v>
      </c>
      <c r="GU157" s="108">
        <v>2.9950000000000032E-2</v>
      </c>
      <c r="GV157" s="108">
        <v>-4.0749999999999953E-3</v>
      </c>
      <c r="GX157" s="104">
        <v>-22.77751971375001</v>
      </c>
      <c r="GY157" s="202">
        <v>0.1</v>
      </c>
      <c r="GZ157" s="223">
        <v>4.5540750000000001</v>
      </c>
      <c r="HA157" s="508">
        <f t="shared" si="479"/>
        <v>0</v>
      </c>
      <c r="HB157" s="507">
        <f t="shared" si="501"/>
        <v>1.1000000000000001</v>
      </c>
      <c r="HC157" s="204">
        <f t="shared" si="376"/>
        <v>-23.697500000000002</v>
      </c>
      <c r="HD157" s="204">
        <f t="shared" si="358"/>
        <v>0.10999999999999943</v>
      </c>
      <c r="HE157" s="537">
        <f t="shared" si="445"/>
        <v>0</v>
      </c>
      <c r="HF157" s="537">
        <f t="shared" si="519"/>
        <v>0</v>
      </c>
      <c r="HG157" s="537">
        <f t="shared" si="543"/>
        <v>0</v>
      </c>
      <c r="HH157" s="537">
        <f t="shared" si="544"/>
        <v>0</v>
      </c>
      <c r="HI157" s="518">
        <f t="shared" si="417"/>
        <v>-23.71725727991501</v>
      </c>
      <c r="HJ157" s="519">
        <f t="shared" si="447"/>
        <v>0.10999999999999943</v>
      </c>
      <c r="HK157" s="519">
        <f t="shared" si="480"/>
        <v>0.10999999999999943</v>
      </c>
      <c r="HL157" s="538">
        <f t="shared" si="510"/>
        <v>0.10999999999999943</v>
      </c>
      <c r="HM157" s="519">
        <f t="shared" si="481"/>
        <v>0.10999999999999943</v>
      </c>
      <c r="HN157" s="519">
        <f t="shared" si="502"/>
        <v>0.10999999999999943</v>
      </c>
      <c r="HO157" s="104">
        <f t="shared" si="482"/>
        <v>-22.593357279915015</v>
      </c>
      <c r="HP157" s="165">
        <v>-22.417224537037033</v>
      </c>
      <c r="HQ157" s="183"/>
      <c r="HR157" s="36">
        <v>42399</v>
      </c>
      <c r="HS157" s="108">
        <v>2.9950000000000032E-2</v>
      </c>
      <c r="HT157" s="108">
        <v>-4.0749999999999953E-3</v>
      </c>
      <c r="HV157" s="104">
        <v>-22.77751971375001</v>
      </c>
      <c r="HW157" s="202">
        <v>0.1</v>
      </c>
      <c r="HX157" s="223">
        <v>-4.1459250000000001</v>
      </c>
      <c r="HY157" s="508">
        <f t="shared" si="483"/>
        <v>-1.8</v>
      </c>
      <c r="HZ157" s="507">
        <f t="shared" si="503"/>
        <v>0</v>
      </c>
      <c r="IA157" s="204">
        <f t="shared" si="377"/>
        <v>-22.289775439477516</v>
      </c>
      <c r="IB157" s="204">
        <f t="shared" si="362"/>
        <v>-0.17999999999999972</v>
      </c>
      <c r="IC157" s="537">
        <f t="shared" si="450"/>
        <v>0</v>
      </c>
      <c r="ID157" s="537">
        <f t="shared" si="520"/>
        <v>0</v>
      </c>
      <c r="IE157" s="537">
        <f t="shared" si="545"/>
        <v>0</v>
      </c>
      <c r="IF157" s="537">
        <f t="shared" si="546"/>
        <v>0</v>
      </c>
      <c r="IG157" s="518">
        <f t="shared" si="418"/>
        <v>-22.289775439477516</v>
      </c>
      <c r="IH157" s="519">
        <f t="shared" si="452"/>
        <v>-0.14399999999999977</v>
      </c>
      <c r="II157" s="519">
        <f t="shared" si="484"/>
        <v>-0.14399999999999977</v>
      </c>
      <c r="IJ157" s="538">
        <f t="shared" si="511"/>
        <v>-0.14399999999999977</v>
      </c>
      <c r="IK157" s="519">
        <f t="shared" si="485"/>
        <v>-0.14399999999999977</v>
      </c>
      <c r="IL157" s="519">
        <f t="shared" si="504"/>
        <v>-0.14399999999999977</v>
      </c>
      <c r="IM157" s="104">
        <f t="shared" si="486"/>
        <v>-22.859975439477534</v>
      </c>
      <c r="IN157"/>
      <c r="IO157" s="183"/>
      <c r="IP157" s="36">
        <v>42399</v>
      </c>
      <c r="IQ157" s="108">
        <v>2.9950000000000032E-2</v>
      </c>
      <c r="IR157" s="108">
        <v>-4.0749999999999953E-3</v>
      </c>
      <c r="IT157" s="104">
        <v>-22.77751971375001</v>
      </c>
      <c r="IU157" s="202">
        <v>0.1</v>
      </c>
      <c r="IV157" s="365">
        <v>3.8040750000000001</v>
      </c>
      <c r="IW157" s="508">
        <f t="shared" si="487"/>
        <v>0</v>
      </c>
      <c r="IX157" s="507">
        <f t="shared" si="505"/>
        <v>0.7</v>
      </c>
      <c r="IY157" s="204">
        <f t="shared" si="378"/>
        <v>-22.475000000000005</v>
      </c>
      <c r="IZ157" s="204">
        <f t="shared" si="366"/>
        <v>7.0000000000000284E-2</v>
      </c>
      <c r="JA157" s="537">
        <f t="shared" si="455"/>
        <v>0</v>
      </c>
      <c r="JB157" s="537">
        <f t="shared" si="521"/>
        <v>0</v>
      </c>
      <c r="JC157" s="537">
        <f t="shared" si="547"/>
        <v>0</v>
      </c>
      <c r="JD157" s="537">
        <f t="shared" si="548"/>
        <v>0</v>
      </c>
      <c r="JE157" s="518">
        <f t="shared" si="419"/>
        <v>-22.549622412950011</v>
      </c>
      <c r="JF157" s="519">
        <f t="shared" si="457"/>
        <v>7.0000000000000284E-2</v>
      </c>
      <c r="JG157" s="519">
        <f t="shared" si="488"/>
        <v>7.0000000000000284E-2</v>
      </c>
      <c r="JH157" s="538">
        <f t="shared" si="512"/>
        <v>7.0000000000000284E-2</v>
      </c>
      <c r="JI157" s="519">
        <f t="shared" si="489"/>
        <v>7.0000000000000284E-2</v>
      </c>
      <c r="JJ157" s="519">
        <f t="shared" si="506"/>
        <v>7.0000000000000284E-2</v>
      </c>
      <c r="JK157" s="104">
        <f t="shared" si="490"/>
        <v>-22.293423855859018</v>
      </c>
      <c r="JL157" s="182">
        <v>-21.987440170940168</v>
      </c>
      <c r="JO157" s="163">
        <v>-22.77751971375001</v>
      </c>
      <c r="JP157" s="163">
        <v>0.50407500000000005</v>
      </c>
      <c r="JQ157" s="398">
        <f t="shared" si="525"/>
        <v>-23.484720429142506</v>
      </c>
      <c r="JT157" s="163">
        <v>-1.095925</v>
      </c>
      <c r="JU157" s="398">
        <f t="shared" si="526"/>
        <v>-22.65648366490101</v>
      </c>
      <c r="JX157" s="163">
        <v>2.204075</v>
      </c>
      <c r="JY157" s="425">
        <f t="shared" si="527"/>
        <v>-22.046021978220015</v>
      </c>
      <c r="KB157" s="163">
        <v>2.7540749999999998</v>
      </c>
      <c r="KC157" s="398">
        <f t="shared" si="528"/>
        <v>-22.069788899680997</v>
      </c>
      <c r="KF157" s="163">
        <v>0.45407500000000006</v>
      </c>
      <c r="KG157" s="398">
        <f t="shared" si="529"/>
        <v>-22.926289412287495</v>
      </c>
      <c r="KJ157" s="163">
        <v>4.5540750000000001</v>
      </c>
      <c r="KK157" s="398">
        <f t="shared" si="530"/>
        <v>-22.593357279915015</v>
      </c>
      <c r="KL157" s="425">
        <v>-22.417224537037033</v>
      </c>
      <c r="KN157" s="365">
        <v>-4.1459250000000001</v>
      </c>
      <c r="KO157" s="398">
        <f t="shared" si="531"/>
        <v>-22.859975439477534</v>
      </c>
      <c r="KR157" s="365">
        <v>3.8040750000000001</v>
      </c>
      <c r="KS157" s="398">
        <f t="shared" si="532"/>
        <v>-22.293423855859018</v>
      </c>
      <c r="KT157" s="398">
        <v>-21.987440170940168</v>
      </c>
      <c r="KU157" s="36">
        <v>42399</v>
      </c>
    </row>
    <row r="158" spans="1:325" x14ac:dyDescent="0.35">
      <c r="A158" s="95">
        <v>41304</v>
      </c>
      <c r="B158" s="36">
        <v>41304</v>
      </c>
      <c r="C158" s="301">
        <v>0.5</v>
      </c>
      <c r="D158" s="301">
        <v>-1.1000000000000001</v>
      </c>
      <c r="E158" s="301">
        <v>2.2000000000000002</v>
      </c>
      <c r="F158" s="301">
        <v>2.75</v>
      </c>
      <c r="G158" s="301">
        <v>0.45000000000000007</v>
      </c>
      <c r="H158" s="301">
        <v>4.55</v>
      </c>
      <c r="I158" s="301">
        <v>-4.1500000000000004</v>
      </c>
      <c r="J158" s="301">
        <v>3.8000000000000003</v>
      </c>
      <c r="K158" s="106"/>
      <c r="L158" s="36">
        <v>42399</v>
      </c>
      <c r="M158" s="108">
        <v>2.9950000000000032E-2</v>
      </c>
      <c r="N158" s="98">
        <f t="shared" si="523"/>
        <v>-4.0749999999999953E-3</v>
      </c>
      <c r="O158" s="108">
        <f t="shared" si="524"/>
        <v>-3.7533333333333384E-2</v>
      </c>
      <c r="P158" s="262"/>
      <c r="Q158" s="181">
        <v>42399</v>
      </c>
      <c r="R158" s="301">
        <v>0.5</v>
      </c>
      <c r="S158" s="224">
        <v>0.50407500000000005</v>
      </c>
      <c r="T158"/>
      <c r="U158" s="301">
        <v>-1.1000000000000001</v>
      </c>
      <c r="V158" s="224">
        <v>-1.095925</v>
      </c>
      <c r="W158">
        <v>-22.38</v>
      </c>
      <c r="X158" s="301">
        <v>2.2000000000000002</v>
      </c>
      <c r="Y158" s="224">
        <v>2.204075</v>
      </c>
      <c r="Z158"/>
      <c r="AA158" s="301">
        <v>2.75</v>
      </c>
      <c r="AB158" s="224">
        <v>2.7540749999999998</v>
      </c>
      <c r="AC158"/>
      <c r="AD158" s="301">
        <v>0.45000000000000007</v>
      </c>
      <c r="AE158" s="223">
        <v>0.45407500000000006</v>
      </c>
      <c r="AF158"/>
      <c r="AG158" s="301">
        <v>4.55</v>
      </c>
      <c r="AH158" s="223">
        <v>4.5540750000000001</v>
      </c>
      <c r="AI158" s="100">
        <v>-22.417224537037033</v>
      </c>
      <c r="AJ158" s="301">
        <v>-4.1500000000000004</v>
      </c>
      <c r="AK158" s="223">
        <v>-4.1459250000000001</v>
      </c>
      <c r="AL158"/>
      <c r="AM158" s="301">
        <v>3.8000000000000003</v>
      </c>
      <c r="AN158" s="223">
        <f t="shared" si="522"/>
        <v>3.8040750000000001</v>
      </c>
      <c r="AO158"/>
      <c r="AZ158" s="36">
        <v>42400</v>
      </c>
      <c r="BA158" s="301">
        <v>0.55000000000000004</v>
      </c>
      <c r="BC158" s="301">
        <v>-3.1999999999999997</v>
      </c>
      <c r="BD158">
        <v>-22.38</v>
      </c>
      <c r="BE158" s="301">
        <v>2.25</v>
      </c>
      <c r="BG158" s="301">
        <v>2.1</v>
      </c>
      <c r="BI158" s="301">
        <v>-1.4000000000000001</v>
      </c>
      <c r="BJ158">
        <v>-22.305499999999999</v>
      </c>
      <c r="BK158" s="301">
        <v>2.35</v>
      </c>
      <c r="BM158" s="301">
        <v>-1.75</v>
      </c>
      <c r="BO158" s="301">
        <v>4.4000000000000004</v>
      </c>
      <c r="BS158" s="36">
        <v>42400</v>
      </c>
      <c r="BT158">
        <v>104</v>
      </c>
      <c r="BU158">
        <f t="shared" si="380"/>
        <v>1.04</v>
      </c>
      <c r="BV158">
        <f t="shared" si="381"/>
        <v>-22.750049727999993</v>
      </c>
      <c r="BW158">
        <v>93</v>
      </c>
      <c r="BX158">
        <f t="shared" si="382"/>
        <v>0.93</v>
      </c>
      <c r="CA158" s="100"/>
      <c r="CD158" s="36">
        <v>42400</v>
      </c>
      <c r="CE158" s="108">
        <v>9.9700000000000011E-2</v>
      </c>
      <c r="CF158" s="108">
        <v>6.4825000000000021E-2</v>
      </c>
      <c r="CH158" s="104">
        <v>-22.750049727999993</v>
      </c>
      <c r="CI158" s="202">
        <v>0.1</v>
      </c>
      <c r="CJ158" s="224">
        <v>0.48517500000000002</v>
      </c>
      <c r="CK158" s="508">
        <f t="shared" si="459"/>
        <v>0</v>
      </c>
      <c r="CL158" s="507">
        <f t="shared" si="491"/>
        <v>-0.3</v>
      </c>
      <c r="CM158" s="204">
        <f t="shared" si="370"/>
        <v>-24.163720429142501</v>
      </c>
      <c r="CN158" s="204">
        <f t="shared" si="371"/>
        <v>-1.5000000000000568E-2</v>
      </c>
      <c r="CO158" s="537">
        <f t="shared" si="421"/>
        <v>0</v>
      </c>
      <c r="CP158" s="537">
        <f t="shared" si="514"/>
        <v>0</v>
      </c>
      <c r="CQ158" s="537">
        <f t="shared" si="533"/>
        <v>0</v>
      </c>
      <c r="CR158" s="537">
        <f t="shared" si="534"/>
        <v>0</v>
      </c>
      <c r="CS158" s="518">
        <f t="shared" si="412"/>
        <v>-24.163720429142501</v>
      </c>
      <c r="CT158" s="519">
        <f t="shared" si="423"/>
        <v>-1.5000000000000568E-2</v>
      </c>
      <c r="CU158" s="519">
        <f t="shared" si="460"/>
        <v>-1.5000000000000568E-2</v>
      </c>
      <c r="CV158" s="538">
        <f t="shared" si="302"/>
        <v>-1.5000000000000568E-2</v>
      </c>
      <c r="CW158" s="519">
        <f t="shared" si="461"/>
        <v>-1.5000000000000568E-2</v>
      </c>
      <c r="CX158" s="519">
        <f t="shared" si="492"/>
        <v>-1.5000000000000568E-2</v>
      </c>
      <c r="CY158" s="104">
        <f t="shared" si="462"/>
        <v>-23.499720429142506</v>
      </c>
      <c r="CZ158"/>
      <c r="DB158" s="36">
        <v>42400</v>
      </c>
      <c r="DC158" s="108">
        <v>9.9700000000000011E-2</v>
      </c>
      <c r="DD158" s="108">
        <v>6.4825000000000021E-2</v>
      </c>
      <c r="DF158" s="104">
        <v>-22.750049727999993</v>
      </c>
      <c r="DG158" s="202">
        <v>0.1</v>
      </c>
      <c r="DH158" s="224">
        <v>-3.2648249999999996</v>
      </c>
      <c r="DI158" s="508">
        <f t="shared" si="463"/>
        <v>-1.3</v>
      </c>
      <c r="DJ158" s="507">
        <f t="shared" si="493"/>
        <v>0</v>
      </c>
      <c r="DK158" s="204">
        <f t="shared" si="372"/>
        <v>-23.54000000000002</v>
      </c>
      <c r="DL158" s="204">
        <f t="shared" si="343"/>
        <v>-6.5000000000001279E-2</v>
      </c>
      <c r="DM158" s="537">
        <f t="shared" si="426"/>
        <v>0</v>
      </c>
      <c r="DN158" s="537">
        <f t="shared" si="515"/>
        <v>0</v>
      </c>
      <c r="DO158" s="537">
        <f t="shared" si="535"/>
        <v>0</v>
      </c>
      <c r="DP158" s="537">
        <f t="shared" si="536"/>
        <v>0</v>
      </c>
      <c r="DQ158" s="518">
        <f t="shared" si="413"/>
        <v>-24.291162814992521</v>
      </c>
      <c r="DR158" s="519">
        <f t="shared" si="428"/>
        <v>-5.2000000000001025E-2</v>
      </c>
      <c r="DS158" s="519">
        <f t="shared" si="464"/>
        <v>-2.6000000000000512E-2</v>
      </c>
      <c r="DT158" s="538">
        <f t="shared" si="507"/>
        <v>-2.6000000000000512E-2</v>
      </c>
      <c r="DU158" s="519">
        <f t="shared" si="465"/>
        <v>-2.6000000000000512E-2</v>
      </c>
      <c r="DV158" s="519">
        <f t="shared" si="494"/>
        <v>-2.6000000000000512E-2</v>
      </c>
      <c r="DW158" s="104">
        <f t="shared" si="466"/>
        <v>-22.68248366490101</v>
      </c>
      <c r="DX158" s="163">
        <v>-22.38</v>
      </c>
      <c r="DY158" s="183"/>
      <c r="DZ158" s="36">
        <v>42400</v>
      </c>
      <c r="EA158" s="108">
        <v>9.9700000000000011E-2</v>
      </c>
      <c r="EB158" s="108">
        <v>6.4825000000000021E-2</v>
      </c>
      <c r="ED158" s="104">
        <v>-22.750049727999993</v>
      </c>
      <c r="EE158" s="202">
        <v>0.1</v>
      </c>
      <c r="EF158" s="224">
        <v>2.1851750000000001</v>
      </c>
      <c r="EG158" s="508">
        <f t="shared" si="467"/>
        <v>0</v>
      </c>
      <c r="EH158" s="507">
        <f t="shared" si="495"/>
        <v>0.3</v>
      </c>
      <c r="EI158" s="204">
        <f t="shared" si="373"/>
        <v>-21.350901753414998</v>
      </c>
      <c r="EJ158" s="204">
        <f t="shared" si="347"/>
        <v>3.0000000000001137E-2</v>
      </c>
      <c r="EK158" s="537">
        <f t="shared" si="431"/>
        <v>0</v>
      </c>
      <c r="EL158" s="537">
        <f t="shared" si="516"/>
        <v>0</v>
      </c>
      <c r="EM158" s="537">
        <f t="shared" si="537"/>
        <v>0</v>
      </c>
      <c r="EN158" s="537">
        <f t="shared" si="538"/>
        <v>0</v>
      </c>
      <c r="EO158" s="518">
        <f t="shared" si="414"/>
        <v>-21.532810244839997</v>
      </c>
      <c r="EP158" s="519">
        <f t="shared" si="433"/>
        <v>3.0000000000001137E-2</v>
      </c>
      <c r="EQ158" s="519">
        <f t="shared" si="468"/>
        <v>3.0000000000001137E-2</v>
      </c>
      <c r="ER158" s="538">
        <f t="shared" si="513"/>
        <v>3.0000000000001137E-2</v>
      </c>
      <c r="ES158" s="519">
        <f t="shared" si="469"/>
        <v>3.0000000000001137E-2</v>
      </c>
      <c r="ET158" s="519">
        <f t="shared" si="496"/>
        <v>3.0000000000001137E-2</v>
      </c>
      <c r="EU158" s="104">
        <f t="shared" si="470"/>
        <v>-22.016021978220014</v>
      </c>
      <c r="EW158" s="183"/>
      <c r="EX158" s="36">
        <v>42400</v>
      </c>
      <c r="EY158" s="108">
        <v>9.9700000000000011E-2</v>
      </c>
      <c r="EZ158" s="108">
        <v>6.4825000000000021E-2</v>
      </c>
      <c r="FB158" s="104">
        <v>-22.750049727999993</v>
      </c>
      <c r="FC158" s="202">
        <v>0.1</v>
      </c>
      <c r="FD158" s="224">
        <v>2.0351750000000002</v>
      </c>
      <c r="FE158" s="508">
        <f t="shared" si="471"/>
        <v>0</v>
      </c>
      <c r="FF158" s="507">
        <f t="shared" si="497"/>
        <v>0.3</v>
      </c>
      <c r="FG158" s="204">
        <f t="shared" si="374"/>
        <v>-22.934300427505004</v>
      </c>
      <c r="FH158" s="204">
        <f t="shared" si="351"/>
        <v>3.0000000000001137E-2</v>
      </c>
      <c r="FI158" s="537">
        <f t="shared" si="436"/>
        <v>0</v>
      </c>
      <c r="FJ158" s="537">
        <f t="shared" si="517"/>
        <v>0</v>
      </c>
      <c r="FK158" s="537">
        <f t="shared" si="539"/>
        <v>0</v>
      </c>
      <c r="FL158" s="537">
        <f t="shared" si="540"/>
        <v>0</v>
      </c>
      <c r="FM158" s="518">
        <f t="shared" si="415"/>
        <v>-22.934300427505004</v>
      </c>
      <c r="FN158" s="519">
        <f t="shared" si="438"/>
        <v>3.0000000000001137E-2</v>
      </c>
      <c r="FO158" s="519">
        <f t="shared" si="472"/>
        <v>3.0000000000001137E-2</v>
      </c>
      <c r="FP158" s="538">
        <f t="shared" si="508"/>
        <v>3.0000000000001137E-2</v>
      </c>
      <c r="FQ158" s="519">
        <f t="shared" si="473"/>
        <v>3.0000000000001137E-2</v>
      </c>
      <c r="FR158" s="519">
        <f t="shared" si="498"/>
        <v>3.0000000000001137E-2</v>
      </c>
      <c r="FS158" s="104">
        <f t="shared" si="474"/>
        <v>-22.039788899680996</v>
      </c>
      <c r="FT158"/>
      <c r="FU158" s="183"/>
      <c r="FV158" s="36">
        <v>42400</v>
      </c>
      <c r="FW158" s="108">
        <v>9.9700000000000011E-2</v>
      </c>
      <c r="FX158" s="108">
        <v>6.4825000000000021E-2</v>
      </c>
      <c r="FZ158" s="104">
        <v>-22.750049727999993</v>
      </c>
      <c r="GA158" s="202">
        <v>0.1</v>
      </c>
      <c r="GB158" s="223">
        <v>-1.4648250000000003</v>
      </c>
      <c r="GC158" s="508">
        <f t="shared" si="475"/>
        <v>-1.05</v>
      </c>
      <c r="GD158" s="507">
        <f t="shared" si="499"/>
        <v>0</v>
      </c>
      <c r="GE158" s="204">
        <f t="shared" si="375"/>
        <v>-25.654789412287506</v>
      </c>
      <c r="GF158" s="204">
        <f t="shared" si="355"/>
        <v>-5.2499999999998437E-2</v>
      </c>
      <c r="GG158" s="537">
        <f t="shared" si="441"/>
        <v>-2.499999999998434E-3</v>
      </c>
      <c r="GH158" s="537">
        <f t="shared" si="518"/>
        <v>0</v>
      </c>
      <c r="GI158" s="537">
        <f t="shared" si="541"/>
        <v>0</v>
      </c>
      <c r="GJ158" s="537">
        <f t="shared" si="542"/>
        <v>0</v>
      </c>
      <c r="GK158" s="518">
        <f t="shared" si="416"/>
        <v>-24.364789412287497</v>
      </c>
      <c r="GL158" s="519">
        <f t="shared" si="356"/>
        <v>-1.9999999999981812E-3</v>
      </c>
      <c r="GM158" s="519">
        <f t="shared" si="476"/>
        <v>-9.9999999999909059E-4</v>
      </c>
      <c r="GN158" s="538">
        <f t="shared" si="509"/>
        <v>-9.9999999999909059E-4</v>
      </c>
      <c r="GO158" s="519">
        <f t="shared" si="477"/>
        <v>-9.9999999999909059E-4</v>
      </c>
      <c r="GP158" s="519">
        <f t="shared" si="500"/>
        <v>-9.9999999999909059E-4</v>
      </c>
      <c r="GQ158" s="104">
        <f t="shared" si="478"/>
        <v>-22.927289412287493</v>
      </c>
      <c r="GR158">
        <v>-22.305499999999999</v>
      </c>
      <c r="GS158" s="183"/>
      <c r="GT158" s="36">
        <v>42400</v>
      </c>
      <c r="GU158" s="108">
        <v>9.9700000000000011E-2</v>
      </c>
      <c r="GV158" s="108">
        <v>6.4825000000000021E-2</v>
      </c>
      <c r="GX158" s="104">
        <v>-22.750049727999993</v>
      </c>
      <c r="GY158" s="202">
        <v>0.1</v>
      </c>
      <c r="GZ158" s="223">
        <v>2.2851750000000002</v>
      </c>
      <c r="HA158" s="508">
        <f t="shared" si="479"/>
        <v>0</v>
      </c>
      <c r="HB158" s="507">
        <f t="shared" si="501"/>
        <v>0.3</v>
      </c>
      <c r="HC158" s="204">
        <f t="shared" si="376"/>
        <v>-23.6675</v>
      </c>
      <c r="HD158" s="204">
        <f t="shared" si="358"/>
        <v>3.0000000000001137E-2</v>
      </c>
      <c r="HE158" s="537">
        <f t="shared" si="445"/>
        <v>0</v>
      </c>
      <c r="HF158" s="537">
        <f t="shared" si="519"/>
        <v>0</v>
      </c>
      <c r="HG158" s="537">
        <f t="shared" si="543"/>
        <v>0</v>
      </c>
      <c r="HH158" s="537">
        <f t="shared" si="544"/>
        <v>0</v>
      </c>
      <c r="HI158" s="518">
        <f t="shared" si="417"/>
        <v>-23.687257279915009</v>
      </c>
      <c r="HJ158" s="519">
        <f t="shared" si="447"/>
        <v>3.0000000000001137E-2</v>
      </c>
      <c r="HK158" s="519">
        <f t="shared" si="480"/>
        <v>3.0000000000001137E-2</v>
      </c>
      <c r="HL158" s="538">
        <f t="shared" si="510"/>
        <v>3.0000000000001137E-2</v>
      </c>
      <c r="HM158" s="519">
        <f t="shared" si="481"/>
        <v>3.0000000000001137E-2</v>
      </c>
      <c r="HN158" s="519">
        <f t="shared" si="502"/>
        <v>3.0000000000001137E-2</v>
      </c>
      <c r="HO158" s="104">
        <f t="shared" si="482"/>
        <v>-22.563357279915014</v>
      </c>
      <c r="HP158" s="165"/>
      <c r="HQ158" s="183"/>
      <c r="HR158" s="36">
        <v>42400</v>
      </c>
      <c r="HS158" s="108">
        <v>9.9700000000000011E-2</v>
      </c>
      <c r="HT158" s="108">
        <v>6.4825000000000021E-2</v>
      </c>
      <c r="HV158" s="104">
        <v>-22.750049727999993</v>
      </c>
      <c r="HW158" s="202">
        <v>0.1</v>
      </c>
      <c r="HX158" s="223">
        <v>-1.8148249999999999</v>
      </c>
      <c r="HY158" s="508">
        <f t="shared" si="483"/>
        <v>-1.05</v>
      </c>
      <c r="HZ158" s="507">
        <f t="shared" si="503"/>
        <v>0</v>
      </c>
      <c r="IA158" s="204">
        <f t="shared" si="377"/>
        <v>-22.394775439477517</v>
      </c>
      <c r="IB158" s="204">
        <f t="shared" si="362"/>
        <v>-0.10500000000000043</v>
      </c>
      <c r="IC158" s="537">
        <f t="shared" si="450"/>
        <v>0</v>
      </c>
      <c r="ID158" s="537">
        <f t="shared" si="520"/>
        <v>0</v>
      </c>
      <c r="IE158" s="537">
        <f t="shared" si="545"/>
        <v>0</v>
      </c>
      <c r="IF158" s="537">
        <f t="shared" si="546"/>
        <v>0</v>
      </c>
      <c r="IG158" s="518">
        <f t="shared" si="418"/>
        <v>-22.394775439477517</v>
      </c>
      <c r="IH158" s="519">
        <f t="shared" si="452"/>
        <v>-8.4000000000000352E-2</v>
      </c>
      <c r="II158" s="519">
        <f t="shared" si="484"/>
        <v>-8.4000000000000352E-2</v>
      </c>
      <c r="IJ158" s="538">
        <f t="shared" si="511"/>
        <v>-8.4000000000000352E-2</v>
      </c>
      <c r="IK158" s="519">
        <f t="shared" si="485"/>
        <v>-8.4000000000000352E-2</v>
      </c>
      <c r="IL158" s="519">
        <f t="shared" si="504"/>
        <v>-8.4000000000000352E-2</v>
      </c>
      <c r="IM158" s="104">
        <f t="shared" si="486"/>
        <v>-22.943975439477533</v>
      </c>
      <c r="IN158"/>
      <c r="IO158" s="183"/>
      <c r="IP158" s="36">
        <v>42400</v>
      </c>
      <c r="IQ158" s="108">
        <v>9.9700000000000011E-2</v>
      </c>
      <c r="IR158" s="108">
        <v>6.4825000000000021E-2</v>
      </c>
      <c r="IT158" s="104">
        <v>-22.750049727999993</v>
      </c>
      <c r="IU158" s="202">
        <v>0.1</v>
      </c>
      <c r="IV158" s="365">
        <v>4.3351750000000004</v>
      </c>
      <c r="IW158" s="508">
        <f t="shared" si="487"/>
        <v>0</v>
      </c>
      <c r="IX158" s="507">
        <f t="shared" si="505"/>
        <v>1.1000000000000001</v>
      </c>
      <c r="IY158" s="204">
        <f t="shared" si="378"/>
        <v>-22.365000000000006</v>
      </c>
      <c r="IZ158" s="204">
        <f t="shared" si="366"/>
        <v>0.10999999999999943</v>
      </c>
      <c r="JA158" s="537">
        <f t="shared" si="455"/>
        <v>0</v>
      </c>
      <c r="JB158" s="537">
        <f t="shared" si="521"/>
        <v>0</v>
      </c>
      <c r="JC158" s="537">
        <f t="shared" si="547"/>
        <v>0</v>
      </c>
      <c r="JD158" s="537">
        <f t="shared" si="548"/>
        <v>0</v>
      </c>
      <c r="JE158" s="518">
        <f t="shared" si="419"/>
        <v>-22.439622412950012</v>
      </c>
      <c r="JF158" s="519">
        <f t="shared" si="457"/>
        <v>0.10999999999999943</v>
      </c>
      <c r="JG158" s="519">
        <f t="shared" si="488"/>
        <v>0.10999999999999943</v>
      </c>
      <c r="JH158" s="538">
        <f t="shared" si="512"/>
        <v>0.10999999999999943</v>
      </c>
      <c r="JI158" s="519">
        <f t="shared" si="489"/>
        <v>0.10999999999999943</v>
      </c>
      <c r="JJ158" s="519">
        <f t="shared" si="506"/>
        <v>0.10999999999999943</v>
      </c>
      <c r="JK158" s="104">
        <f t="shared" si="490"/>
        <v>-22.183423855859019</v>
      </c>
      <c r="JL158" s="131"/>
      <c r="JM158" s="131"/>
      <c r="JN158" s="528"/>
      <c r="JO158" s="163">
        <v>-22.750049727999993</v>
      </c>
      <c r="JP158" s="163">
        <v>0.48517500000000002</v>
      </c>
      <c r="JQ158" s="398">
        <f t="shared" si="525"/>
        <v>-23.499720429142506</v>
      </c>
      <c r="JT158" s="163">
        <v>-3.2648249999999996</v>
      </c>
      <c r="JU158" s="398">
        <f t="shared" si="526"/>
        <v>-22.68248366490101</v>
      </c>
      <c r="JV158" s="425">
        <v>-22.38</v>
      </c>
      <c r="JX158" s="163">
        <v>2.1851750000000001</v>
      </c>
      <c r="JY158" s="425">
        <f t="shared" si="527"/>
        <v>-22.016021978220014</v>
      </c>
      <c r="KB158" s="163">
        <v>2.0351750000000002</v>
      </c>
      <c r="KC158" s="398">
        <f t="shared" si="528"/>
        <v>-22.039788899680996</v>
      </c>
      <c r="KF158" s="163">
        <v>-1.4648250000000003</v>
      </c>
      <c r="KG158" s="398">
        <f t="shared" si="529"/>
        <v>-22.927289412287493</v>
      </c>
      <c r="KH158" s="398">
        <v>-22.305499999999999</v>
      </c>
      <c r="KJ158" s="163">
        <v>2.2851750000000002</v>
      </c>
      <c r="KK158" s="398">
        <f t="shared" si="530"/>
        <v>-22.563357279915014</v>
      </c>
      <c r="KL158" s="425"/>
      <c r="KN158" s="365">
        <v>-1.8148249999999999</v>
      </c>
      <c r="KO158" s="398">
        <f t="shared" si="531"/>
        <v>-22.943975439477533</v>
      </c>
      <c r="KR158" s="365">
        <v>4.3351750000000004</v>
      </c>
      <c r="KS158" s="398">
        <f t="shared" si="532"/>
        <v>-22.183423855859019</v>
      </c>
      <c r="KU158" s="36">
        <v>42400</v>
      </c>
    </row>
    <row r="159" spans="1:325" x14ac:dyDescent="0.35">
      <c r="A159" s="95">
        <v>41305</v>
      </c>
      <c r="B159" s="36">
        <v>41305</v>
      </c>
      <c r="C159" s="301">
        <v>0.55000000000000004</v>
      </c>
      <c r="D159" s="301">
        <v>-3.1999999999999997</v>
      </c>
      <c r="E159" s="301">
        <v>2.25</v>
      </c>
      <c r="F159" s="301">
        <v>2.1</v>
      </c>
      <c r="G159" s="301">
        <v>-1.4000000000000001</v>
      </c>
      <c r="H159" s="301">
        <v>2.35</v>
      </c>
      <c r="I159" s="301">
        <v>-1.75</v>
      </c>
      <c r="J159" s="301">
        <v>4.4000000000000004</v>
      </c>
      <c r="K159" s="106"/>
      <c r="L159" s="36">
        <v>42400</v>
      </c>
      <c r="M159" s="108">
        <v>9.9700000000000011E-2</v>
      </c>
      <c r="N159" s="98">
        <f t="shared" si="523"/>
        <v>6.4825000000000021E-2</v>
      </c>
      <c r="O159" s="108">
        <f t="shared" si="524"/>
        <v>3.0516666666666675E-2</v>
      </c>
      <c r="P159" s="262"/>
      <c r="Q159" s="181">
        <v>42400</v>
      </c>
      <c r="R159" s="301">
        <v>0.55000000000000004</v>
      </c>
      <c r="S159" s="224">
        <v>0.48517500000000002</v>
      </c>
      <c r="T159"/>
      <c r="U159" s="301">
        <v>-3.1999999999999997</v>
      </c>
      <c r="V159" s="224">
        <v>-3.2648249999999996</v>
      </c>
      <c r="W159"/>
      <c r="X159" s="301">
        <v>2.25</v>
      </c>
      <c r="Y159" s="224">
        <v>2.1851750000000001</v>
      </c>
      <c r="Z159"/>
      <c r="AA159" s="301">
        <v>2.1</v>
      </c>
      <c r="AB159" s="224">
        <v>2.0351750000000002</v>
      </c>
      <c r="AC159"/>
      <c r="AD159" s="301">
        <v>-1.4000000000000001</v>
      </c>
      <c r="AE159" s="223">
        <v>-1.4648250000000003</v>
      </c>
      <c r="AF159">
        <v>-22.305499999999999</v>
      </c>
      <c r="AG159" s="301">
        <v>2.35</v>
      </c>
      <c r="AH159" s="223">
        <v>2.2851750000000002</v>
      </c>
      <c r="AI159" s="100"/>
      <c r="AJ159" s="301">
        <v>-1.75</v>
      </c>
      <c r="AK159" s="223">
        <v>-1.8148249999999999</v>
      </c>
      <c r="AL159"/>
      <c r="AM159" s="301">
        <v>4.4000000000000004</v>
      </c>
      <c r="AN159" s="223">
        <f t="shared" si="522"/>
        <v>4.3351750000000004</v>
      </c>
      <c r="AO159"/>
      <c r="AZ159" s="36">
        <v>42401</v>
      </c>
      <c r="BA159" s="301">
        <v>0.85000000000000009</v>
      </c>
      <c r="BB159" s="126"/>
      <c r="BC159" s="301">
        <v>-7.2</v>
      </c>
      <c r="BD159" s="126"/>
      <c r="BE159" s="301">
        <v>1.95</v>
      </c>
      <c r="BF159" s="127"/>
      <c r="BG159" s="301">
        <v>1.1499999999999999</v>
      </c>
      <c r="BH159" s="127"/>
      <c r="BI159" s="301">
        <v>-4.0999999999999996</v>
      </c>
      <c r="BJ159" s="127"/>
      <c r="BK159" s="301">
        <v>1.75</v>
      </c>
      <c r="BL159" s="385"/>
      <c r="BM159" s="301">
        <v>0.44999999999999996</v>
      </c>
      <c r="BN159" s="385"/>
      <c r="BO159" s="301">
        <v>6.15</v>
      </c>
      <c r="BP159" s="385"/>
      <c r="BQ159" s="385"/>
      <c r="BS159" s="36">
        <v>42401</v>
      </c>
      <c r="BT159">
        <v>105</v>
      </c>
      <c r="BU159">
        <f t="shared" si="380"/>
        <v>1.05</v>
      </c>
      <c r="BV159">
        <f t="shared" si="381"/>
        <v>-22.720810343750017</v>
      </c>
      <c r="BW159">
        <v>94</v>
      </c>
      <c r="BX159">
        <f t="shared" si="382"/>
        <v>0.94</v>
      </c>
      <c r="CA159" s="127"/>
      <c r="CD159" s="36">
        <v>42401</v>
      </c>
      <c r="CE159" s="108">
        <v>0.17115000000000002</v>
      </c>
      <c r="CF159" s="108">
        <v>0.13542500000000002</v>
      </c>
      <c r="CG159">
        <v>-22.366666666666664</v>
      </c>
      <c r="CH159" s="104">
        <v>-22.720810343750017</v>
      </c>
      <c r="CI159" s="202">
        <v>0.1</v>
      </c>
      <c r="CJ159" s="224">
        <v>0.71457500000000007</v>
      </c>
      <c r="CK159" s="508">
        <f t="shared" si="459"/>
        <v>0</v>
      </c>
      <c r="CL159" s="507">
        <f t="shared" si="491"/>
        <v>-0.3</v>
      </c>
      <c r="CM159" s="204">
        <f t="shared" si="370"/>
        <v>-24.178720429142501</v>
      </c>
      <c r="CN159" s="204">
        <f t="shared" si="371"/>
        <v>-1.5000000000000568E-2</v>
      </c>
      <c r="CO159" s="537">
        <f t="shared" ref="CO159:CO164" si="549">IF(AND(CM159&lt;(CH159-2),CJ159&lt;-5),CN159+(CI159*-0.1),IF(AND(CM159&lt;(CH159-2),CJ159&lt;-3),CN159+(CI159*0.2),IF(AND(CM159&lt;(CH159-2),CJ159&lt;0),CN159+(CI159*0.5),0)))</f>
        <v>0</v>
      </c>
      <c r="CP159" s="537">
        <f t="shared" si="514"/>
        <v>0</v>
      </c>
      <c r="CQ159" s="537">
        <f t="shared" si="533"/>
        <v>0</v>
      </c>
      <c r="CR159" s="537">
        <f t="shared" si="534"/>
        <v>0</v>
      </c>
      <c r="CS159" s="518">
        <f t="shared" si="412"/>
        <v>-24.178720429142501</v>
      </c>
      <c r="CT159" s="519">
        <f t="shared" si="423"/>
        <v>-1.5000000000000568E-2</v>
      </c>
      <c r="CU159" s="519">
        <f t="shared" si="460"/>
        <v>-1.5000000000000568E-2</v>
      </c>
      <c r="CV159" s="538">
        <f t="shared" si="302"/>
        <v>-1.5000000000000568E-2</v>
      </c>
      <c r="CW159" s="519">
        <f t="shared" si="461"/>
        <v>-1.5000000000000568E-2</v>
      </c>
      <c r="CX159" s="519">
        <f t="shared" si="492"/>
        <v>-1.5000000000000568E-2</v>
      </c>
      <c r="CY159" s="104">
        <f t="shared" si="462"/>
        <v>-23.514720429142507</v>
      </c>
      <c r="CZ159" s="126"/>
      <c r="DB159" s="36">
        <v>42401</v>
      </c>
      <c r="DC159" s="108">
        <v>0.17115000000000002</v>
      </c>
      <c r="DD159" s="108">
        <v>0.13542500000000002</v>
      </c>
      <c r="DE159">
        <v>-22.366666666666664</v>
      </c>
      <c r="DF159" s="104">
        <v>-22.720810343750017</v>
      </c>
      <c r="DG159" s="202">
        <v>0.1</v>
      </c>
      <c r="DH159" s="224">
        <v>-7.3354249999999999</v>
      </c>
      <c r="DI159" s="508">
        <f t="shared" si="463"/>
        <v>-2</v>
      </c>
      <c r="DJ159" s="507">
        <f t="shared" si="493"/>
        <v>0</v>
      </c>
      <c r="DK159" s="204">
        <f t="shared" si="372"/>
        <v>-23.640000000000022</v>
      </c>
      <c r="DL159" s="204">
        <f t="shared" si="343"/>
        <v>-0.10000000000000142</v>
      </c>
      <c r="DM159" s="537">
        <f t="shared" ref="DM159:DM164" si="550">IF(AND(DK159&lt;(DF159-2),DH159&lt;-5),DL159+(DG159*-0.1),IF(AND(DK159&lt;(DF159-2),DH159&lt;-3),DL159+(DG159*0.2),IF(AND(DK159&lt;(DF159-2),DH159&lt;0),DL159+(DG159*0.5),0)))</f>
        <v>0</v>
      </c>
      <c r="DN159" s="537">
        <f t="shared" si="515"/>
        <v>0</v>
      </c>
      <c r="DO159" s="537">
        <f t="shared" si="535"/>
        <v>0</v>
      </c>
      <c r="DP159" s="537">
        <f t="shared" si="536"/>
        <v>0</v>
      </c>
      <c r="DQ159" s="518">
        <f t="shared" si="413"/>
        <v>-24.391162814992523</v>
      </c>
      <c r="DR159" s="519">
        <f t="shared" si="428"/>
        <v>-8.000000000000114E-2</v>
      </c>
      <c r="DS159" s="519">
        <f t="shared" si="464"/>
        <v>-4.000000000000057E-2</v>
      </c>
      <c r="DT159" s="538">
        <f t="shared" si="507"/>
        <v>-4.000000000000057E-2</v>
      </c>
      <c r="DU159" s="519">
        <f t="shared" si="465"/>
        <v>-4.000000000000057E-2</v>
      </c>
      <c r="DV159" s="519">
        <f t="shared" si="494"/>
        <v>-4.000000000000057E-2</v>
      </c>
      <c r="DW159" s="104">
        <f t="shared" si="466"/>
        <v>-22.722483664901009</v>
      </c>
      <c r="DY159" s="183"/>
      <c r="DZ159" s="36">
        <v>42401</v>
      </c>
      <c r="EA159" s="108">
        <v>0.17115000000000002</v>
      </c>
      <c r="EB159" s="108">
        <v>0.13542500000000002</v>
      </c>
      <c r="EC159">
        <v>-22.366666666666664</v>
      </c>
      <c r="ED159" s="104">
        <v>-22.720810343750017</v>
      </c>
      <c r="EE159" s="202">
        <v>0.1</v>
      </c>
      <c r="EF159" s="224">
        <v>1.814575</v>
      </c>
      <c r="EG159" s="508">
        <f t="shared" si="467"/>
        <v>0</v>
      </c>
      <c r="EH159" s="507">
        <f t="shared" si="495"/>
        <v>0.05</v>
      </c>
      <c r="EI159" s="204">
        <f t="shared" si="373"/>
        <v>-21.345901753414999</v>
      </c>
      <c r="EJ159" s="204">
        <f t="shared" si="347"/>
        <v>4.9999999999990052E-3</v>
      </c>
      <c r="EK159" s="537">
        <f t="shared" ref="EK159:EK164" si="551">IF(AND(EI159&lt;(ED159-2),EF159&lt;-5),EJ159+(EE159*-0.1),IF(AND(EI159&lt;(ED159-2),EF159&lt;-3),EJ159+(EE159*0.2),IF(AND(EI159&lt;(ED159-2),EF159&lt;0),EJ159+(EE159*0.5),0)))</f>
        <v>0</v>
      </c>
      <c r="EL159" s="537">
        <f t="shared" si="516"/>
        <v>0</v>
      </c>
      <c r="EM159" s="537">
        <f t="shared" si="537"/>
        <v>0</v>
      </c>
      <c r="EN159" s="537">
        <f t="shared" si="538"/>
        <v>0</v>
      </c>
      <c r="EO159" s="518">
        <f t="shared" si="414"/>
        <v>-21.527810244839998</v>
      </c>
      <c r="EP159" s="519">
        <f t="shared" si="433"/>
        <v>4.9999999999990052E-3</v>
      </c>
      <c r="EQ159" s="519">
        <f t="shared" si="468"/>
        <v>4.9999999999990052E-3</v>
      </c>
      <c r="ER159" s="538">
        <f t="shared" si="513"/>
        <v>4.9999999999990052E-3</v>
      </c>
      <c r="ES159" s="519">
        <f t="shared" si="469"/>
        <v>4.9999999999990052E-3</v>
      </c>
      <c r="ET159" s="519">
        <f t="shared" si="496"/>
        <v>4.9999999999990052E-3</v>
      </c>
      <c r="EU159" s="104">
        <f t="shared" si="470"/>
        <v>-22.011021978220015</v>
      </c>
      <c r="EV159" s="483"/>
      <c r="EW159" s="183"/>
      <c r="EX159" s="36">
        <v>42401</v>
      </c>
      <c r="EY159" s="108">
        <v>0.17115000000000002</v>
      </c>
      <c r="EZ159" s="108">
        <v>0.13542500000000002</v>
      </c>
      <c r="FA159">
        <v>-22.366666666666664</v>
      </c>
      <c r="FB159" s="104">
        <v>-22.720810343750017</v>
      </c>
      <c r="FC159" s="202">
        <v>0.1</v>
      </c>
      <c r="FD159" s="224">
        <v>1.0145749999999998</v>
      </c>
      <c r="FE159" s="508">
        <f t="shared" si="471"/>
        <v>0</v>
      </c>
      <c r="FF159" s="507">
        <f t="shared" si="497"/>
        <v>0.05</v>
      </c>
      <c r="FG159" s="204">
        <f t="shared" si="374"/>
        <v>-22.929300427505005</v>
      </c>
      <c r="FH159" s="204">
        <f t="shared" si="351"/>
        <v>4.9999999999990052E-3</v>
      </c>
      <c r="FI159" s="537">
        <f t="shared" ref="FI159:FI164" si="552">IF(AND(FG159&lt;(FB159-2),FD159&lt;-5),FH159+(FC159*-0.1),IF(AND(FG159&lt;(FB159-2),FD159&lt;-3),FH159+(FC159*0.2),IF(AND(FG159&lt;(FB159-2),FD159&lt;0),FH159+(FC159*0.5),0)))</f>
        <v>0</v>
      </c>
      <c r="FJ159" s="537">
        <f t="shared" si="517"/>
        <v>0</v>
      </c>
      <c r="FK159" s="537">
        <f t="shared" si="539"/>
        <v>0</v>
      </c>
      <c r="FL159" s="537">
        <f t="shared" si="540"/>
        <v>0</v>
      </c>
      <c r="FM159" s="518">
        <f t="shared" si="415"/>
        <v>-22.929300427505005</v>
      </c>
      <c r="FN159" s="519">
        <f t="shared" si="438"/>
        <v>4.9999999999990052E-3</v>
      </c>
      <c r="FO159" s="519">
        <f t="shared" si="472"/>
        <v>4.9999999999990052E-3</v>
      </c>
      <c r="FP159" s="538">
        <f t="shared" si="508"/>
        <v>4.9999999999990052E-3</v>
      </c>
      <c r="FQ159" s="519">
        <f t="shared" si="473"/>
        <v>4.9999999999990052E-3</v>
      </c>
      <c r="FR159" s="519">
        <f t="shared" si="498"/>
        <v>4.9999999999990052E-3</v>
      </c>
      <c r="FS159" s="104">
        <f t="shared" si="474"/>
        <v>-22.034788899680997</v>
      </c>
      <c r="FT159" s="127"/>
      <c r="FU159" s="183"/>
      <c r="FV159" s="36">
        <v>42401</v>
      </c>
      <c r="FW159" s="108">
        <v>0.17115000000000002</v>
      </c>
      <c r="FX159" s="108">
        <v>0.13542500000000002</v>
      </c>
      <c r="FY159">
        <v>-22.366666666666664</v>
      </c>
      <c r="FZ159" s="104">
        <v>-22.720810343750017</v>
      </c>
      <c r="GA159" s="202">
        <v>0.1</v>
      </c>
      <c r="GB159" s="223">
        <v>-4.2354249999999993</v>
      </c>
      <c r="GC159" s="508">
        <f t="shared" si="475"/>
        <v>-1.8</v>
      </c>
      <c r="GD159" s="507">
        <f t="shared" si="499"/>
        <v>0</v>
      </c>
      <c r="GE159" s="204">
        <f t="shared" si="375"/>
        <v>-25.744789412287506</v>
      </c>
      <c r="GF159" s="204">
        <f t="shared" si="355"/>
        <v>-8.9999999999999858E-2</v>
      </c>
      <c r="GG159" s="537">
        <f t="shared" ref="GG159:GG164" si="553">IF(AND(GE159&lt;(FZ159-2),GB159&lt;-5),GF159+(GA159*-0.1),IF(AND(GE159&lt;(FZ159-2),GB159&lt;-3),GF159+(GA159*0.2),IF(AND(GE159&lt;(FZ159-2),GB159&lt;0),GF159+(GA159*0.5),0)))</f>
        <v>-6.9999999999999854E-2</v>
      </c>
      <c r="GH159" s="537">
        <f t="shared" si="518"/>
        <v>0</v>
      </c>
      <c r="GI159" s="537">
        <f t="shared" si="541"/>
        <v>0</v>
      </c>
      <c r="GJ159" s="537">
        <f t="shared" si="542"/>
        <v>0</v>
      </c>
      <c r="GK159" s="518">
        <f t="shared" si="416"/>
        <v>-24.434789412287497</v>
      </c>
      <c r="GL159" s="519">
        <f t="shared" si="356"/>
        <v>-5.600000000000023E-2</v>
      </c>
      <c r="GM159" s="519">
        <f t="shared" si="476"/>
        <v>-2.8000000000000115E-2</v>
      </c>
      <c r="GN159" s="538">
        <f t="shared" si="509"/>
        <v>-2.8000000000000115E-2</v>
      </c>
      <c r="GO159" s="519">
        <f t="shared" si="477"/>
        <v>-2.8000000000000115E-2</v>
      </c>
      <c r="GP159" s="519">
        <f t="shared" si="500"/>
        <v>-2.8000000000000115E-2</v>
      </c>
      <c r="GQ159" s="104">
        <f t="shared" si="478"/>
        <v>-22.955289412287492</v>
      </c>
      <c r="GR159" s="127"/>
      <c r="GS159" s="183"/>
      <c r="GT159" s="36">
        <v>42401</v>
      </c>
      <c r="GU159" s="108">
        <v>0.17115000000000002</v>
      </c>
      <c r="GV159" s="108">
        <v>0.13542500000000002</v>
      </c>
      <c r="GW159">
        <v>-22.366666666666664</v>
      </c>
      <c r="GX159" s="104">
        <v>-22.720810343750017</v>
      </c>
      <c r="GY159" s="202">
        <v>0.1</v>
      </c>
      <c r="GZ159" s="223">
        <v>1.6145749999999999</v>
      </c>
      <c r="HA159" s="508">
        <f t="shared" si="479"/>
        <v>0</v>
      </c>
      <c r="HB159" s="507">
        <f t="shared" si="501"/>
        <v>0.05</v>
      </c>
      <c r="HC159" s="204">
        <f t="shared" si="376"/>
        <v>-23.662500000000001</v>
      </c>
      <c r="HD159" s="204">
        <f t="shared" si="358"/>
        <v>4.9999999999990052E-3</v>
      </c>
      <c r="HE159" s="537">
        <f t="shared" ref="HE159:HE164" si="554">IF(AND(HC159&lt;(GX159-2),GZ159&lt;-5),HD159+(GY159*-0.1),IF(AND(HC159&lt;(GX159-2),GZ159&lt;-3),HD159+(GY159*0.2),IF(AND(HC159&lt;(GX159-2),GZ159&lt;0),HD159+(GY159*0.5),0)))</f>
        <v>0</v>
      </c>
      <c r="HF159" s="537">
        <f t="shared" si="519"/>
        <v>0</v>
      </c>
      <c r="HG159" s="537">
        <f t="shared" si="543"/>
        <v>0</v>
      </c>
      <c r="HH159" s="537">
        <f t="shared" si="544"/>
        <v>0</v>
      </c>
      <c r="HI159" s="518">
        <f t="shared" si="417"/>
        <v>-23.68225727991501</v>
      </c>
      <c r="HJ159" s="519">
        <f t="shared" si="447"/>
        <v>4.9999999999990052E-3</v>
      </c>
      <c r="HK159" s="519">
        <f t="shared" si="480"/>
        <v>4.9999999999990052E-3</v>
      </c>
      <c r="HL159" s="538">
        <f t="shared" si="510"/>
        <v>4.9999999999990052E-3</v>
      </c>
      <c r="HM159" s="519">
        <f t="shared" si="481"/>
        <v>4.9999999999990052E-3</v>
      </c>
      <c r="HN159" s="519">
        <f t="shared" si="502"/>
        <v>4.9999999999990052E-3</v>
      </c>
      <c r="HO159" s="104">
        <f t="shared" si="482"/>
        <v>-22.558357279915015</v>
      </c>
      <c r="HP159" s="481"/>
      <c r="HQ159" s="183"/>
      <c r="HR159" s="36">
        <v>42401</v>
      </c>
      <c r="HS159" s="108">
        <v>0.17115000000000002</v>
      </c>
      <c r="HT159" s="108">
        <v>0.13542500000000002</v>
      </c>
      <c r="HU159">
        <v>-22.366666666666664</v>
      </c>
      <c r="HV159" s="104">
        <v>-22.720810343750017</v>
      </c>
      <c r="HW159" s="202">
        <v>0.1</v>
      </c>
      <c r="HX159" s="223">
        <v>0.31457499999999994</v>
      </c>
      <c r="HY159" s="508">
        <f t="shared" si="483"/>
        <v>0</v>
      </c>
      <c r="HZ159" s="507">
        <f t="shared" si="503"/>
        <v>-0.3</v>
      </c>
      <c r="IA159" s="204">
        <f t="shared" si="377"/>
        <v>-22.424775439477518</v>
      </c>
      <c r="IB159" s="204">
        <f t="shared" si="362"/>
        <v>-3.0000000000001137E-2</v>
      </c>
      <c r="IC159" s="537">
        <f t="shared" ref="IC159:IC164" si="555">IF(AND(IA159&lt;(HV159-2),HX159&lt;-5),IB159+(HW159*-0.1),IF(AND(IA159&lt;(HV159-2),HX159&lt;-3),IB159+(HW159*0.2),IF(AND(IA159&lt;(HV159-2),HX159&lt;0),IB159+(HW159*0.5),0)))</f>
        <v>0</v>
      </c>
      <c r="ID159" s="537">
        <f t="shared" si="520"/>
        <v>0</v>
      </c>
      <c r="IE159" s="537">
        <f t="shared" si="545"/>
        <v>0</v>
      </c>
      <c r="IF159" s="537">
        <f t="shared" si="546"/>
        <v>0</v>
      </c>
      <c r="IG159" s="518">
        <f t="shared" si="418"/>
        <v>-22.424775439477518</v>
      </c>
      <c r="IH159" s="519">
        <f t="shared" si="452"/>
        <v>-3.0000000000001137E-2</v>
      </c>
      <c r="II159" s="519">
        <f t="shared" si="484"/>
        <v>-3.0000000000001137E-2</v>
      </c>
      <c r="IJ159" s="538">
        <f t="shared" si="511"/>
        <v>-3.0000000000001137E-2</v>
      </c>
      <c r="IK159" s="519">
        <f t="shared" si="485"/>
        <v>-3.0000000000001137E-2</v>
      </c>
      <c r="IL159" s="519">
        <f t="shared" si="504"/>
        <v>-3.0000000000001137E-2</v>
      </c>
      <c r="IM159" s="104">
        <f t="shared" si="486"/>
        <v>-22.973975439477535</v>
      </c>
      <c r="IN159" s="385"/>
      <c r="IO159" s="183"/>
      <c r="IP159" s="36">
        <v>42401</v>
      </c>
      <c r="IQ159" s="108">
        <v>0.17115000000000002</v>
      </c>
      <c r="IR159" s="108">
        <v>0.13542500000000002</v>
      </c>
      <c r="IS159">
        <v>-22.366666666666664</v>
      </c>
      <c r="IT159" s="104">
        <v>-22.720810343750017</v>
      </c>
      <c r="IU159" s="202">
        <v>0.1</v>
      </c>
      <c r="IV159" s="365">
        <v>6.0145750000000007</v>
      </c>
      <c r="IW159" s="508">
        <f t="shared" si="487"/>
        <v>0</v>
      </c>
      <c r="IX159" s="507">
        <f t="shared" si="505"/>
        <v>1.8</v>
      </c>
      <c r="IY159" s="204">
        <f t="shared" si="378"/>
        <v>-22.185000000000006</v>
      </c>
      <c r="IZ159" s="204">
        <f t="shared" si="366"/>
        <v>0.17999999999999972</v>
      </c>
      <c r="JA159" s="537">
        <f t="shared" ref="JA159:JA164" si="556">IF(AND(IY159&lt;(IT159-2),IV159&lt;-5),IZ159+(IU159*-0.1),IF(AND(IY159&lt;(IT159-2),IV159&lt;-3),IZ159+(IU159*0.2),IF(AND(IY159&lt;(IT159-2),IV159&lt;0),IZ159+(IU159*0.5),0)))</f>
        <v>0</v>
      </c>
      <c r="JB159" s="537">
        <f t="shared" si="521"/>
        <v>0</v>
      </c>
      <c r="JC159" s="537">
        <f t="shared" si="547"/>
        <v>0</v>
      </c>
      <c r="JD159" s="537">
        <f t="shared" si="548"/>
        <v>0</v>
      </c>
      <c r="JE159" s="518">
        <f t="shared" si="419"/>
        <v>-22.259622412950012</v>
      </c>
      <c r="JF159" s="519">
        <f t="shared" si="457"/>
        <v>0.17999999999999972</v>
      </c>
      <c r="JG159" s="519">
        <f t="shared" si="488"/>
        <v>0.17999999999999972</v>
      </c>
      <c r="JH159" s="538">
        <f t="shared" si="512"/>
        <v>0.17999999999999972</v>
      </c>
      <c r="JI159" s="519">
        <f t="shared" si="489"/>
        <v>0.17999999999999972</v>
      </c>
      <c r="JJ159" s="519">
        <f t="shared" si="506"/>
        <v>0.17999999999999972</v>
      </c>
      <c r="JK159" s="104">
        <f t="shared" si="490"/>
        <v>-22.003423855859019</v>
      </c>
      <c r="JL159" s="385"/>
      <c r="JM159" s="385"/>
      <c r="JN159" s="534"/>
      <c r="JO159" s="163">
        <v>-22.720810343750017</v>
      </c>
      <c r="JP159" s="163">
        <v>0.71457500000000007</v>
      </c>
      <c r="JQ159" s="398">
        <f t="shared" si="525"/>
        <v>-23.514720429142507</v>
      </c>
      <c r="JR159" s="422"/>
      <c r="JT159" s="163">
        <v>-7.3354249999999999</v>
      </c>
      <c r="JU159" s="398">
        <f t="shared" si="526"/>
        <v>-22.722483664901009</v>
      </c>
      <c r="JX159" s="163">
        <v>1.814575</v>
      </c>
      <c r="JY159" s="425">
        <f t="shared" si="527"/>
        <v>-22.011021978220015</v>
      </c>
      <c r="JZ159" s="422"/>
      <c r="KB159" s="163">
        <v>1.0145749999999998</v>
      </c>
      <c r="KC159" s="398">
        <f t="shared" si="528"/>
        <v>-22.034788899680997</v>
      </c>
      <c r="KD159" s="422"/>
      <c r="KF159" s="163">
        <v>-4.2354249999999993</v>
      </c>
      <c r="KG159" s="398">
        <f t="shared" si="529"/>
        <v>-22.955289412287492</v>
      </c>
      <c r="KH159" s="422"/>
      <c r="KJ159" s="163">
        <v>1.6145749999999999</v>
      </c>
      <c r="KK159" s="398">
        <f t="shared" si="530"/>
        <v>-22.558357279915015</v>
      </c>
      <c r="KL159" s="432"/>
      <c r="KN159" s="365">
        <v>0.31457499999999994</v>
      </c>
      <c r="KO159" s="398">
        <f t="shared" si="531"/>
        <v>-22.973975439477535</v>
      </c>
      <c r="KP159" s="432"/>
      <c r="KR159" s="365">
        <v>6.0145750000000007</v>
      </c>
      <c r="KS159" s="398">
        <f t="shared" si="532"/>
        <v>-22.003423855859019</v>
      </c>
      <c r="KT159" s="432"/>
      <c r="KU159" s="36">
        <v>42401</v>
      </c>
      <c r="KW159" s="98">
        <f>(JR165-JQ165)</f>
        <v>0.90694265136473362</v>
      </c>
      <c r="KX159" s="402">
        <f>IF(AND(KW159&gt;-0.5,KW159&lt;0.5)," ",KW159)</f>
        <v>0.90694265136473362</v>
      </c>
      <c r="KY159" s="98">
        <f>(JV158-JU158)</f>
        <v>0.3024836649010112</v>
      </c>
      <c r="KZ159" s="402" t="str">
        <f>IF(AND(KY159&gt;-0.5,KY159&lt;0.5)," ",KY159)</f>
        <v xml:space="preserve"> </v>
      </c>
      <c r="LA159" s="98">
        <f>(JZ160-JY160)</f>
        <v>-9.7835773355505751E-3</v>
      </c>
      <c r="LB159" s="402" t="str">
        <f>IF(AND(LA159&gt;-0.5,LA159&lt;0.5)," ",LA159)</f>
        <v xml:space="preserve"> </v>
      </c>
      <c r="LC159" s="98">
        <f>(KD160-KC160)</f>
        <v>-0.40393332254122072</v>
      </c>
      <c r="LD159" s="402" t="str">
        <f>IF(AND(LC159&gt;-0.5,LC159&lt;0.5)," ",LC159)</f>
        <v xml:space="preserve"> </v>
      </c>
      <c r="LE159" s="98">
        <f>(KH158-KG158)</f>
        <v>0.62178941228749451</v>
      </c>
      <c r="LF159" s="402">
        <f>IF(AND(LE159&gt;-0.5,LE159&lt;0.5)," ",LE159)</f>
        <v>0.62178941228749451</v>
      </c>
      <c r="LG159" s="98">
        <f>(KL157-KK157)</f>
        <v>0.1761327428779822</v>
      </c>
      <c r="LH159" s="402" t="str">
        <f>IF(AND(LG159&gt;-0.5,LG159&lt;0.5)," ",LG159)</f>
        <v xml:space="preserve"> </v>
      </c>
      <c r="LI159" s="98">
        <f>(KP156-KO156)</f>
        <v>-0.85462376687167563</v>
      </c>
      <c r="LJ159" s="402">
        <f>IF(AND(LI159&gt;-0.5,LI159&lt;0.5)," ",LI159)</f>
        <v>-0.85462376687167563</v>
      </c>
      <c r="LK159" s="402">
        <f>(KT157-KS157)</f>
        <v>0.30598368491884997</v>
      </c>
      <c r="LL159" s="402" t="str">
        <f>IF(AND(LK159&gt;-0.5,LK159&lt;0.5)," ",LK159)</f>
        <v xml:space="preserve"> </v>
      </c>
      <c r="LM159" s="112">
        <v>8</v>
      </c>
    </row>
    <row r="160" spans="1:325" x14ac:dyDescent="0.35">
      <c r="A160" s="95">
        <v>41306</v>
      </c>
      <c r="B160" s="36">
        <v>41306</v>
      </c>
      <c r="C160" s="301">
        <v>0.85000000000000009</v>
      </c>
      <c r="D160" s="301">
        <v>-7.2</v>
      </c>
      <c r="E160" s="301">
        <v>1.95</v>
      </c>
      <c r="F160" s="301">
        <v>1.1499999999999999</v>
      </c>
      <c r="G160" s="301">
        <v>-4.0999999999999996</v>
      </c>
      <c r="H160" s="301">
        <v>1.75</v>
      </c>
      <c r="I160" s="301">
        <v>0.44999999999999996</v>
      </c>
      <c r="J160" s="301">
        <v>6.15</v>
      </c>
      <c r="K160" s="106"/>
      <c r="L160" s="36">
        <v>42401</v>
      </c>
      <c r="M160" s="108">
        <v>0.17115000000000002</v>
      </c>
      <c r="N160" s="98">
        <f t="shared" si="523"/>
        <v>0.13542500000000002</v>
      </c>
      <c r="O160" s="108">
        <f t="shared" si="524"/>
        <v>0.10026666666666668</v>
      </c>
      <c r="P160" s="262"/>
      <c r="Q160" s="181">
        <v>42401</v>
      </c>
      <c r="R160" s="301">
        <v>0.85000000000000009</v>
      </c>
      <c r="S160" s="224">
        <v>0.71457500000000007</v>
      </c>
      <c r="T160" s="126"/>
      <c r="U160" s="301">
        <v>-7.2</v>
      </c>
      <c r="V160" s="224">
        <v>-7.3354249999999999</v>
      </c>
      <c r="W160"/>
      <c r="X160" s="301">
        <v>1.95</v>
      </c>
      <c r="Y160" s="224">
        <v>1.814575</v>
      </c>
      <c r="Z160" s="127"/>
      <c r="AA160" s="301">
        <v>1.1499999999999999</v>
      </c>
      <c r="AB160" s="224">
        <v>1.0145749999999998</v>
      </c>
      <c r="AC160" s="127"/>
      <c r="AD160" s="301">
        <v>-4.0999999999999996</v>
      </c>
      <c r="AE160" s="223">
        <v>-4.2354249999999993</v>
      </c>
      <c r="AF160" s="127"/>
      <c r="AG160" s="301">
        <v>1.75</v>
      </c>
      <c r="AH160" s="223">
        <v>1.6145749999999999</v>
      </c>
      <c r="AI160" s="385"/>
      <c r="AJ160" s="301">
        <v>0.44999999999999996</v>
      </c>
      <c r="AK160" s="223">
        <v>0.31457499999999994</v>
      </c>
      <c r="AL160" s="385"/>
      <c r="AM160" s="301">
        <v>6.15</v>
      </c>
      <c r="AN160" s="223">
        <f t="shared" si="522"/>
        <v>6.0145750000000007</v>
      </c>
      <c r="AO160" s="385"/>
      <c r="AZ160" s="36">
        <v>42402</v>
      </c>
      <c r="BA160" s="301">
        <v>-0.65</v>
      </c>
      <c r="BC160" s="301">
        <v>-7.1000000000000005</v>
      </c>
      <c r="BE160" s="301">
        <v>2.15</v>
      </c>
      <c r="BF160">
        <v>-22.015805555555566</v>
      </c>
      <c r="BG160" s="301">
        <v>-0.79999999999999993</v>
      </c>
      <c r="BH160">
        <v>-22.522722222222217</v>
      </c>
      <c r="BI160" s="301">
        <v>-7.25</v>
      </c>
      <c r="BK160" s="301">
        <v>2.25</v>
      </c>
      <c r="BM160" s="301">
        <v>0.44999999999999996</v>
      </c>
      <c r="BO160" s="301">
        <v>2.95</v>
      </c>
      <c r="BS160" s="36">
        <v>42402</v>
      </c>
      <c r="BT160">
        <v>106</v>
      </c>
      <c r="BU160">
        <f t="shared" si="380"/>
        <v>1.06</v>
      </c>
      <c r="BV160">
        <f t="shared" si="381"/>
        <v>-22.689747876000013</v>
      </c>
      <c r="BW160">
        <v>95</v>
      </c>
      <c r="BX160">
        <f t="shared" si="382"/>
        <v>0.95</v>
      </c>
      <c r="BY160" s="98"/>
      <c r="CD160" s="36">
        <v>42402</v>
      </c>
      <c r="CE160" s="108">
        <v>0.24429999999999985</v>
      </c>
      <c r="CF160" s="108">
        <v>0.20772499999999994</v>
      </c>
      <c r="CH160" s="104">
        <v>-22.689747876000013</v>
      </c>
      <c r="CI160" s="202">
        <v>0.1</v>
      </c>
      <c r="CJ160" s="224">
        <v>-0.85772499999999996</v>
      </c>
      <c r="CK160" s="508">
        <f t="shared" si="459"/>
        <v>-1</v>
      </c>
      <c r="CL160" s="507">
        <f t="shared" si="491"/>
        <v>0</v>
      </c>
      <c r="CM160" s="204">
        <f t="shared" si="370"/>
        <v>-24.228720429142502</v>
      </c>
      <c r="CN160" s="204">
        <f t="shared" si="371"/>
        <v>-5.0000000000000711E-2</v>
      </c>
      <c r="CO160" s="537">
        <f t="shared" si="549"/>
        <v>0</v>
      </c>
      <c r="CP160" s="537">
        <f t="shared" si="514"/>
        <v>0</v>
      </c>
      <c r="CQ160" s="537">
        <f t="shared" si="533"/>
        <v>0</v>
      </c>
      <c r="CR160" s="537">
        <f t="shared" si="534"/>
        <v>0</v>
      </c>
      <c r="CS160" s="518">
        <f t="shared" si="412"/>
        <v>-24.228720429142502</v>
      </c>
      <c r="CT160" s="519">
        <f t="shared" si="423"/>
        <v>-4.000000000000057E-2</v>
      </c>
      <c r="CU160" s="519">
        <f t="shared" si="460"/>
        <v>-2.0000000000000285E-2</v>
      </c>
      <c r="CV160" s="538">
        <f t="shared" si="302"/>
        <v>-2.0000000000000285E-2</v>
      </c>
      <c r="CW160" s="519">
        <f t="shared" si="461"/>
        <v>7.9999999999999724E-2</v>
      </c>
      <c r="CX160" s="519">
        <f t="shared" si="492"/>
        <v>7.9999999999999724E-2</v>
      </c>
      <c r="CY160" s="104">
        <f t="shared" si="462"/>
        <v>-23.434720429142509</v>
      </c>
      <c r="CZ160"/>
      <c r="DB160" s="36">
        <v>42402</v>
      </c>
      <c r="DC160" s="108">
        <v>0.24429999999999985</v>
      </c>
      <c r="DD160" s="108">
        <v>0.20772499999999994</v>
      </c>
      <c r="DF160" s="104">
        <v>-22.689747876000013</v>
      </c>
      <c r="DG160" s="202">
        <v>0.1</v>
      </c>
      <c r="DH160" s="224">
        <v>-7.3077250000000005</v>
      </c>
      <c r="DI160" s="508">
        <f t="shared" si="463"/>
        <v>-2</v>
      </c>
      <c r="DJ160" s="507">
        <f t="shared" si="493"/>
        <v>0</v>
      </c>
      <c r="DK160" s="204">
        <f t="shared" si="372"/>
        <v>-23.740000000000023</v>
      </c>
      <c r="DL160" s="204">
        <f t="shared" si="343"/>
        <v>-0.10000000000000142</v>
      </c>
      <c r="DM160" s="537">
        <f t="shared" si="550"/>
        <v>0</v>
      </c>
      <c r="DN160" s="537">
        <f t="shared" si="515"/>
        <v>0</v>
      </c>
      <c r="DO160" s="537">
        <f t="shared" si="535"/>
        <v>0</v>
      </c>
      <c r="DP160" s="537">
        <f t="shared" si="536"/>
        <v>0</v>
      </c>
      <c r="DQ160" s="518">
        <f t="shared" si="413"/>
        <v>-24.491162814992524</v>
      </c>
      <c r="DR160" s="519">
        <f t="shared" si="428"/>
        <v>-8.000000000000114E-2</v>
      </c>
      <c r="DS160" s="519">
        <f t="shared" si="464"/>
        <v>-4.000000000000057E-2</v>
      </c>
      <c r="DT160" s="538">
        <f t="shared" si="507"/>
        <v>-4.000000000000057E-2</v>
      </c>
      <c r="DU160" s="519">
        <f t="shared" si="465"/>
        <v>-4.000000000000057E-2</v>
      </c>
      <c r="DV160" s="519">
        <f t="shared" si="494"/>
        <v>-4.000000000000057E-2</v>
      </c>
      <c r="DW160" s="104">
        <f t="shared" si="466"/>
        <v>-22.762483664901008</v>
      </c>
      <c r="DY160" s="183"/>
      <c r="DZ160" s="36">
        <v>42402</v>
      </c>
      <c r="EA160" s="108">
        <v>0.24429999999999985</v>
      </c>
      <c r="EB160" s="108">
        <v>0.20772499999999994</v>
      </c>
      <c r="ED160" s="104">
        <v>-22.689747876000013</v>
      </c>
      <c r="EE160" s="202">
        <v>0.1</v>
      </c>
      <c r="EF160" s="224">
        <v>1.942275</v>
      </c>
      <c r="EG160" s="508">
        <f t="shared" si="467"/>
        <v>0</v>
      </c>
      <c r="EH160" s="507">
        <f t="shared" si="495"/>
        <v>0.05</v>
      </c>
      <c r="EI160" s="204">
        <f t="shared" si="373"/>
        <v>-21.340901753415</v>
      </c>
      <c r="EJ160" s="204">
        <f t="shared" si="347"/>
        <v>4.9999999999990052E-3</v>
      </c>
      <c r="EK160" s="537">
        <f t="shared" si="551"/>
        <v>0</v>
      </c>
      <c r="EL160" s="537">
        <f t="shared" si="516"/>
        <v>0</v>
      </c>
      <c r="EM160" s="537">
        <f t="shared" si="537"/>
        <v>0</v>
      </c>
      <c r="EN160" s="537">
        <f t="shared" si="538"/>
        <v>0</v>
      </c>
      <c r="EO160" s="518">
        <f t="shared" si="414"/>
        <v>-21.522810244839999</v>
      </c>
      <c r="EP160" s="519">
        <f t="shared" si="433"/>
        <v>4.9999999999990052E-3</v>
      </c>
      <c r="EQ160" s="519">
        <f t="shared" si="468"/>
        <v>4.9999999999990052E-3</v>
      </c>
      <c r="ER160" s="538">
        <f t="shared" si="513"/>
        <v>4.9999999999990052E-3</v>
      </c>
      <c r="ES160" s="519">
        <f t="shared" si="469"/>
        <v>4.9999999999990052E-3</v>
      </c>
      <c r="ET160" s="519">
        <f t="shared" si="496"/>
        <v>4.9999999999990052E-3</v>
      </c>
      <c r="EU160" s="104">
        <f t="shared" si="470"/>
        <v>-22.006021978220016</v>
      </c>
      <c r="EV160" s="163">
        <v>-22.015805555555566</v>
      </c>
      <c r="EW160" s="183"/>
      <c r="EX160" s="36">
        <v>42402</v>
      </c>
      <c r="EY160" s="108">
        <v>0.24429999999999985</v>
      </c>
      <c r="EZ160" s="108">
        <v>0.20772499999999994</v>
      </c>
      <c r="FB160" s="104">
        <v>-22.689747876000013</v>
      </c>
      <c r="FC160" s="202">
        <v>0.1</v>
      </c>
      <c r="FD160" s="224">
        <v>-1.0077249999999998</v>
      </c>
      <c r="FE160" s="508">
        <f t="shared" si="471"/>
        <v>-1.05</v>
      </c>
      <c r="FF160" s="507">
        <f t="shared" si="497"/>
        <v>0</v>
      </c>
      <c r="FG160" s="204">
        <f t="shared" si="374"/>
        <v>-23.034300427505006</v>
      </c>
      <c r="FH160" s="204">
        <f t="shared" si="351"/>
        <v>-0.10500000000000043</v>
      </c>
      <c r="FI160" s="537">
        <f t="shared" si="552"/>
        <v>0</v>
      </c>
      <c r="FJ160" s="537">
        <f t="shared" si="517"/>
        <v>0</v>
      </c>
      <c r="FK160" s="537">
        <f t="shared" si="539"/>
        <v>0</v>
      </c>
      <c r="FL160" s="537">
        <f t="shared" si="540"/>
        <v>0</v>
      </c>
      <c r="FM160" s="518">
        <f t="shared" si="415"/>
        <v>-23.034300427505006</v>
      </c>
      <c r="FN160" s="519">
        <f t="shared" si="438"/>
        <v>-8.4000000000000352E-2</v>
      </c>
      <c r="FO160" s="519">
        <f t="shared" si="472"/>
        <v>-8.4000000000000352E-2</v>
      </c>
      <c r="FP160" s="538">
        <f t="shared" si="508"/>
        <v>-8.4000000000000352E-2</v>
      </c>
      <c r="FQ160" s="519">
        <f t="shared" si="473"/>
        <v>-8.4000000000000352E-2</v>
      </c>
      <c r="FR160" s="519">
        <f t="shared" si="498"/>
        <v>-8.4000000000000352E-2</v>
      </c>
      <c r="FS160" s="104">
        <f t="shared" si="474"/>
        <v>-22.118788899680997</v>
      </c>
      <c r="FT160">
        <v>-22.522722222222217</v>
      </c>
      <c r="FU160" s="183"/>
      <c r="FV160" s="36">
        <v>42402</v>
      </c>
      <c r="FW160" s="108">
        <v>0.24429999999999985</v>
      </c>
      <c r="FX160" s="108">
        <v>0.20772499999999994</v>
      </c>
      <c r="FZ160" s="104">
        <v>-22.689747876000013</v>
      </c>
      <c r="GA160" s="202">
        <v>0.1</v>
      </c>
      <c r="GB160" s="223">
        <v>-7.4577249999999999</v>
      </c>
      <c r="GC160" s="508">
        <f t="shared" si="475"/>
        <v>-2</v>
      </c>
      <c r="GD160" s="507">
        <f t="shared" si="499"/>
        <v>0</v>
      </c>
      <c r="GE160" s="204">
        <f t="shared" si="375"/>
        <v>-25.844789412287508</v>
      </c>
      <c r="GF160" s="204">
        <f t="shared" si="355"/>
        <v>-0.10000000000000142</v>
      </c>
      <c r="GG160" s="537">
        <f t="shared" si="553"/>
        <v>-0.11000000000000143</v>
      </c>
      <c r="GH160" s="537">
        <f t="shared" si="518"/>
        <v>0</v>
      </c>
      <c r="GI160" s="537">
        <f t="shared" si="541"/>
        <v>0</v>
      </c>
      <c r="GJ160" s="537">
        <f t="shared" si="542"/>
        <v>0</v>
      </c>
      <c r="GK160" s="518">
        <f t="shared" si="416"/>
        <v>-24.5447894122875</v>
      </c>
      <c r="GL160" s="519">
        <f t="shared" si="356"/>
        <v>-8.8000000000002396E-2</v>
      </c>
      <c r="GM160" s="519">
        <f t="shared" si="476"/>
        <v>-4.4000000000001198E-2</v>
      </c>
      <c r="GN160" s="538">
        <f t="shared" si="509"/>
        <v>-4.4000000000001198E-2</v>
      </c>
      <c r="GO160" s="519">
        <f t="shared" si="477"/>
        <v>-4.4000000000001198E-2</v>
      </c>
      <c r="GP160" s="519">
        <f t="shared" si="500"/>
        <v>-4.4000000000001198E-2</v>
      </c>
      <c r="GQ160" s="104">
        <f t="shared" si="478"/>
        <v>-22.999289412287492</v>
      </c>
      <c r="GR160"/>
      <c r="GS160" s="183"/>
      <c r="GT160" s="36">
        <v>42402</v>
      </c>
      <c r="GU160" s="108">
        <v>0.24429999999999985</v>
      </c>
      <c r="GV160" s="108">
        <v>0.20772499999999994</v>
      </c>
      <c r="GX160" s="104">
        <v>-22.689747876000013</v>
      </c>
      <c r="GY160" s="202">
        <v>0.1</v>
      </c>
      <c r="GZ160" s="223">
        <v>2.0422750000000001</v>
      </c>
      <c r="HA160" s="508">
        <f t="shared" si="479"/>
        <v>0</v>
      </c>
      <c r="HB160" s="507">
        <f t="shared" si="501"/>
        <v>0.3</v>
      </c>
      <c r="HC160" s="204">
        <f t="shared" si="376"/>
        <v>-23.6325</v>
      </c>
      <c r="HD160" s="204">
        <f t="shared" si="358"/>
        <v>3.0000000000001137E-2</v>
      </c>
      <c r="HE160" s="537">
        <f t="shared" si="554"/>
        <v>0</v>
      </c>
      <c r="HF160" s="537">
        <f t="shared" si="519"/>
        <v>0</v>
      </c>
      <c r="HG160" s="537">
        <f t="shared" si="543"/>
        <v>0</v>
      </c>
      <c r="HH160" s="537">
        <f t="shared" si="544"/>
        <v>0</v>
      </c>
      <c r="HI160" s="518">
        <f t="shared" si="417"/>
        <v>-23.652257279915009</v>
      </c>
      <c r="HJ160" s="519">
        <f t="shared" si="447"/>
        <v>3.0000000000001137E-2</v>
      </c>
      <c r="HK160" s="519">
        <f t="shared" si="480"/>
        <v>3.0000000000001137E-2</v>
      </c>
      <c r="HL160" s="538">
        <f t="shared" si="510"/>
        <v>3.0000000000001137E-2</v>
      </c>
      <c r="HM160" s="519">
        <f t="shared" si="481"/>
        <v>3.0000000000001137E-2</v>
      </c>
      <c r="HN160" s="519">
        <f t="shared" si="502"/>
        <v>3.0000000000001137E-2</v>
      </c>
      <c r="HO160" s="104">
        <f t="shared" si="482"/>
        <v>-22.528357279915014</v>
      </c>
      <c r="HP160" s="165"/>
      <c r="HQ160" s="183"/>
      <c r="HR160" s="36">
        <v>42402</v>
      </c>
      <c r="HS160" s="108">
        <v>0.24429999999999985</v>
      </c>
      <c r="HT160" s="108">
        <v>0.20772499999999994</v>
      </c>
      <c r="HV160" s="104">
        <v>-22.689747876000013</v>
      </c>
      <c r="HW160" s="202">
        <v>0.1</v>
      </c>
      <c r="HX160" s="223">
        <v>0.24227500000000002</v>
      </c>
      <c r="HY160" s="508">
        <f t="shared" si="483"/>
        <v>0</v>
      </c>
      <c r="HZ160" s="507">
        <f t="shared" si="503"/>
        <v>-0.3</v>
      </c>
      <c r="IA160" s="204">
        <f t="shared" si="377"/>
        <v>-22.454775439477519</v>
      </c>
      <c r="IB160" s="204">
        <f t="shared" si="362"/>
        <v>-3.0000000000001137E-2</v>
      </c>
      <c r="IC160" s="537">
        <f t="shared" si="555"/>
        <v>0</v>
      </c>
      <c r="ID160" s="537">
        <f t="shared" si="520"/>
        <v>0</v>
      </c>
      <c r="IE160" s="537">
        <f t="shared" si="545"/>
        <v>0</v>
      </c>
      <c r="IF160" s="537">
        <f t="shared" si="546"/>
        <v>0</v>
      </c>
      <c r="IG160" s="518">
        <f t="shared" si="418"/>
        <v>-22.454775439477519</v>
      </c>
      <c r="IH160" s="519">
        <f t="shared" si="452"/>
        <v>-3.0000000000001137E-2</v>
      </c>
      <c r="II160" s="519">
        <f t="shared" si="484"/>
        <v>-3.0000000000001137E-2</v>
      </c>
      <c r="IJ160" s="538">
        <f t="shared" si="511"/>
        <v>-3.0000000000001137E-2</v>
      </c>
      <c r="IK160" s="519">
        <f t="shared" si="485"/>
        <v>-3.0000000000001137E-2</v>
      </c>
      <c r="IL160" s="519">
        <f t="shared" si="504"/>
        <v>-3.0000000000001137E-2</v>
      </c>
      <c r="IM160" s="104">
        <f t="shared" si="486"/>
        <v>-23.003975439477536</v>
      </c>
      <c r="IN160"/>
      <c r="IO160" s="183"/>
      <c r="IP160" s="36">
        <v>42402</v>
      </c>
      <c r="IQ160" s="108">
        <v>0.24429999999999985</v>
      </c>
      <c r="IR160" s="108">
        <v>0.20772499999999994</v>
      </c>
      <c r="IT160" s="104">
        <v>-22.689747876000013</v>
      </c>
      <c r="IU160" s="202">
        <v>0.1</v>
      </c>
      <c r="IV160" s="365">
        <v>2.7422750000000002</v>
      </c>
      <c r="IW160" s="508">
        <f t="shared" si="487"/>
        <v>0</v>
      </c>
      <c r="IX160" s="507">
        <f t="shared" si="505"/>
        <v>0.3</v>
      </c>
      <c r="IY160" s="204">
        <f t="shared" si="378"/>
        <v>-22.155000000000005</v>
      </c>
      <c r="IZ160" s="204">
        <f t="shared" si="366"/>
        <v>3.0000000000001137E-2</v>
      </c>
      <c r="JA160" s="537">
        <f t="shared" si="556"/>
        <v>0</v>
      </c>
      <c r="JB160" s="537">
        <f t="shared" si="521"/>
        <v>0</v>
      </c>
      <c r="JC160" s="537">
        <f t="shared" si="547"/>
        <v>0</v>
      </c>
      <c r="JD160" s="537">
        <f t="shared" si="548"/>
        <v>0</v>
      </c>
      <c r="JE160" s="518">
        <f t="shared" si="419"/>
        <v>-22.229622412950011</v>
      </c>
      <c r="JF160" s="519">
        <f t="shared" si="457"/>
        <v>3.0000000000001137E-2</v>
      </c>
      <c r="JG160" s="519">
        <f t="shared" si="488"/>
        <v>3.0000000000001137E-2</v>
      </c>
      <c r="JH160" s="538">
        <f t="shared" si="512"/>
        <v>3.0000000000001137E-2</v>
      </c>
      <c r="JI160" s="519">
        <f t="shared" si="489"/>
        <v>3.0000000000001137E-2</v>
      </c>
      <c r="JJ160" s="519">
        <f t="shared" si="506"/>
        <v>3.0000000000001137E-2</v>
      </c>
      <c r="JK160" s="104">
        <f t="shared" si="490"/>
        <v>-21.973423855859018</v>
      </c>
      <c r="JL160" s="131"/>
      <c r="JM160" s="131"/>
      <c r="JN160" s="528"/>
      <c r="JO160" s="163">
        <v>-22.689747876000013</v>
      </c>
      <c r="JP160" s="163">
        <v>-0.85772499999999996</v>
      </c>
      <c r="JQ160" s="398">
        <f t="shared" si="525"/>
        <v>-23.434720429142509</v>
      </c>
      <c r="JT160" s="163">
        <v>-7.3077250000000005</v>
      </c>
      <c r="JU160" s="398">
        <f t="shared" si="526"/>
        <v>-22.762483664901008</v>
      </c>
      <c r="JX160" s="163">
        <v>1.942275</v>
      </c>
      <c r="JY160" s="425">
        <f t="shared" si="527"/>
        <v>-22.006021978220016</v>
      </c>
      <c r="JZ160" s="398">
        <v>-22.015805555555566</v>
      </c>
      <c r="KB160" s="163">
        <v>-1.0077249999999998</v>
      </c>
      <c r="KC160" s="398">
        <f t="shared" si="528"/>
        <v>-22.118788899680997</v>
      </c>
      <c r="KD160" s="398">
        <v>-22.522722222222217</v>
      </c>
      <c r="KF160" s="163">
        <v>-7.4577249999999999</v>
      </c>
      <c r="KG160" s="398">
        <f t="shared" si="529"/>
        <v>-22.999289412287492</v>
      </c>
      <c r="KJ160" s="163">
        <v>2.0422750000000001</v>
      </c>
      <c r="KK160" s="398">
        <f t="shared" si="530"/>
        <v>-22.528357279915014</v>
      </c>
      <c r="KL160" s="425"/>
      <c r="KN160" s="365">
        <v>0.24227500000000002</v>
      </c>
      <c r="KO160" s="398">
        <f t="shared" si="531"/>
        <v>-23.003975439477536</v>
      </c>
      <c r="KR160" s="365">
        <v>2.7422750000000002</v>
      </c>
      <c r="KS160" s="398">
        <f t="shared" si="532"/>
        <v>-21.973423855859018</v>
      </c>
      <c r="KU160" s="36">
        <v>42402</v>
      </c>
    </row>
    <row r="161" spans="1:325" x14ac:dyDescent="0.35">
      <c r="A161" s="95">
        <v>41307</v>
      </c>
      <c r="B161" s="36">
        <v>41307</v>
      </c>
      <c r="C161" s="301">
        <v>-0.65</v>
      </c>
      <c r="D161" s="301">
        <v>-7.1000000000000005</v>
      </c>
      <c r="E161" s="301">
        <v>2.15</v>
      </c>
      <c r="F161" s="301">
        <v>-0.79999999999999993</v>
      </c>
      <c r="G161" s="301">
        <v>-7.25</v>
      </c>
      <c r="H161" s="301">
        <v>2.25</v>
      </c>
      <c r="I161" s="301">
        <v>0.44999999999999996</v>
      </c>
      <c r="J161" s="301">
        <v>2.95</v>
      </c>
      <c r="K161" s="106"/>
      <c r="L161" s="36">
        <v>42402</v>
      </c>
      <c r="M161" s="108">
        <v>0.24429999999999985</v>
      </c>
      <c r="N161" s="98">
        <f t="shared" si="523"/>
        <v>0.20772499999999994</v>
      </c>
      <c r="O161" s="108">
        <f t="shared" si="524"/>
        <v>0.17171666666666663</v>
      </c>
      <c r="P161" s="262"/>
      <c r="Q161" s="181">
        <v>42402</v>
      </c>
      <c r="R161" s="301">
        <v>-0.65</v>
      </c>
      <c r="S161" s="224">
        <v>-0.85772499999999996</v>
      </c>
      <c r="T161"/>
      <c r="U161" s="301">
        <v>-7.1000000000000005</v>
      </c>
      <c r="V161" s="224">
        <v>-7.3077250000000005</v>
      </c>
      <c r="W161"/>
      <c r="X161" s="301">
        <v>2.15</v>
      </c>
      <c r="Y161" s="224">
        <v>1.942275</v>
      </c>
      <c r="Z161">
        <v>-22.015805555555566</v>
      </c>
      <c r="AA161" s="301">
        <v>-0.79999999999999993</v>
      </c>
      <c r="AB161" s="224">
        <v>-1.0077249999999998</v>
      </c>
      <c r="AC161">
        <v>-22.522722222222217</v>
      </c>
      <c r="AD161" s="301">
        <v>-7.25</v>
      </c>
      <c r="AE161" s="223">
        <v>-7.4577249999999999</v>
      </c>
      <c r="AF161"/>
      <c r="AG161" s="301">
        <v>2.25</v>
      </c>
      <c r="AH161" s="223">
        <v>2.0422750000000001</v>
      </c>
      <c r="AI161" s="100"/>
      <c r="AJ161" s="301">
        <v>0.44999999999999996</v>
      </c>
      <c r="AK161" s="223">
        <v>0.24227500000000002</v>
      </c>
      <c r="AL161"/>
      <c r="AM161" s="301">
        <v>2.95</v>
      </c>
      <c r="AN161" s="223">
        <f t="shared" si="522"/>
        <v>2.7422750000000002</v>
      </c>
      <c r="AO161"/>
      <c r="AZ161" s="36">
        <v>42403</v>
      </c>
      <c r="BA161" s="301">
        <v>-0.95000000000000007</v>
      </c>
      <c r="BC161" s="301">
        <v>-5.6</v>
      </c>
      <c r="BE161" s="301">
        <v>1.95</v>
      </c>
      <c r="BG161" s="301">
        <v>-2.8499999999999996</v>
      </c>
      <c r="BI161" s="301">
        <v>-8.9</v>
      </c>
      <c r="BK161" s="301">
        <v>3.7</v>
      </c>
      <c r="BM161" s="301">
        <v>-3.25</v>
      </c>
      <c r="BO161" s="301">
        <v>-1.05</v>
      </c>
      <c r="BS161" s="36">
        <v>42403</v>
      </c>
      <c r="BT161">
        <v>107</v>
      </c>
      <c r="BU161">
        <f t="shared" si="380"/>
        <v>1.07</v>
      </c>
      <c r="BV161">
        <f t="shared" si="381"/>
        <v>-22.656805297750026</v>
      </c>
      <c r="BW161">
        <v>96</v>
      </c>
      <c r="BX161">
        <f t="shared" si="382"/>
        <v>0.96</v>
      </c>
      <c r="BY161">
        <v>-23.214944444444441</v>
      </c>
      <c r="CD161" s="36">
        <v>42403</v>
      </c>
      <c r="CE161" s="108">
        <v>0.31914999999999993</v>
      </c>
      <c r="CF161" s="108">
        <v>0.28172499999999989</v>
      </c>
      <c r="CH161" s="104">
        <v>-22.656805297750026</v>
      </c>
      <c r="CI161" s="202">
        <v>0.1</v>
      </c>
      <c r="CJ161" s="224">
        <v>-1.231725</v>
      </c>
      <c r="CK161" s="508">
        <f t="shared" si="459"/>
        <v>-1.05</v>
      </c>
      <c r="CL161" s="507">
        <f t="shared" si="491"/>
        <v>0</v>
      </c>
      <c r="CM161" s="204">
        <f t="shared" si="370"/>
        <v>-24.2812204291425</v>
      </c>
      <c r="CN161" s="204">
        <f t="shared" si="371"/>
        <v>-5.2499999999998437E-2</v>
      </c>
      <c r="CO161" s="537">
        <f t="shared" si="549"/>
        <v>0</v>
      </c>
      <c r="CP161" s="537">
        <f t="shared" si="514"/>
        <v>0</v>
      </c>
      <c r="CQ161" s="537">
        <f t="shared" si="533"/>
        <v>0</v>
      </c>
      <c r="CR161" s="537">
        <f t="shared" si="534"/>
        <v>0</v>
      </c>
      <c r="CS161" s="518">
        <f t="shared" si="412"/>
        <v>-24.2812204291425</v>
      </c>
      <c r="CT161" s="519">
        <f t="shared" si="423"/>
        <v>-4.1999999999998754E-2</v>
      </c>
      <c r="CU161" s="519">
        <f t="shared" si="460"/>
        <v>-2.0999999999999377E-2</v>
      </c>
      <c r="CV161" s="538">
        <f t="shared" si="302"/>
        <v>-2.0999999999999377E-2</v>
      </c>
      <c r="CW161" s="519">
        <f t="shared" si="461"/>
        <v>-2.0999999999999377E-2</v>
      </c>
      <c r="CX161" s="519">
        <f t="shared" si="492"/>
        <v>-2.0999999999999377E-2</v>
      </c>
      <c r="CY161" s="104">
        <f t="shared" si="462"/>
        <v>-23.455720429142509</v>
      </c>
      <c r="CZ161"/>
      <c r="DB161" s="36">
        <v>42403</v>
      </c>
      <c r="DC161" s="108">
        <v>0.31914999999999993</v>
      </c>
      <c r="DD161" s="108">
        <v>0.28172499999999989</v>
      </c>
      <c r="DF161" s="104">
        <v>-22.656805297750026</v>
      </c>
      <c r="DG161" s="202">
        <v>0.1</v>
      </c>
      <c r="DH161" s="224">
        <v>-5.8817249999999994</v>
      </c>
      <c r="DI161" s="508">
        <f t="shared" si="463"/>
        <v>-1.8</v>
      </c>
      <c r="DJ161" s="507">
        <f t="shared" si="493"/>
        <v>0</v>
      </c>
      <c r="DK161" s="204">
        <f t="shared" si="372"/>
        <v>-23.830000000000023</v>
      </c>
      <c r="DL161" s="204">
        <f t="shared" si="343"/>
        <v>-8.9999999999999858E-2</v>
      </c>
      <c r="DM161" s="537">
        <f t="shared" si="550"/>
        <v>0</v>
      </c>
      <c r="DN161" s="537">
        <f t="shared" si="515"/>
        <v>0</v>
      </c>
      <c r="DO161" s="537">
        <f t="shared" si="535"/>
        <v>0</v>
      </c>
      <c r="DP161" s="537">
        <f t="shared" si="536"/>
        <v>0</v>
      </c>
      <c r="DQ161" s="518">
        <f t="shared" si="413"/>
        <v>-24.581162814992524</v>
      </c>
      <c r="DR161" s="519">
        <f t="shared" si="428"/>
        <v>-7.1999999999999884E-2</v>
      </c>
      <c r="DS161" s="519">
        <f t="shared" si="464"/>
        <v>-3.5999999999999942E-2</v>
      </c>
      <c r="DT161" s="538">
        <f t="shared" si="507"/>
        <v>-3.5999999999999942E-2</v>
      </c>
      <c r="DU161" s="519">
        <f t="shared" si="465"/>
        <v>-3.5999999999999942E-2</v>
      </c>
      <c r="DV161" s="519">
        <f t="shared" si="494"/>
        <v>-3.5999999999999942E-2</v>
      </c>
      <c r="DW161" s="104">
        <f t="shared" si="466"/>
        <v>-22.79848366490101</v>
      </c>
      <c r="DY161" s="183"/>
      <c r="DZ161" s="36">
        <v>42403</v>
      </c>
      <c r="EA161" s="108">
        <v>0.31914999999999993</v>
      </c>
      <c r="EB161" s="108">
        <v>0.28172499999999989</v>
      </c>
      <c r="ED161" s="104">
        <v>-22.656805297750026</v>
      </c>
      <c r="EE161" s="202">
        <v>0.1</v>
      </c>
      <c r="EF161" s="224">
        <v>1.668275</v>
      </c>
      <c r="EG161" s="508">
        <f t="shared" si="467"/>
        <v>0</v>
      </c>
      <c r="EH161" s="507">
        <f t="shared" si="495"/>
        <v>0.05</v>
      </c>
      <c r="EI161" s="204">
        <f t="shared" si="373"/>
        <v>-21.335901753415001</v>
      </c>
      <c r="EJ161" s="204">
        <f t="shared" si="347"/>
        <v>4.9999999999990052E-3</v>
      </c>
      <c r="EK161" s="537">
        <f t="shared" si="551"/>
        <v>0</v>
      </c>
      <c r="EL161" s="537">
        <f t="shared" si="516"/>
        <v>0</v>
      </c>
      <c r="EM161" s="537">
        <f t="shared" si="537"/>
        <v>0</v>
      </c>
      <c r="EN161" s="537">
        <f t="shared" si="538"/>
        <v>0</v>
      </c>
      <c r="EO161" s="518">
        <f t="shared" si="414"/>
        <v>-21.51781024484</v>
      </c>
      <c r="EP161" s="519">
        <f t="shared" si="433"/>
        <v>4.9999999999990052E-3</v>
      </c>
      <c r="EQ161" s="519">
        <f t="shared" si="468"/>
        <v>4.9999999999990052E-3</v>
      </c>
      <c r="ER161" s="538">
        <f t="shared" si="513"/>
        <v>4.9999999999990052E-3</v>
      </c>
      <c r="ES161" s="519">
        <f t="shared" si="469"/>
        <v>4.9999999999990052E-3</v>
      </c>
      <c r="ET161" s="519">
        <f t="shared" si="496"/>
        <v>4.9999999999990052E-3</v>
      </c>
      <c r="EU161" s="104">
        <f t="shared" si="470"/>
        <v>-22.001021978220017</v>
      </c>
      <c r="EW161" s="183"/>
      <c r="EX161" s="36">
        <v>42403</v>
      </c>
      <c r="EY161" s="108">
        <v>0.31914999999999993</v>
      </c>
      <c r="EZ161" s="108">
        <v>0.28172499999999989</v>
      </c>
      <c r="FB161" s="104">
        <v>-22.656805297750026</v>
      </c>
      <c r="FC161" s="202">
        <v>0.1</v>
      </c>
      <c r="FD161" s="224">
        <v>-3.1317249999999994</v>
      </c>
      <c r="FE161" s="508">
        <f t="shared" si="471"/>
        <v>-1.3</v>
      </c>
      <c r="FF161" s="507">
        <f t="shared" si="497"/>
        <v>0</v>
      </c>
      <c r="FG161" s="204">
        <f t="shared" si="374"/>
        <v>-23.099300427505007</v>
      </c>
      <c r="FH161" s="204">
        <f t="shared" si="351"/>
        <v>-6.5000000000001279E-2</v>
      </c>
      <c r="FI161" s="537">
        <f t="shared" si="552"/>
        <v>0</v>
      </c>
      <c r="FJ161" s="537">
        <f t="shared" si="517"/>
        <v>0</v>
      </c>
      <c r="FK161" s="537">
        <f t="shared" si="539"/>
        <v>0</v>
      </c>
      <c r="FL161" s="537">
        <f t="shared" si="540"/>
        <v>0</v>
      </c>
      <c r="FM161" s="518">
        <f t="shared" si="415"/>
        <v>-23.099300427505007</v>
      </c>
      <c r="FN161" s="519">
        <f t="shared" si="438"/>
        <v>-5.2000000000001025E-2</v>
      </c>
      <c r="FO161" s="519">
        <f t="shared" si="472"/>
        <v>-5.2000000000001025E-2</v>
      </c>
      <c r="FP161" s="538">
        <f t="shared" si="508"/>
        <v>-5.2000000000001025E-2</v>
      </c>
      <c r="FQ161" s="519">
        <f t="shared" si="473"/>
        <v>-5.2000000000001025E-2</v>
      </c>
      <c r="FR161" s="519">
        <f t="shared" si="498"/>
        <v>-5.2000000000001025E-2</v>
      </c>
      <c r="FS161" s="104">
        <f t="shared" si="474"/>
        <v>-22.170788899680996</v>
      </c>
      <c r="FT161"/>
      <c r="FU161" s="183"/>
      <c r="FV161" s="36">
        <v>42403</v>
      </c>
      <c r="FW161" s="108">
        <v>0.31914999999999993</v>
      </c>
      <c r="FX161" s="108">
        <v>0.28172499999999989</v>
      </c>
      <c r="FZ161" s="104">
        <v>-22.656805297750026</v>
      </c>
      <c r="GA161" s="202">
        <v>0.1</v>
      </c>
      <c r="GB161" s="223">
        <v>-9.1817250000000001</v>
      </c>
      <c r="GC161" s="508">
        <f t="shared" si="475"/>
        <v>-2</v>
      </c>
      <c r="GD161" s="507">
        <f t="shared" si="499"/>
        <v>0</v>
      </c>
      <c r="GE161" s="204">
        <f t="shared" si="375"/>
        <v>-25.944789412287509</v>
      </c>
      <c r="GF161" s="204">
        <f t="shared" si="355"/>
        <v>-0.10000000000000142</v>
      </c>
      <c r="GG161" s="537">
        <f t="shared" si="553"/>
        <v>-0.11000000000000143</v>
      </c>
      <c r="GH161" s="537">
        <f t="shared" si="518"/>
        <v>0</v>
      </c>
      <c r="GI161" s="537">
        <f t="shared" si="541"/>
        <v>0</v>
      </c>
      <c r="GJ161" s="537">
        <f t="shared" si="542"/>
        <v>0</v>
      </c>
      <c r="GK161" s="518">
        <f t="shared" si="416"/>
        <v>-24.654789412287503</v>
      </c>
      <c r="GL161" s="519">
        <f t="shared" si="356"/>
        <v>-8.8000000000002396E-2</v>
      </c>
      <c r="GM161" s="519">
        <f t="shared" si="476"/>
        <v>-4.4000000000001198E-2</v>
      </c>
      <c r="GN161" s="538">
        <f t="shared" si="509"/>
        <v>-4.4000000000001198E-2</v>
      </c>
      <c r="GO161" s="519">
        <f t="shared" si="477"/>
        <v>-4.4000000000001198E-2</v>
      </c>
      <c r="GP161" s="519">
        <f t="shared" si="500"/>
        <v>-4.4000000000001198E-2</v>
      </c>
      <c r="GQ161" s="104">
        <f t="shared" si="478"/>
        <v>-23.043289412287493</v>
      </c>
      <c r="GR161"/>
      <c r="GS161" s="183"/>
      <c r="GT161" s="36">
        <v>42403</v>
      </c>
      <c r="GU161" s="108">
        <v>0.31914999999999993</v>
      </c>
      <c r="GV161" s="108">
        <v>0.28172499999999989</v>
      </c>
      <c r="GX161" s="104">
        <v>-22.656805297750026</v>
      </c>
      <c r="GY161" s="202">
        <v>0.1</v>
      </c>
      <c r="GZ161" s="223">
        <v>3.4182750000000004</v>
      </c>
      <c r="HA161" s="508">
        <f t="shared" si="479"/>
        <v>0</v>
      </c>
      <c r="HB161" s="507">
        <f t="shared" si="501"/>
        <v>0.7</v>
      </c>
      <c r="HC161" s="204">
        <f t="shared" si="376"/>
        <v>-23.5625</v>
      </c>
      <c r="HD161" s="204">
        <f t="shared" si="358"/>
        <v>7.0000000000000284E-2</v>
      </c>
      <c r="HE161" s="537">
        <f t="shared" si="554"/>
        <v>0</v>
      </c>
      <c r="HF161" s="537">
        <f t="shared" si="519"/>
        <v>0</v>
      </c>
      <c r="HG161" s="537">
        <f t="shared" si="543"/>
        <v>0</v>
      </c>
      <c r="HH161" s="537">
        <f t="shared" si="544"/>
        <v>0</v>
      </c>
      <c r="HI161" s="518">
        <f t="shared" si="417"/>
        <v>-23.582257279915009</v>
      </c>
      <c r="HJ161" s="519">
        <f t="shared" si="447"/>
        <v>7.0000000000000284E-2</v>
      </c>
      <c r="HK161" s="519">
        <f t="shared" si="480"/>
        <v>7.0000000000000284E-2</v>
      </c>
      <c r="HL161" s="538">
        <f t="shared" si="510"/>
        <v>7.0000000000000284E-2</v>
      </c>
      <c r="HM161" s="519">
        <f t="shared" si="481"/>
        <v>7.0000000000000284E-2</v>
      </c>
      <c r="HN161" s="519">
        <f t="shared" si="502"/>
        <v>7.0000000000000284E-2</v>
      </c>
      <c r="HO161" s="104">
        <f t="shared" si="482"/>
        <v>-22.458357279915013</v>
      </c>
      <c r="HP161" s="165"/>
      <c r="HQ161" s="183"/>
      <c r="HR161" s="36">
        <v>42403</v>
      </c>
      <c r="HS161" s="108">
        <v>0.31914999999999993</v>
      </c>
      <c r="HT161" s="108">
        <v>0.28172499999999989</v>
      </c>
      <c r="HV161" s="104">
        <v>-22.656805297750026</v>
      </c>
      <c r="HW161" s="202">
        <v>0.1</v>
      </c>
      <c r="HX161" s="223">
        <v>-3.5317249999999998</v>
      </c>
      <c r="HY161" s="508">
        <f t="shared" si="483"/>
        <v>-1.3</v>
      </c>
      <c r="HZ161" s="507">
        <f t="shared" si="503"/>
        <v>0</v>
      </c>
      <c r="IA161" s="204">
        <f t="shared" si="377"/>
        <v>-22.584775439477518</v>
      </c>
      <c r="IB161" s="204">
        <f t="shared" si="362"/>
        <v>-0.12999999999999901</v>
      </c>
      <c r="IC161" s="537">
        <f t="shared" si="555"/>
        <v>0</v>
      </c>
      <c r="ID161" s="537">
        <f t="shared" si="520"/>
        <v>0</v>
      </c>
      <c r="IE161" s="537">
        <f t="shared" si="545"/>
        <v>0</v>
      </c>
      <c r="IF161" s="537">
        <f t="shared" si="546"/>
        <v>0</v>
      </c>
      <c r="IG161" s="518">
        <f t="shared" si="418"/>
        <v>-22.584775439477518</v>
      </c>
      <c r="IH161" s="519">
        <f t="shared" si="452"/>
        <v>-0.1039999999999992</v>
      </c>
      <c r="II161" s="519">
        <f t="shared" si="484"/>
        <v>-0.1039999999999992</v>
      </c>
      <c r="IJ161" s="538">
        <f t="shared" si="511"/>
        <v>-0.1039999999999992</v>
      </c>
      <c r="IK161" s="519">
        <f t="shared" si="485"/>
        <v>-0.1039999999999992</v>
      </c>
      <c r="IL161" s="519">
        <f t="shared" si="504"/>
        <v>-0.1039999999999992</v>
      </c>
      <c r="IM161" s="104">
        <f t="shared" si="486"/>
        <v>-23.107975439477535</v>
      </c>
      <c r="IN161"/>
      <c r="IO161" s="183"/>
      <c r="IP161" s="36">
        <v>42403</v>
      </c>
      <c r="IQ161" s="108">
        <v>0.31914999999999993</v>
      </c>
      <c r="IR161" s="108">
        <v>0.28172499999999989</v>
      </c>
      <c r="IT161" s="104">
        <v>-22.656805297750026</v>
      </c>
      <c r="IU161" s="202">
        <v>0.1</v>
      </c>
      <c r="IV161" s="365">
        <v>-1.331725</v>
      </c>
      <c r="IW161" s="508">
        <f t="shared" si="487"/>
        <v>-1.05</v>
      </c>
      <c r="IX161" s="507">
        <f t="shared" si="505"/>
        <v>0</v>
      </c>
      <c r="IY161" s="204">
        <f t="shared" si="378"/>
        <v>-22.260000000000005</v>
      </c>
      <c r="IZ161" s="204">
        <f t="shared" si="366"/>
        <v>-0.10500000000000043</v>
      </c>
      <c r="JA161" s="537">
        <f t="shared" si="556"/>
        <v>0</v>
      </c>
      <c r="JB161" s="537">
        <f t="shared" si="521"/>
        <v>0</v>
      </c>
      <c r="JC161" s="537">
        <f t="shared" si="547"/>
        <v>0</v>
      </c>
      <c r="JD161" s="537">
        <f t="shared" si="548"/>
        <v>0</v>
      </c>
      <c r="JE161" s="518">
        <f t="shared" si="419"/>
        <v>-22.334622412950011</v>
      </c>
      <c r="JF161" s="519">
        <f t="shared" si="457"/>
        <v>-8.4000000000000352E-2</v>
      </c>
      <c r="JG161" s="519">
        <f t="shared" si="488"/>
        <v>-8.4000000000000352E-2</v>
      </c>
      <c r="JH161" s="538">
        <f t="shared" si="512"/>
        <v>-8.4000000000000352E-2</v>
      </c>
      <c r="JI161" s="519">
        <f t="shared" si="489"/>
        <v>-8.4000000000000352E-2</v>
      </c>
      <c r="JJ161" s="519">
        <f t="shared" si="506"/>
        <v>-8.4000000000000352E-2</v>
      </c>
      <c r="JK161" s="104">
        <f t="shared" si="490"/>
        <v>-22.057423855859017</v>
      </c>
      <c r="JL161" s="131"/>
      <c r="JM161" s="131"/>
      <c r="JN161" s="528"/>
      <c r="JO161" s="163">
        <v>-22.656805297750026</v>
      </c>
      <c r="JP161" s="163">
        <v>-1.231725</v>
      </c>
      <c r="JQ161" s="398">
        <f t="shared" si="525"/>
        <v>-23.455720429142509</v>
      </c>
      <c r="JT161" s="163">
        <v>-5.8817249999999994</v>
      </c>
      <c r="JU161" s="398">
        <f t="shared" si="526"/>
        <v>-22.79848366490101</v>
      </c>
      <c r="JX161" s="163">
        <v>1.668275</v>
      </c>
      <c r="JY161" s="425">
        <f t="shared" si="527"/>
        <v>-22.001021978220017</v>
      </c>
      <c r="KB161" s="163">
        <v>-3.1317249999999994</v>
      </c>
      <c r="KC161" s="398">
        <f t="shared" si="528"/>
        <v>-22.170788899680996</v>
      </c>
      <c r="KF161" s="163">
        <v>-9.1817250000000001</v>
      </c>
      <c r="KG161" s="398">
        <f t="shared" si="529"/>
        <v>-23.043289412287493</v>
      </c>
      <c r="KJ161" s="163">
        <v>3.4182750000000004</v>
      </c>
      <c r="KK161" s="398">
        <f t="shared" si="530"/>
        <v>-22.458357279915013</v>
      </c>
      <c r="KL161" s="425"/>
      <c r="KN161" s="365">
        <v>-3.5317249999999998</v>
      </c>
      <c r="KO161" s="398">
        <f t="shared" si="531"/>
        <v>-23.107975439477535</v>
      </c>
      <c r="KR161" s="365">
        <v>-1.331725</v>
      </c>
      <c r="KS161" s="398">
        <f t="shared" si="532"/>
        <v>-22.057423855859017</v>
      </c>
      <c r="KU161" s="36">
        <v>42403</v>
      </c>
    </row>
    <row r="162" spans="1:325" x14ac:dyDescent="0.35">
      <c r="A162" s="95">
        <v>41308</v>
      </c>
      <c r="B162" s="36">
        <v>41308</v>
      </c>
      <c r="C162" s="301">
        <v>-0.95000000000000007</v>
      </c>
      <c r="D162" s="301">
        <v>-5.6</v>
      </c>
      <c r="E162" s="301">
        <v>1.95</v>
      </c>
      <c r="F162" s="301">
        <v>-2.8499999999999996</v>
      </c>
      <c r="G162" s="301">
        <v>-8.9</v>
      </c>
      <c r="H162" s="301">
        <v>3.7</v>
      </c>
      <c r="I162" s="301">
        <v>-3.25</v>
      </c>
      <c r="J162" s="301">
        <v>-1.05</v>
      </c>
      <c r="K162" s="106"/>
      <c r="L162" s="36">
        <v>42403</v>
      </c>
      <c r="M162" s="108">
        <v>0.31914999999999993</v>
      </c>
      <c r="N162" s="98">
        <f t="shared" si="523"/>
        <v>0.28172499999999989</v>
      </c>
      <c r="O162" s="108">
        <f t="shared" si="524"/>
        <v>0.24486666666666659</v>
      </c>
      <c r="P162" s="262"/>
      <c r="Q162" s="181">
        <v>42403</v>
      </c>
      <c r="R162" s="301">
        <v>-0.95000000000000007</v>
      </c>
      <c r="S162" s="224">
        <v>-1.231725</v>
      </c>
      <c r="T162"/>
      <c r="U162" s="301">
        <v>-5.6</v>
      </c>
      <c r="V162" s="224">
        <v>-5.8817249999999994</v>
      </c>
      <c r="W162"/>
      <c r="X162" s="301">
        <v>1.95</v>
      </c>
      <c r="Y162" s="224">
        <v>1.668275</v>
      </c>
      <c r="Z162"/>
      <c r="AA162" s="301">
        <v>-2.8499999999999996</v>
      </c>
      <c r="AB162" s="224">
        <v>-3.1317249999999994</v>
      </c>
      <c r="AC162"/>
      <c r="AD162" s="301">
        <v>-8.9</v>
      </c>
      <c r="AE162" s="223">
        <v>-9.1817250000000001</v>
      </c>
      <c r="AF162"/>
      <c r="AG162" s="301">
        <v>3.7</v>
      </c>
      <c r="AH162" s="223">
        <v>3.4182750000000004</v>
      </c>
      <c r="AI162" s="100"/>
      <c r="AJ162" s="301">
        <v>-3.25</v>
      </c>
      <c r="AK162" s="223">
        <v>-3.5317249999999998</v>
      </c>
      <c r="AL162"/>
      <c r="AM162" s="301">
        <v>-1.05</v>
      </c>
      <c r="AN162" s="223">
        <f t="shared" si="522"/>
        <v>-1.331725</v>
      </c>
      <c r="AO162"/>
      <c r="AZ162" s="36">
        <v>42404</v>
      </c>
      <c r="BA162" s="301">
        <v>0.65</v>
      </c>
      <c r="BC162" s="301">
        <v>-7</v>
      </c>
      <c r="BE162" s="301">
        <v>2</v>
      </c>
      <c r="BG162" s="301">
        <v>-0.7</v>
      </c>
      <c r="BI162" s="301">
        <v>-6.85</v>
      </c>
      <c r="BK162" s="301">
        <v>4.05</v>
      </c>
      <c r="BM162" s="301">
        <v>-9.3000000000000007</v>
      </c>
      <c r="BN162" s="104"/>
      <c r="BO162" s="301">
        <v>-3.1999999999999997</v>
      </c>
      <c r="BP162" s="104"/>
      <c r="BQ162" s="104"/>
      <c r="BS162" s="36">
        <v>42404</v>
      </c>
      <c r="BT162">
        <v>108</v>
      </c>
      <c r="BU162">
        <f t="shared" si="380"/>
        <v>1.08</v>
      </c>
      <c r="BV162">
        <f t="shared" si="381"/>
        <v>-22.621922240000011</v>
      </c>
      <c r="BW162">
        <v>97</v>
      </c>
      <c r="BX162">
        <f t="shared" si="382"/>
        <v>0.97</v>
      </c>
      <c r="CD162" s="36">
        <v>42404</v>
      </c>
      <c r="CE162" s="108">
        <v>0.39570000000000005</v>
      </c>
      <c r="CF162" s="108">
        <v>0.35742499999999999</v>
      </c>
      <c r="CH162" s="104">
        <v>-22.621922240000011</v>
      </c>
      <c r="CI162" s="202">
        <v>0.1</v>
      </c>
      <c r="CJ162" s="224">
        <v>0.29257500000000003</v>
      </c>
      <c r="CK162" s="508">
        <f t="shared" si="459"/>
        <v>0</v>
      </c>
      <c r="CL162" s="507">
        <f t="shared" si="491"/>
        <v>-0.3</v>
      </c>
      <c r="CM162" s="204">
        <f t="shared" si="370"/>
        <v>-24.296220429142501</v>
      </c>
      <c r="CN162" s="204">
        <f t="shared" si="371"/>
        <v>-1.5000000000000568E-2</v>
      </c>
      <c r="CO162" s="537">
        <f t="shared" si="549"/>
        <v>0</v>
      </c>
      <c r="CP162" s="537">
        <f t="shared" si="514"/>
        <v>0</v>
      </c>
      <c r="CQ162" s="537">
        <f t="shared" si="533"/>
        <v>0</v>
      </c>
      <c r="CR162" s="537">
        <f t="shared" si="534"/>
        <v>0</v>
      </c>
      <c r="CS162" s="518">
        <f t="shared" si="412"/>
        <v>-24.296220429142501</v>
      </c>
      <c r="CT162" s="519">
        <f t="shared" si="423"/>
        <v>-1.5000000000000568E-2</v>
      </c>
      <c r="CU162" s="519">
        <f t="shared" si="460"/>
        <v>-1.5000000000000568E-2</v>
      </c>
      <c r="CV162" s="538">
        <f t="shared" si="302"/>
        <v>-1.5000000000000568E-2</v>
      </c>
      <c r="CW162" s="519">
        <f t="shared" si="461"/>
        <v>-1.5000000000000568E-2</v>
      </c>
      <c r="CX162" s="519">
        <f t="shared" si="492"/>
        <v>-1.5000000000000568E-2</v>
      </c>
      <c r="CY162" s="104">
        <f t="shared" si="462"/>
        <v>-23.47072042914251</v>
      </c>
      <c r="CZ162"/>
      <c r="DB162" s="36">
        <v>42404</v>
      </c>
      <c r="DC162" s="108">
        <v>0.39570000000000005</v>
      </c>
      <c r="DD162" s="108">
        <v>0.35742499999999999</v>
      </c>
      <c r="DF162" s="104">
        <v>-22.621922240000011</v>
      </c>
      <c r="DG162" s="202">
        <v>0.1</v>
      </c>
      <c r="DH162" s="224">
        <v>-7.3574250000000001</v>
      </c>
      <c r="DI162" s="508">
        <f t="shared" si="463"/>
        <v>-2</v>
      </c>
      <c r="DJ162" s="507">
        <f t="shared" si="493"/>
        <v>0</v>
      </c>
      <c r="DK162" s="204">
        <f t="shared" si="372"/>
        <v>-23.930000000000025</v>
      </c>
      <c r="DL162" s="204">
        <f t="shared" si="343"/>
        <v>-0.10000000000000142</v>
      </c>
      <c r="DM162" s="537">
        <f t="shared" si="550"/>
        <v>0</v>
      </c>
      <c r="DN162" s="537">
        <f t="shared" si="515"/>
        <v>0</v>
      </c>
      <c r="DO162" s="537">
        <f t="shared" si="535"/>
        <v>0</v>
      </c>
      <c r="DP162" s="537">
        <f t="shared" si="536"/>
        <v>0</v>
      </c>
      <c r="DQ162" s="518">
        <f t="shared" si="413"/>
        <v>-24.681162814992526</v>
      </c>
      <c r="DR162" s="519">
        <f t="shared" si="428"/>
        <v>-8.000000000000114E-2</v>
      </c>
      <c r="DS162" s="519">
        <f t="shared" si="464"/>
        <v>-4.000000000000057E-2</v>
      </c>
      <c r="DT162" s="538">
        <f t="shared" si="507"/>
        <v>-4.000000000000057E-2</v>
      </c>
      <c r="DU162" s="519">
        <f t="shared" si="465"/>
        <v>-4.000000000000057E-2</v>
      </c>
      <c r="DV162" s="519">
        <f t="shared" si="494"/>
        <v>-4.000000000000057E-2</v>
      </c>
      <c r="DW162" s="104">
        <f t="shared" si="466"/>
        <v>-22.838483664901009</v>
      </c>
      <c r="DY162" s="183"/>
      <c r="DZ162" s="36">
        <v>42404</v>
      </c>
      <c r="EA162" s="108">
        <v>0.39570000000000005</v>
      </c>
      <c r="EB162" s="108">
        <v>0.35742499999999999</v>
      </c>
      <c r="ED162" s="104">
        <v>-22.621922240000011</v>
      </c>
      <c r="EE162" s="202">
        <v>0.1</v>
      </c>
      <c r="EF162" s="224">
        <v>1.6425749999999999</v>
      </c>
      <c r="EG162" s="508">
        <f t="shared" si="467"/>
        <v>0</v>
      </c>
      <c r="EH162" s="507">
        <f t="shared" si="495"/>
        <v>0.05</v>
      </c>
      <c r="EI162" s="204">
        <f t="shared" si="373"/>
        <v>-21.330901753415002</v>
      </c>
      <c r="EJ162" s="204">
        <f t="shared" si="347"/>
        <v>4.9999999999990052E-3</v>
      </c>
      <c r="EK162" s="537">
        <f t="shared" si="551"/>
        <v>0</v>
      </c>
      <c r="EL162" s="537">
        <f t="shared" si="516"/>
        <v>0</v>
      </c>
      <c r="EM162" s="537">
        <f t="shared" si="537"/>
        <v>0</v>
      </c>
      <c r="EN162" s="537">
        <f t="shared" si="538"/>
        <v>0</v>
      </c>
      <c r="EO162" s="518">
        <f t="shared" si="414"/>
        <v>-21.512810244840001</v>
      </c>
      <c r="EP162" s="519">
        <f t="shared" si="433"/>
        <v>4.9999999999990052E-3</v>
      </c>
      <c r="EQ162" s="519">
        <f t="shared" si="468"/>
        <v>4.9999999999990052E-3</v>
      </c>
      <c r="ER162" s="538">
        <f t="shared" si="513"/>
        <v>4.9999999999990052E-3</v>
      </c>
      <c r="ES162" s="519">
        <f t="shared" si="469"/>
        <v>4.9999999999990052E-3</v>
      </c>
      <c r="ET162" s="519">
        <f t="shared" si="496"/>
        <v>4.9999999999990052E-3</v>
      </c>
      <c r="EU162" s="104">
        <f t="shared" si="470"/>
        <v>-21.996021978220018</v>
      </c>
      <c r="EW162" s="183"/>
      <c r="EX162" s="36">
        <v>42404</v>
      </c>
      <c r="EY162" s="108">
        <v>0.39570000000000005</v>
      </c>
      <c r="EZ162" s="108">
        <v>0.35742499999999999</v>
      </c>
      <c r="FB162" s="104">
        <v>-22.621922240000011</v>
      </c>
      <c r="FC162" s="202">
        <v>0.1</v>
      </c>
      <c r="FD162" s="224">
        <v>-1.0574249999999998</v>
      </c>
      <c r="FE162" s="508">
        <f t="shared" si="471"/>
        <v>-1.05</v>
      </c>
      <c r="FF162" s="507">
        <f t="shared" si="497"/>
        <v>0</v>
      </c>
      <c r="FG162" s="204">
        <f t="shared" si="374"/>
        <v>-23.151800427505005</v>
      </c>
      <c r="FH162" s="204">
        <f t="shared" si="351"/>
        <v>-5.2499999999998437E-2</v>
      </c>
      <c r="FI162" s="537">
        <f t="shared" si="552"/>
        <v>0</v>
      </c>
      <c r="FJ162" s="537">
        <f t="shared" si="517"/>
        <v>0</v>
      </c>
      <c r="FK162" s="537">
        <f t="shared" si="539"/>
        <v>0</v>
      </c>
      <c r="FL162" s="537">
        <f t="shared" si="540"/>
        <v>0</v>
      </c>
      <c r="FM162" s="518">
        <f t="shared" si="415"/>
        <v>-23.151800427505005</v>
      </c>
      <c r="FN162" s="519">
        <f t="shared" si="438"/>
        <v>-4.1999999999998754E-2</v>
      </c>
      <c r="FO162" s="519">
        <f t="shared" si="472"/>
        <v>-4.1999999999998754E-2</v>
      </c>
      <c r="FP162" s="538">
        <f t="shared" si="508"/>
        <v>-4.1999999999998754E-2</v>
      </c>
      <c r="FQ162" s="519">
        <f t="shared" si="473"/>
        <v>-4.1999999999998754E-2</v>
      </c>
      <c r="FR162" s="519">
        <f t="shared" si="498"/>
        <v>-4.1999999999998754E-2</v>
      </c>
      <c r="FS162" s="104">
        <f t="shared" si="474"/>
        <v>-22.212788899680994</v>
      </c>
      <c r="FT162"/>
      <c r="FU162" s="183"/>
      <c r="FV162" s="36">
        <v>42404</v>
      </c>
      <c r="FW162" s="108">
        <v>0.39570000000000005</v>
      </c>
      <c r="FX162" s="108">
        <v>0.35742499999999999</v>
      </c>
      <c r="FZ162" s="104">
        <v>-22.621922240000011</v>
      </c>
      <c r="GA162" s="202">
        <v>0.1</v>
      </c>
      <c r="GB162" s="223">
        <v>-7.2074249999999997</v>
      </c>
      <c r="GC162" s="508">
        <f t="shared" si="475"/>
        <v>-2</v>
      </c>
      <c r="GD162" s="507">
        <f t="shared" si="499"/>
        <v>0</v>
      </c>
      <c r="GE162" s="204">
        <f t="shared" si="375"/>
        <v>-26.044789412287511</v>
      </c>
      <c r="GF162" s="204">
        <f t="shared" si="355"/>
        <v>-0.10000000000000142</v>
      </c>
      <c r="GG162" s="537">
        <f t="shared" si="553"/>
        <v>-0.11000000000000143</v>
      </c>
      <c r="GH162" s="537">
        <f t="shared" si="518"/>
        <v>0</v>
      </c>
      <c r="GI162" s="537">
        <f t="shared" si="541"/>
        <v>0</v>
      </c>
      <c r="GJ162" s="537">
        <f t="shared" si="542"/>
        <v>0</v>
      </c>
      <c r="GK162" s="518">
        <f t="shared" si="416"/>
        <v>-24.764789412287506</v>
      </c>
      <c r="GL162" s="519">
        <f t="shared" si="356"/>
        <v>-8.8000000000002396E-2</v>
      </c>
      <c r="GM162" s="519">
        <f t="shared" si="476"/>
        <v>-4.4000000000001198E-2</v>
      </c>
      <c r="GN162" s="538">
        <f t="shared" si="509"/>
        <v>-4.4000000000001198E-2</v>
      </c>
      <c r="GO162" s="519">
        <f t="shared" si="477"/>
        <v>-4.4000000000001198E-2</v>
      </c>
      <c r="GP162" s="519">
        <f t="shared" si="500"/>
        <v>-4.4000000000001198E-2</v>
      </c>
      <c r="GQ162" s="104">
        <f t="shared" si="478"/>
        <v>-23.087289412287493</v>
      </c>
      <c r="GR162"/>
      <c r="GS162" s="183"/>
      <c r="GT162" s="36">
        <v>42404</v>
      </c>
      <c r="GU162" s="108">
        <v>0.39570000000000005</v>
      </c>
      <c r="GV162" s="108">
        <v>0.35742499999999999</v>
      </c>
      <c r="GX162" s="104">
        <v>-22.621922240000011</v>
      </c>
      <c r="GY162" s="202">
        <v>0.1</v>
      </c>
      <c r="GZ162" s="223">
        <v>3.6925749999999997</v>
      </c>
      <c r="HA162" s="508">
        <f t="shared" si="479"/>
        <v>0</v>
      </c>
      <c r="HB162" s="507">
        <f t="shared" si="501"/>
        <v>0.7</v>
      </c>
      <c r="HC162" s="204">
        <f t="shared" si="376"/>
        <v>-23.4925</v>
      </c>
      <c r="HD162" s="204">
        <f t="shared" si="358"/>
        <v>7.0000000000000284E-2</v>
      </c>
      <c r="HE162" s="537">
        <f t="shared" si="554"/>
        <v>0</v>
      </c>
      <c r="HF162" s="537">
        <f t="shared" si="519"/>
        <v>0</v>
      </c>
      <c r="HG162" s="537">
        <f t="shared" si="543"/>
        <v>0</v>
      </c>
      <c r="HH162" s="537">
        <f t="shared" si="544"/>
        <v>0</v>
      </c>
      <c r="HI162" s="518">
        <f t="shared" si="417"/>
        <v>-23.512257279915008</v>
      </c>
      <c r="HJ162" s="519">
        <f t="shared" si="447"/>
        <v>7.0000000000000284E-2</v>
      </c>
      <c r="HK162" s="519">
        <f t="shared" si="480"/>
        <v>7.0000000000000284E-2</v>
      </c>
      <c r="HL162" s="538">
        <f t="shared" si="510"/>
        <v>7.0000000000000284E-2</v>
      </c>
      <c r="HM162" s="519">
        <f t="shared" si="481"/>
        <v>7.0000000000000284E-2</v>
      </c>
      <c r="HN162" s="519">
        <f t="shared" si="502"/>
        <v>7.0000000000000284E-2</v>
      </c>
      <c r="HO162" s="104">
        <f t="shared" si="482"/>
        <v>-22.388357279915013</v>
      </c>
      <c r="HP162" s="165"/>
      <c r="HQ162" s="183"/>
      <c r="HR162" s="36">
        <v>42404</v>
      </c>
      <c r="HS162" s="108">
        <v>0.39570000000000005</v>
      </c>
      <c r="HT162" s="108">
        <v>0.35742499999999999</v>
      </c>
      <c r="HV162" s="104">
        <v>-22.621922240000011</v>
      </c>
      <c r="HW162" s="202">
        <v>0.1</v>
      </c>
      <c r="HX162" s="223">
        <v>-9.6574249999999999</v>
      </c>
      <c r="HY162" s="508">
        <f t="shared" si="483"/>
        <v>-2</v>
      </c>
      <c r="HZ162" s="507">
        <f t="shared" si="503"/>
        <v>0</v>
      </c>
      <c r="IA162" s="204">
        <f t="shared" si="377"/>
        <v>-22.784775439477517</v>
      </c>
      <c r="IB162" s="204">
        <f t="shared" si="362"/>
        <v>-0.19999999999999929</v>
      </c>
      <c r="IC162" s="537">
        <f t="shared" si="555"/>
        <v>0</v>
      </c>
      <c r="ID162" s="537">
        <f t="shared" si="520"/>
        <v>0</v>
      </c>
      <c r="IE162" s="537">
        <f t="shared" si="545"/>
        <v>0</v>
      </c>
      <c r="IF162" s="537">
        <f t="shared" si="546"/>
        <v>0</v>
      </c>
      <c r="IG162" s="518">
        <f t="shared" si="418"/>
        <v>-22.784775439477517</v>
      </c>
      <c r="IH162" s="519">
        <f t="shared" si="452"/>
        <v>-0.15999999999999945</v>
      </c>
      <c r="II162" s="519">
        <f t="shared" si="484"/>
        <v>-0.15999999999999945</v>
      </c>
      <c r="IJ162" s="538">
        <f t="shared" si="511"/>
        <v>-0.15999999999999945</v>
      </c>
      <c r="IK162" s="519">
        <f t="shared" si="485"/>
        <v>-0.15999999999999945</v>
      </c>
      <c r="IL162" s="519">
        <f t="shared" si="504"/>
        <v>-0.15999999999999945</v>
      </c>
      <c r="IM162" s="104">
        <f t="shared" si="486"/>
        <v>-23.267975439477535</v>
      </c>
      <c r="IN162" s="104"/>
      <c r="IO162" s="183"/>
      <c r="IP162" s="36">
        <v>42404</v>
      </c>
      <c r="IQ162" s="108">
        <v>0.39570000000000005</v>
      </c>
      <c r="IR162" s="108">
        <v>0.35742499999999999</v>
      </c>
      <c r="IT162" s="104">
        <v>-22.621922240000011</v>
      </c>
      <c r="IU162" s="202">
        <v>0.1</v>
      </c>
      <c r="IV162" s="365">
        <v>-3.5574249999999998</v>
      </c>
      <c r="IW162" s="508">
        <f t="shared" si="487"/>
        <v>-1.3</v>
      </c>
      <c r="IX162" s="507">
        <f t="shared" si="505"/>
        <v>0</v>
      </c>
      <c r="IY162" s="204">
        <f t="shared" si="378"/>
        <v>-22.390000000000004</v>
      </c>
      <c r="IZ162" s="204">
        <f t="shared" si="366"/>
        <v>-0.12999999999999901</v>
      </c>
      <c r="JA162" s="537">
        <f t="shared" si="556"/>
        <v>0</v>
      </c>
      <c r="JB162" s="537">
        <f t="shared" si="521"/>
        <v>0</v>
      </c>
      <c r="JC162" s="537">
        <f t="shared" si="547"/>
        <v>0</v>
      </c>
      <c r="JD162" s="537">
        <f t="shared" si="548"/>
        <v>0</v>
      </c>
      <c r="JE162" s="518">
        <f t="shared" si="419"/>
        <v>-22.46462241295001</v>
      </c>
      <c r="JF162" s="519">
        <f t="shared" si="457"/>
        <v>-0.1039999999999992</v>
      </c>
      <c r="JG162" s="519">
        <f t="shared" si="488"/>
        <v>-0.1039999999999992</v>
      </c>
      <c r="JH162" s="538">
        <f t="shared" si="512"/>
        <v>-0.1039999999999992</v>
      </c>
      <c r="JI162" s="519">
        <f t="shared" si="489"/>
        <v>-0.1039999999999992</v>
      </c>
      <c r="JJ162" s="519">
        <f t="shared" si="506"/>
        <v>-0.1039999999999992</v>
      </c>
      <c r="JK162" s="104">
        <f t="shared" si="490"/>
        <v>-22.161423855859017</v>
      </c>
      <c r="JL162" s="186"/>
      <c r="JM162" s="186"/>
      <c r="JN162" s="527"/>
      <c r="JO162" s="163">
        <v>-22.621922240000011</v>
      </c>
      <c r="JP162" s="163">
        <v>0.29257500000000003</v>
      </c>
      <c r="JQ162" s="398">
        <f t="shared" si="525"/>
        <v>-23.47072042914251</v>
      </c>
      <c r="JT162" s="163">
        <v>-7.3574250000000001</v>
      </c>
      <c r="JU162" s="398">
        <f t="shared" si="526"/>
        <v>-22.838483664901009</v>
      </c>
      <c r="JX162" s="163">
        <v>1.6425749999999999</v>
      </c>
      <c r="JY162" s="425">
        <f t="shared" si="527"/>
        <v>-21.996021978220018</v>
      </c>
      <c r="KB162" s="163">
        <v>-1.0574249999999998</v>
      </c>
      <c r="KC162" s="398">
        <f t="shared" si="528"/>
        <v>-22.212788899680994</v>
      </c>
      <c r="KF162" s="163">
        <v>-7.2074249999999997</v>
      </c>
      <c r="KG162" s="398">
        <f t="shared" si="529"/>
        <v>-23.087289412287493</v>
      </c>
      <c r="KJ162" s="163">
        <v>3.6925749999999997</v>
      </c>
      <c r="KK162" s="398">
        <f t="shared" si="530"/>
        <v>-22.388357279915013</v>
      </c>
      <c r="KL162" s="425"/>
      <c r="KN162" s="365">
        <v>-9.6574249999999999</v>
      </c>
      <c r="KO162" s="398">
        <f t="shared" si="531"/>
        <v>-23.267975439477535</v>
      </c>
      <c r="KP162" s="164"/>
      <c r="KR162" s="365">
        <v>-3.5574249999999998</v>
      </c>
      <c r="KS162" s="398">
        <f t="shared" si="532"/>
        <v>-22.161423855859017</v>
      </c>
      <c r="KT162" s="164"/>
      <c r="KU162" s="36">
        <v>42404</v>
      </c>
    </row>
    <row r="163" spans="1:325" x14ac:dyDescent="0.35">
      <c r="A163" s="95">
        <v>41309</v>
      </c>
      <c r="B163" s="36">
        <v>41309</v>
      </c>
      <c r="C163" s="301">
        <v>0.65</v>
      </c>
      <c r="D163" s="301">
        <v>-7</v>
      </c>
      <c r="E163" s="301">
        <v>2</v>
      </c>
      <c r="F163" s="301">
        <v>-0.7</v>
      </c>
      <c r="G163" s="301">
        <v>-6.85</v>
      </c>
      <c r="H163" s="301">
        <v>4.05</v>
      </c>
      <c r="I163" s="301">
        <v>-9.3000000000000007</v>
      </c>
      <c r="J163" s="301">
        <v>-3.1999999999999997</v>
      </c>
      <c r="K163" s="106"/>
      <c r="L163" s="36">
        <v>42404</v>
      </c>
      <c r="M163" s="108">
        <v>0.39570000000000005</v>
      </c>
      <c r="N163" s="98">
        <f t="shared" si="523"/>
        <v>0.35742499999999999</v>
      </c>
      <c r="O163" s="108">
        <f t="shared" si="524"/>
        <v>0.31971666666666659</v>
      </c>
      <c r="P163" s="262"/>
      <c r="Q163" s="181">
        <v>42404</v>
      </c>
      <c r="R163" s="301">
        <v>0.65</v>
      </c>
      <c r="S163" s="224">
        <v>0.29257500000000003</v>
      </c>
      <c r="T163"/>
      <c r="U163" s="301">
        <v>-7</v>
      </c>
      <c r="V163" s="224">
        <v>-7.3574250000000001</v>
      </c>
      <c r="W163"/>
      <c r="X163" s="301">
        <v>2</v>
      </c>
      <c r="Y163" s="224">
        <v>1.6425749999999999</v>
      </c>
      <c r="Z163"/>
      <c r="AA163" s="301">
        <v>-0.7</v>
      </c>
      <c r="AB163" s="224">
        <v>-1.0574249999999998</v>
      </c>
      <c r="AC163"/>
      <c r="AD163" s="301">
        <v>-6.85</v>
      </c>
      <c r="AE163" s="223">
        <v>-7.2074249999999997</v>
      </c>
      <c r="AF163"/>
      <c r="AG163" s="301">
        <v>4.05</v>
      </c>
      <c r="AH163" s="223">
        <v>3.6925749999999997</v>
      </c>
      <c r="AI163" s="100"/>
      <c r="AJ163" s="301">
        <v>-9.3000000000000007</v>
      </c>
      <c r="AK163" s="223">
        <v>-9.6574249999999999</v>
      </c>
      <c r="AL163" s="104"/>
      <c r="AM163" s="301">
        <v>-3.1999999999999997</v>
      </c>
      <c r="AN163" s="223">
        <f t="shared" si="522"/>
        <v>-3.5574249999999998</v>
      </c>
      <c r="AO163" s="104"/>
      <c r="AZ163" s="36">
        <v>42405</v>
      </c>
      <c r="BA163" s="301">
        <v>2.5</v>
      </c>
      <c r="BC163" s="301">
        <v>-10.35</v>
      </c>
      <c r="BE163" s="301">
        <v>3.45</v>
      </c>
      <c r="BG163" s="301">
        <v>3.05</v>
      </c>
      <c r="BI163" s="301">
        <v>-4.6500000000000004</v>
      </c>
      <c r="BK163" s="301">
        <v>2.4500000000000002</v>
      </c>
      <c r="BM163" s="301">
        <v>-12.15</v>
      </c>
      <c r="BN163" s="104"/>
      <c r="BO163" s="301">
        <v>-3.05</v>
      </c>
      <c r="BP163" s="104"/>
      <c r="BQ163" s="104"/>
      <c r="BS163" s="36">
        <v>42405</v>
      </c>
      <c r="BT163">
        <v>109</v>
      </c>
      <c r="BU163">
        <f t="shared" si="380"/>
        <v>1.0900000000000001</v>
      </c>
      <c r="BV163">
        <f t="shared" si="381"/>
        <v>-22.585034991750021</v>
      </c>
      <c r="BW163">
        <v>98</v>
      </c>
      <c r="BX163">
        <f t="shared" si="382"/>
        <v>0.98</v>
      </c>
      <c r="CD163" s="36">
        <v>42405</v>
      </c>
      <c r="CE163" s="108">
        <v>0.47394999999999998</v>
      </c>
      <c r="CF163" s="108">
        <v>0.43482500000000002</v>
      </c>
      <c r="CH163" s="104">
        <v>-22.585034991750021</v>
      </c>
      <c r="CI163" s="202">
        <v>0.1</v>
      </c>
      <c r="CJ163" s="224">
        <v>2.065175</v>
      </c>
      <c r="CK163" s="508">
        <f t="shared" si="459"/>
        <v>0</v>
      </c>
      <c r="CL163" s="507">
        <f t="shared" si="491"/>
        <v>0.3</v>
      </c>
      <c r="CM163" s="204">
        <f t="shared" si="370"/>
        <v>-24.2662204291425</v>
      </c>
      <c r="CN163" s="204">
        <f t="shared" si="371"/>
        <v>3.0000000000001137E-2</v>
      </c>
      <c r="CO163" s="537">
        <f t="shared" si="549"/>
        <v>0</v>
      </c>
      <c r="CP163" s="537">
        <f t="shared" si="514"/>
        <v>0</v>
      </c>
      <c r="CQ163" s="537">
        <f t="shared" si="533"/>
        <v>0</v>
      </c>
      <c r="CR163" s="537">
        <f t="shared" si="534"/>
        <v>0</v>
      </c>
      <c r="CS163" s="518">
        <f t="shared" si="412"/>
        <v>-24.2662204291425</v>
      </c>
      <c r="CT163" s="519">
        <f t="shared" si="423"/>
        <v>3.0000000000001137E-2</v>
      </c>
      <c r="CU163" s="519">
        <f t="shared" si="460"/>
        <v>3.0000000000001137E-2</v>
      </c>
      <c r="CV163" s="538">
        <f t="shared" si="302"/>
        <v>3.0000000000001137E-2</v>
      </c>
      <c r="CW163" s="519">
        <f t="shared" si="461"/>
        <v>3.0000000000001137E-2</v>
      </c>
      <c r="CX163" s="519">
        <f t="shared" si="492"/>
        <v>3.0000000000001137E-2</v>
      </c>
      <c r="CY163" s="104">
        <f t="shared" si="462"/>
        <v>-23.440720429142509</v>
      </c>
      <c r="CZ163"/>
      <c r="DB163" s="36">
        <v>42405</v>
      </c>
      <c r="DC163" s="108">
        <v>0.47394999999999998</v>
      </c>
      <c r="DD163" s="108">
        <v>0.43482500000000002</v>
      </c>
      <c r="DF163" s="104">
        <v>-22.585034991750021</v>
      </c>
      <c r="DG163" s="202">
        <v>0.1</v>
      </c>
      <c r="DH163" s="224">
        <v>-10.784825</v>
      </c>
      <c r="DI163" s="508">
        <f t="shared" si="463"/>
        <v>-3</v>
      </c>
      <c r="DJ163" s="507">
        <f t="shared" si="493"/>
        <v>0</v>
      </c>
      <c r="DK163" s="204">
        <f t="shared" si="372"/>
        <v>-24.080000000000023</v>
      </c>
      <c r="DL163" s="204">
        <f t="shared" si="343"/>
        <v>-0.14999999999999858</v>
      </c>
      <c r="DM163" s="537">
        <f t="shared" si="550"/>
        <v>0</v>
      </c>
      <c r="DN163" s="537">
        <f t="shared" si="515"/>
        <v>0</v>
      </c>
      <c r="DO163" s="537">
        <f t="shared" si="535"/>
        <v>0</v>
      </c>
      <c r="DP163" s="537">
        <f t="shared" si="536"/>
        <v>0</v>
      </c>
      <c r="DQ163" s="518">
        <f>IF((DM163+DN163+DO163+DP163)=0,(DL163+DQ162),(DM163+DN163+DO163+DP163+DQ162))</f>
        <v>-24.831162814992524</v>
      </c>
      <c r="DR163" s="519">
        <f t="shared" si="428"/>
        <v>-0.11999999999999887</v>
      </c>
      <c r="DS163" s="519">
        <f t="shared" si="464"/>
        <v>-5.9999999999999436E-2</v>
      </c>
      <c r="DT163" s="538">
        <f t="shared" si="507"/>
        <v>-5.9999999999999436E-2</v>
      </c>
      <c r="DU163" s="519">
        <f t="shared" si="465"/>
        <v>-5.9999999999999436E-2</v>
      </c>
      <c r="DV163" s="519">
        <f t="shared" si="494"/>
        <v>-5.9999999999999436E-2</v>
      </c>
      <c r="DW163" s="104">
        <f t="shared" si="466"/>
        <v>-22.898483664901008</v>
      </c>
      <c r="DY163" s="183"/>
      <c r="DZ163" s="36">
        <v>42405</v>
      </c>
      <c r="EA163" s="108">
        <v>0.47394999999999998</v>
      </c>
      <c r="EB163" s="108">
        <v>0.43482500000000002</v>
      </c>
      <c r="ED163" s="104">
        <v>-22.585034991750021</v>
      </c>
      <c r="EE163" s="202">
        <v>0.1</v>
      </c>
      <c r="EF163" s="224">
        <v>3.0151750000000002</v>
      </c>
      <c r="EG163" s="508">
        <f t="shared" si="467"/>
        <v>0</v>
      </c>
      <c r="EH163" s="507">
        <f t="shared" si="495"/>
        <v>0.7</v>
      </c>
      <c r="EI163" s="204">
        <f t="shared" si="373"/>
        <v>-21.260901753415002</v>
      </c>
      <c r="EJ163" s="204">
        <f t="shared" si="347"/>
        <v>7.0000000000000284E-2</v>
      </c>
      <c r="EK163" s="537">
        <f t="shared" si="551"/>
        <v>0</v>
      </c>
      <c r="EL163" s="537">
        <f t="shared" si="516"/>
        <v>0</v>
      </c>
      <c r="EM163" s="537">
        <f t="shared" si="537"/>
        <v>0</v>
      </c>
      <c r="EN163" s="537">
        <f t="shared" si="538"/>
        <v>0</v>
      </c>
      <c r="EO163" s="518">
        <f t="shared" si="414"/>
        <v>-21.44281024484</v>
      </c>
      <c r="EP163" s="519">
        <f t="shared" si="433"/>
        <v>7.0000000000000284E-2</v>
      </c>
      <c r="EQ163" s="519">
        <f t="shared" si="468"/>
        <v>7.0000000000000284E-2</v>
      </c>
      <c r="ER163" s="538">
        <f t="shared" si="513"/>
        <v>7.0000000000000284E-2</v>
      </c>
      <c r="ES163" s="519">
        <f t="shared" si="469"/>
        <v>7.0000000000000284E-2</v>
      </c>
      <c r="ET163" s="519">
        <f t="shared" si="496"/>
        <v>7.0000000000000284E-2</v>
      </c>
      <c r="EU163" s="104">
        <f t="shared" si="470"/>
        <v>-21.926021978220017</v>
      </c>
      <c r="EW163" s="183"/>
      <c r="EX163" s="36">
        <v>42405</v>
      </c>
      <c r="EY163" s="108">
        <v>0.47394999999999998</v>
      </c>
      <c r="EZ163" s="108">
        <v>0.43482500000000002</v>
      </c>
      <c r="FB163" s="104">
        <v>-22.585034991750021</v>
      </c>
      <c r="FC163" s="202">
        <v>0.1</v>
      </c>
      <c r="FD163" s="224">
        <v>2.6151749999999998</v>
      </c>
      <c r="FE163" s="508">
        <f t="shared" si="471"/>
        <v>0</v>
      </c>
      <c r="FF163" s="507">
        <f t="shared" si="497"/>
        <v>0.3</v>
      </c>
      <c r="FG163" s="204">
        <f t="shared" si="374"/>
        <v>-23.121800427505004</v>
      </c>
      <c r="FH163" s="204">
        <f t="shared" si="351"/>
        <v>3.0000000000001137E-2</v>
      </c>
      <c r="FI163" s="537">
        <f t="shared" si="552"/>
        <v>0</v>
      </c>
      <c r="FJ163" s="537">
        <f t="shared" si="517"/>
        <v>0</v>
      </c>
      <c r="FK163" s="537">
        <f t="shared" si="539"/>
        <v>0</v>
      </c>
      <c r="FL163" s="537">
        <f t="shared" si="540"/>
        <v>0</v>
      </c>
      <c r="FM163" s="518">
        <f t="shared" si="415"/>
        <v>-23.121800427505004</v>
      </c>
      <c r="FN163" s="519">
        <f t="shared" si="438"/>
        <v>3.0000000000001137E-2</v>
      </c>
      <c r="FO163" s="519">
        <f t="shared" si="472"/>
        <v>3.0000000000001137E-2</v>
      </c>
      <c r="FP163" s="538">
        <f t="shared" si="508"/>
        <v>3.0000000000001137E-2</v>
      </c>
      <c r="FQ163" s="519">
        <f t="shared" si="473"/>
        <v>3.0000000000001137E-2</v>
      </c>
      <c r="FR163" s="519">
        <f t="shared" si="498"/>
        <v>3.0000000000001137E-2</v>
      </c>
      <c r="FS163" s="104">
        <f t="shared" si="474"/>
        <v>-22.182788899680993</v>
      </c>
      <c r="FT163"/>
      <c r="FU163" s="183"/>
      <c r="FV163" s="36">
        <v>42405</v>
      </c>
      <c r="FW163" s="108">
        <v>0.47394999999999998</v>
      </c>
      <c r="FX163" s="108">
        <v>0.43482500000000002</v>
      </c>
      <c r="FZ163" s="104">
        <v>-22.585034991750021</v>
      </c>
      <c r="GA163" s="202">
        <v>0.1</v>
      </c>
      <c r="GB163" s="223">
        <v>-5.0848250000000004</v>
      </c>
      <c r="GC163" s="508">
        <f t="shared" si="475"/>
        <v>-1.8</v>
      </c>
      <c r="GD163" s="507">
        <f t="shared" si="499"/>
        <v>0</v>
      </c>
      <c r="GE163" s="204">
        <f t="shared" si="375"/>
        <v>-26.13478941228751</v>
      </c>
      <c r="GF163" s="204">
        <f t="shared" si="355"/>
        <v>-8.9999999999999858E-2</v>
      </c>
      <c r="GG163" s="537">
        <f t="shared" si="553"/>
        <v>-9.9999999999999867E-2</v>
      </c>
      <c r="GH163" s="537">
        <f t="shared" si="518"/>
        <v>0</v>
      </c>
      <c r="GI163" s="537">
        <f t="shared" si="541"/>
        <v>0</v>
      </c>
      <c r="GJ163" s="537">
        <f t="shared" si="542"/>
        <v>0</v>
      </c>
      <c r="GK163" s="518">
        <f t="shared" si="416"/>
        <v>-24.864789412287507</v>
      </c>
      <c r="GL163" s="519">
        <f t="shared" si="356"/>
        <v>-8.000000000000114E-2</v>
      </c>
      <c r="GM163" s="519">
        <f t="shared" si="476"/>
        <v>-4.000000000000057E-2</v>
      </c>
      <c r="GN163" s="538">
        <f>IF(AND(GQ162&gt;(FZ163+1),(GA163&gt;-0.15)),(GM163-0.1),(GM163))</f>
        <v>-4.000000000000057E-2</v>
      </c>
      <c r="GO163" s="519">
        <f t="shared" si="477"/>
        <v>-4.000000000000057E-2</v>
      </c>
      <c r="GP163" s="519">
        <f t="shared" si="500"/>
        <v>-4.000000000000057E-2</v>
      </c>
      <c r="GQ163" s="104">
        <f t="shared" si="478"/>
        <v>-23.127289412287492</v>
      </c>
      <c r="GR163"/>
      <c r="GS163" s="183"/>
      <c r="GT163" s="36">
        <v>42405</v>
      </c>
      <c r="GU163" s="108">
        <v>0.47394999999999998</v>
      </c>
      <c r="GV163" s="108">
        <v>0.43482500000000002</v>
      </c>
      <c r="GX163" s="104">
        <v>-22.585034991750021</v>
      </c>
      <c r="GY163" s="202">
        <v>0.1</v>
      </c>
      <c r="GZ163" s="223">
        <v>2.0151750000000002</v>
      </c>
      <c r="HA163" s="508">
        <f t="shared" si="479"/>
        <v>0</v>
      </c>
      <c r="HB163" s="507">
        <f t="shared" si="501"/>
        <v>0.3</v>
      </c>
      <c r="HC163" s="204">
        <f t="shared" si="376"/>
        <v>-23.462499999999999</v>
      </c>
      <c r="HD163" s="204">
        <f t="shared" si="358"/>
        <v>3.0000000000001137E-2</v>
      </c>
      <c r="HE163" s="537">
        <f t="shared" si="554"/>
        <v>0</v>
      </c>
      <c r="HF163" s="537">
        <f t="shared" si="519"/>
        <v>0</v>
      </c>
      <c r="HG163" s="537">
        <f t="shared" si="543"/>
        <v>0</v>
      </c>
      <c r="HH163" s="537">
        <f t="shared" si="544"/>
        <v>0</v>
      </c>
      <c r="HI163" s="518">
        <f t="shared" si="417"/>
        <v>-23.482257279915007</v>
      </c>
      <c r="HJ163" s="519">
        <f t="shared" si="447"/>
        <v>3.0000000000001137E-2</v>
      </c>
      <c r="HK163" s="519">
        <f t="shared" si="480"/>
        <v>3.0000000000001137E-2</v>
      </c>
      <c r="HL163" s="538">
        <f t="shared" si="510"/>
        <v>3.0000000000001137E-2</v>
      </c>
      <c r="HM163" s="519">
        <f t="shared" si="481"/>
        <v>3.0000000000001137E-2</v>
      </c>
      <c r="HN163" s="519">
        <f t="shared" si="502"/>
        <v>3.0000000000001137E-2</v>
      </c>
      <c r="HO163" s="104">
        <f t="shared" si="482"/>
        <v>-22.358357279915012</v>
      </c>
      <c r="HP163" s="165"/>
      <c r="HQ163" s="183"/>
      <c r="HR163" s="36">
        <v>42405</v>
      </c>
      <c r="HS163" s="108">
        <v>0.47394999999999998</v>
      </c>
      <c r="HT163" s="108">
        <v>0.43482500000000002</v>
      </c>
      <c r="HV163" s="104">
        <v>-22.585034991750021</v>
      </c>
      <c r="HW163" s="202">
        <v>0.1</v>
      </c>
      <c r="HX163" s="223">
        <v>-12.584825</v>
      </c>
      <c r="HY163" s="508">
        <f t="shared" si="483"/>
        <v>-3</v>
      </c>
      <c r="HZ163" s="507">
        <f t="shared" si="503"/>
        <v>0</v>
      </c>
      <c r="IA163" s="204">
        <f t="shared" si="377"/>
        <v>-23.084775439477518</v>
      </c>
      <c r="IB163" s="204">
        <f t="shared" si="362"/>
        <v>-0.30000000000000071</v>
      </c>
      <c r="IC163" s="537">
        <f t="shared" si="555"/>
        <v>0</v>
      </c>
      <c r="ID163" s="537">
        <f t="shared" si="520"/>
        <v>0</v>
      </c>
      <c r="IE163" s="537">
        <f t="shared" si="545"/>
        <v>0</v>
      </c>
      <c r="IF163" s="537">
        <f t="shared" si="546"/>
        <v>0</v>
      </c>
      <c r="IG163" s="518">
        <f t="shared" si="418"/>
        <v>-23.084775439477518</v>
      </c>
      <c r="IH163" s="519">
        <f t="shared" si="452"/>
        <v>-0.24000000000000057</v>
      </c>
      <c r="II163" s="519">
        <f t="shared" si="484"/>
        <v>-0.24000000000000057</v>
      </c>
      <c r="IJ163" s="538">
        <f t="shared" si="511"/>
        <v>-0.24000000000000057</v>
      </c>
      <c r="IK163" s="519">
        <f t="shared" si="485"/>
        <v>-0.24000000000000057</v>
      </c>
      <c r="IL163" s="519">
        <f t="shared" si="504"/>
        <v>-0.24000000000000057</v>
      </c>
      <c r="IM163" s="104">
        <f t="shared" si="486"/>
        <v>-23.507975439477537</v>
      </c>
      <c r="IN163" s="104"/>
      <c r="IO163" s="183"/>
      <c r="IP163" s="36">
        <v>42405</v>
      </c>
      <c r="IQ163" s="108">
        <v>0.47394999999999998</v>
      </c>
      <c r="IR163" s="108">
        <v>0.43482500000000002</v>
      </c>
      <c r="IT163" s="104">
        <v>-22.585034991750021</v>
      </c>
      <c r="IU163" s="202">
        <v>0.1</v>
      </c>
      <c r="IV163" s="365">
        <v>-3.4848249999999998</v>
      </c>
      <c r="IW163" s="508">
        <f t="shared" si="487"/>
        <v>-1.3</v>
      </c>
      <c r="IX163" s="507">
        <f t="shared" si="505"/>
        <v>0</v>
      </c>
      <c r="IY163" s="204">
        <f t="shared" si="378"/>
        <v>-22.520000000000003</v>
      </c>
      <c r="IZ163" s="204">
        <f t="shared" si="366"/>
        <v>-0.12999999999999901</v>
      </c>
      <c r="JA163" s="537">
        <f t="shared" si="556"/>
        <v>0</v>
      </c>
      <c r="JB163" s="537">
        <f t="shared" si="521"/>
        <v>0</v>
      </c>
      <c r="JC163" s="537">
        <f t="shared" si="547"/>
        <v>0</v>
      </c>
      <c r="JD163" s="537">
        <f t="shared" si="548"/>
        <v>0</v>
      </c>
      <c r="JE163" s="518">
        <f t="shared" si="419"/>
        <v>-22.59462241295001</v>
      </c>
      <c r="JF163" s="519">
        <f t="shared" si="457"/>
        <v>-0.1039999999999992</v>
      </c>
      <c r="JG163" s="519">
        <f t="shared" si="488"/>
        <v>-0.1039999999999992</v>
      </c>
      <c r="JH163" s="538">
        <f t="shared" si="512"/>
        <v>-0.1039999999999992</v>
      </c>
      <c r="JI163" s="519">
        <f t="shared" si="489"/>
        <v>-0.1039999999999992</v>
      </c>
      <c r="JJ163" s="519">
        <f t="shared" si="506"/>
        <v>-0.1039999999999992</v>
      </c>
      <c r="JK163" s="104">
        <f t="shared" si="490"/>
        <v>-22.265423855859016</v>
      </c>
      <c r="JL163" s="186"/>
      <c r="JM163" s="186"/>
      <c r="JN163" s="527"/>
      <c r="JO163" s="163">
        <v>-22.585034991750021</v>
      </c>
      <c r="JP163" s="163">
        <v>2.065175</v>
      </c>
      <c r="JQ163" s="398">
        <f t="shared" si="525"/>
        <v>-23.440720429142509</v>
      </c>
      <c r="JT163" s="163">
        <v>-10.784825</v>
      </c>
      <c r="JU163" s="398">
        <f t="shared" si="526"/>
        <v>-22.898483664901008</v>
      </c>
      <c r="JX163" s="163">
        <v>3.0151750000000002</v>
      </c>
      <c r="JY163" s="425">
        <f t="shared" si="527"/>
        <v>-21.926021978220017</v>
      </c>
      <c r="KB163" s="163">
        <v>2.6151749999999998</v>
      </c>
      <c r="KC163" s="398">
        <f t="shared" si="528"/>
        <v>-22.182788899680993</v>
      </c>
      <c r="KF163" s="163">
        <v>-5.0848250000000004</v>
      </c>
      <c r="KG163" s="398">
        <f t="shared" si="529"/>
        <v>-23.127289412287492</v>
      </c>
      <c r="KJ163" s="163">
        <v>2.0151750000000002</v>
      </c>
      <c r="KK163" s="398">
        <f t="shared" si="530"/>
        <v>-22.358357279915012</v>
      </c>
      <c r="KL163" s="425"/>
      <c r="KN163" s="365">
        <v>-12.584825</v>
      </c>
      <c r="KO163" s="398">
        <f t="shared" si="531"/>
        <v>-23.507975439477537</v>
      </c>
      <c r="KP163" s="164"/>
      <c r="KR163" s="365">
        <v>-3.4848249999999998</v>
      </c>
      <c r="KS163" s="398">
        <f t="shared" si="532"/>
        <v>-22.265423855859016</v>
      </c>
      <c r="KT163" s="164"/>
      <c r="KU163" s="36">
        <v>42405</v>
      </c>
    </row>
    <row r="164" spans="1:325" ht="15" thickBot="1" x14ac:dyDescent="0.4">
      <c r="A164" s="95">
        <v>41310</v>
      </c>
      <c r="B164" s="36">
        <v>41310</v>
      </c>
      <c r="C164" s="301">
        <v>2.5</v>
      </c>
      <c r="D164" s="301">
        <v>-10.35</v>
      </c>
      <c r="E164" s="301">
        <v>3.45</v>
      </c>
      <c r="F164" s="301">
        <v>3.05</v>
      </c>
      <c r="G164" s="301">
        <v>-4.6500000000000004</v>
      </c>
      <c r="H164" s="301">
        <v>2.4500000000000002</v>
      </c>
      <c r="I164" s="301">
        <v>-12.15</v>
      </c>
      <c r="J164" s="301">
        <v>-3.05</v>
      </c>
      <c r="K164" s="106"/>
      <c r="L164" s="36">
        <v>42405</v>
      </c>
      <c r="M164" s="108">
        <v>0.47394999999999998</v>
      </c>
      <c r="N164" s="98">
        <f t="shared" si="523"/>
        <v>0.43482500000000002</v>
      </c>
      <c r="O164" s="108">
        <f t="shared" si="524"/>
        <v>0.39626666666666671</v>
      </c>
      <c r="P164" s="262"/>
      <c r="Q164" s="181">
        <v>42405</v>
      </c>
      <c r="R164" s="301">
        <v>2.5</v>
      </c>
      <c r="S164" s="224">
        <v>2.065175</v>
      </c>
      <c r="T164"/>
      <c r="U164" s="301">
        <v>-10.35</v>
      </c>
      <c r="V164" s="224">
        <v>-10.784825</v>
      </c>
      <c r="W164"/>
      <c r="X164" s="301">
        <v>3.45</v>
      </c>
      <c r="Y164" s="224">
        <v>3.0151750000000002</v>
      </c>
      <c r="Z164"/>
      <c r="AA164" s="301">
        <v>3.05</v>
      </c>
      <c r="AB164" s="224">
        <v>2.6151749999999998</v>
      </c>
      <c r="AC164"/>
      <c r="AD164" s="301">
        <v>-4.6500000000000004</v>
      </c>
      <c r="AE164" s="223">
        <v>-5.0848250000000004</v>
      </c>
      <c r="AF164"/>
      <c r="AG164" s="301">
        <v>2.4500000000000002</v>
      </c>
      <c r="AH164" s="223">
        <v>2.0151750000000002</v>
      </c>
      <c r="AI164" s="100"/>
      <c r="AJ164" s="301">
        <v>-12.15</v>
      </c>
      <c r="AK164" s="223">
        <v>-12.584825</v>
      </c>
      <c r="AL164" s="104"/>
      <c r="AM164" s="301">
        <v>-3.05</v>
      </c>
      <c r="AN164" s="223">
        <f t="shared" si="522"/>
        <v>-3.4848249999999998</v>
      </c>
      <c r="AO164" s="104"/>
      <c r="AZ164" s="36">
        <v>42406</v>
      </c>
      <c r="BA164" s="301">
        <v>3.7</v>
      </c>
      <c r="BB164" s="98"/>
      <c r="BC164" s="301">
        <v>-13.05</v>
      </c>
      <c r="BE164" s="301">
        <v>6.95</v>
      </c>
      <c r="BG164" s="301">
        <v>3</v>
      </c>
      <c r="BI164" s="301">
        <v>-5.8</v>
      </c>
      <c r="BK164" s="301">
        <v>1.4</v>
      </c>
      <c r="BM164" s="301">
        <v>-11.100000000000001</v>
      </c>
      <c r="BN164" s="104"/>
      <c r="BO164" s="301">
        <v>-0.65</v>
      </c>
      <c r="BP164" s="104"/>
      <c r="BQ164" s="104"/>
      <c r="BS164" s="36">
        <v>42406</v>
      </c>
      <c r="BT164">
        <v>110</v>
      </c>
      <c r="BU164">
        <f t="shared" si="380"/>
        <v>1.1000000000000001</v>
      </c>
      <c r="BV164">
        <f t="shared" si="381"/>
        <v>-22.546076500000026</v>
      </c>
      <c r="BW164">
        <v>99</v>
      </c>
      <c r="BX164">
        <f t="shared" si="382"/>
        <v>0.99</v>
      </c>
      <c r="CD164" s="302">
        <v>42406</v>
      </c>
      <c r="CE164" s="303">
        <v>0.55389999999999995</v>
      </c>
      <c r="CF164" s="303">
        <v>0.51392499999999997</v>
      </c>
      <c r="CG164" s="207"/>
      <c r="CH164" s="209">
        <v>-22.546076500000026</v>
      </c>
      <c r="CI164" s="208">
        <v>0.1</v>
      </c>
      <c r="CJ164" s="304">
        <v>3.1860750000000002</v>
      </c>
      <c r="CK164" s="508">
        <f t="shared" si="459"/>
        <v>0</v>
      </c>
      <c r="CL164" s="507">
        <f t="shared" si="491"/>
        <v>0.7</v>
      </c>
      <c r="CM164" s="204">
        <f t="shared" si="370"/>
        <v>-24.1962204291425</v>
      </c>
      <c r="CN164" s="204">
        <f t="shared" si="371"/>
        <v>7.0000000000000284E-2</v>
      </c>
      <c r="CO164" s="537">
        <f t="shared" si="549"/>
        <v>0</v>
      </c>
      <c r="CP164" s="537">
        <f t="shared" si="514"/>
        <v>0</v>
      </c>
      <c r="CQ164" s="537">
        <f t="shared" si="533"/>
        <v>0</v>
      </c>
      <c r="CR164" s="537">
        <f t="shared" si="534"/>
        <v>0</v>
      </c>
      <c r="CS164" s="518">
        <f t="shared" si="412"/>
        <v>-24.1962204291425</v>
      </c>
      <c r="CT164" s="519">
        <f t="shared" si="423"/>
        <v>7.0000000000000284E-2</v>
      </c>
      <c r="CU164" s="519">
        <f t="shared" si="460"/>
        <v>7.0000000000000284E-2</v>
      </c>
      <c r="CV164" s="538">
        <f t="shared" si="302"/>
        <v>7.0000000000000284E-2</v>
      </c>
      <c r="CW164" s="519">
        <f>IF(AND(CJ164&lt;-8,CY163&lt;-23.5),(CV164),IF(AND(CJ164&lt;0,CY163&lt;-23.5),(CV164+0.1),CV164))</f>
        <v>7.0000000000000284E-2</v>
      </c>
      <c r="CX164" s="519">
        <f t="shared" si="492"/>
        <v>7.0000000000000284E-2</v>
      </c>
      <c r="CY164" s="104">
        <f t="shared" si="462"/>
        <v>-23.370720429142509</v>
      </c>
      <c r="CZ164" s="395"/>
      <c r="DA164" s="211"/>
      <c r="DB164" s="302">
        <v>42406</v>
      </c>
      <c r="DC164" s="303">
        <v>0.55389999999999995</v>
      </c>
      <c r="DD164" s="303">
        <v>0.51392499999999997</v>
      </c>
      <c r="DE164" s="207"/>
      <c r="DF164" s="209">
        <v>-22.546076500000026</v>
      </c>
      <c r="DG164" s="208">
        <v>0.1</v>
      </c>
      <c r="DH164" s="304">
        <v>-13.563925000000001</v>
      </c>
      <c r="DI164" s="508">
        <f t="shared" si="463"/>
        <v>-3</v>
      </c>
      <c r="DJ164" s="507">
        <f t="shared" si="493"/>
        <v>0</v>
      </c>
      <c r="DK164" s="204">
        <f t="shared" si="372"/>
        <v>-24.230000000000022</v>
      </c>
      <c r="DL164" s="204">
        <f t="shared" si="343"/>
        <v>-0.14999999999999858</v>
      </c>
      <c r="DM164" s="537">
        <f t="shared" si="550"/>
        <v>0</v>
      </c>
      <c r="DN164" s="537">
        <f t="shared" si="515"/>
        <v>0</v>
      </c>
      <c r="DO164" s="537">
        <f t="shared" si="535"/>
        <v>0</v>
      </c>
      <c r="DP164" s="537">
        <f t="shared" si="536"/>
        <v>0</v>
      </c>
      <c r="DQ164" s="518">
        <f t="shared" si="413"/>
        <v>-24.981162814992523</v>
      </c>
      <c r="DR164" s="519">
        <f t="shared" si="428"/>
        <v>-0.11999999999999887</v>
      </c>
      <c r="DS164" s="519">
        <f t="shared" si="464"/>
        <v>-5.9999999999999436E-2</v>
      </c>
      <c r="DT164" s="538">
        <f t="shared" si="507"/>
        <v>-5.9999999999999436E-2</v>
      </c>
      <c r="DU164" s="519">
        <f t="shared" si="465"/>
        <v>-5.9999999999999436E-2</v>
      </c>
      <c r="DV164" s="519">
        <f t="shared" si="494"/>
        <v>-5.9999999999999436E-2</v>
      </c>
      <c r="DW164" s="104">
        <f t="shared" si="466"/>
        <v>-22.958483664901006</v>
      </c>
      <c r="DX164" s="210"/>
      <c r="DY164" s="212"/>
      <c r="DZ164" s="302">
        <v>42406</v>
      </c>
      <c r="EA164" s="303">
        <v>0.55389999999999995</v>
      </c>
      <c r="EB164" s="303">
        <v>0.51392499999999997</v>
      </c>
      <c r="EC164" s="207"/>
      <c r="ED164" s="209">
        <v>-22.546076500000026</v>
      </c>
      <c r="EE164" s="208">
        <v>0.1</v>
      </c>
      <c r="EF164" s="304">
        <v>6.4360750000000007</v>
      </c>
      <c r="EG164" s="508">
        <f t="shared" si="467"/>
        <v>0</v>
      </c>
      <c r="EH164" s="507">
        <f t="shared" si="495"/>
        <v>1.8</v>
      </c>
      <c r="EI164" s="204">
        <f t="shared" si="373"/>
        <v>-21.080901753415002</v>
      </c>
      <c r="EJ164" s="204">
        <f t="shared" si="347"/>
        <v>0.17999999999999972</v>
      </c>
      <c r="EK164" s="537">
        <f t="shared" si="551"/>
        <v>0</v>
      </c>
      <c r="EL164" s="537">
        <f t="shared" si="516"/>
        <v>0</v>
      </c>
      <c r="EM164" s="537">
        <f t="shared" si="537"/>
        <v>0</v>
      </c>
      <c r="EN164" s="537">
        <f t="shared" si="538"/>
        <v>0</v>
      </c>
      <c r="EO164" s="518">
        <f t="shared" si="414"/>
        <v>-21.262810244840001</v>
      </c>
      <c r="EP164" s="519">
        <f t="shared" si="433"/>
        <v>0.17999999999999972</v>
      </c>
      <c r="EQ164" s="519">
        <f t="shared" si="468"/>
        <v>0.17999999999999972</v>
      </c>
      <c r="ER164" s="538">
        <f t="shared" si="513"/>
        <v>0.17999999999999972</v>
      </c>
      <c r="ES164" s="519">
        <f t="shared" si="469"/>
        <v>0.17999999999999972</v>
      </c>
      <c r="ET164" s="519">
        <f t="shared" si="496"/>
        <v>0.17999999999999972</v>
      </c>
      <c r="EU164" s="104">
        <f t="shared" si="470"/>
        <v>-21.746021978220018</v>
      </c>
      <c r="EV164" s="210"/>
      <c r="EW164" s="212"/>
      <c r="EX164" s="302">
        <v>42406</v>
      </c>
      <c r="EY164" s="303">
        <v>0.55389999999999995</v>
      </c>
      <c r="EZ164" s="303">
        <v>0.51392499999999997</v>
      </c>
      <c r="FA164" s="207"/>
      <c r="FB164" s="209">
        <v>-22.546076500000026</v>
      </c>
      <c r="FC164" s="208">
        <v>0.1</v>
      </c>
      <c r="FD164" s="304">
        <v>2.486075</v>
      </c>
      <c r="FE164" s="508">
        <f t="shared" si="471"/>
        <v>0</v>
      </c>
      <c r="FF164" s="507">
        <f t="shared" si="497"/>
        <v>0.3</v>
      </c>
      <c r="FG164" s="204">
        <f t="shared" si="374"/>
        <v>-23.091800427505003</v>
      </c>
      <c r="FH164" s="204">
        <f t="shared" si="351"/>
        <v>3.0000000000001137E-2</v>
      </c>
      <c r="FI164" s="537">
        <f t="shared" si="552"/>
        <v>0</v>
      </c>
      <c r="FJ164" s="537">
        <f t="shared" si="517"/>
        <v>0</v>
      </c>
      <c r="FK164" s="537">
        <f t="shared" si="539"/>
        <v>0</v>
      </c>
      <c r="FL164" s="537">
        <f t="shared" si="540"/>
        <v>0</v>
      </c>
      <c r="FM164" s="518">
        <f t="shared" si="415"/>
        <v>-23.091800427505003</v>
      </c>
      <c r="FN164" s="519">
        <f t="shared" si="438"/>
        <v>3.0000000000001137E-2</v>
      </c>
      <c r="FO164" s="519">
        <f t="shared" si="472"/>
        <v>3.0000000000001137E-2</v>
      </c>
      <c r="FP164" s="538">
        <f t="shared" si="508"/>
        <v>3.0000000000001137E-2</v>
      </c>
      <c r="FQ164" s="519">
        <f t="shared" si="473"/>
        <v>3.0000000000001137E-2</v>
      </c>
      <c r="FR164" s="519">
        <f t="shared" si="498"/>
        <v>3.0000000000001137E-2</v>
      </c>
      <c r="FS164" s="104">
        <f t="shared" si="474"/>
        <v>-22.152788899680992</v>
      </c>
      <c r="FT164" s="207"/>
      <c r="FU164" s="212"/>
      <c r="FV164" s="302">
        <v>42406</v>
      </c>
      <c r="FW164" s="303">
        <v>0.55389999999999995</v>
      </c>
      <c r="FX164" s="303">
        <v>0.51392499999999997</v>
      </c>
      <c r="FY164" s="207"/>
      <c r="FZ164" s="209">
        <v>-22.546076500000026</v>
      </c>
      <c r="GA164" s="208">
        <v>0.1</v>
      </c>
      <c r="GB164" s="305">
        <v>-6.3139249999999993</v>
      </c>
      <c r="GC164" s="508">
        <f t="shared" si="475"/>
        <v>-1.8</v>
      </c>
      <c r="GD164" s="507">
        <f t="shared" si="499"/>
        <v>0</v>
      </c>
      <c r="GE164" s="204">
        <f t="shared" si="375"/>
        <v>-26.22478941228751</v>
      </c>
      <c r="GF164" s="204">
        <f t="shared" si="355"/>
        <v>-8.9999999999999858E-2</v>
      </c>
      <c r="GG164" s="537">
        <f t="shared" si="553"/>
        <v>-9.9999999999999867E-2</v>
      </c>
      <c r="GH164" s="537">
        <f t="shared" si="518"/>
        <v>0</v>
      </c>
      <c r="GI164" s="537">
        <f t="shared" si="541"/>
        <v>0</v>
      </c>
      <c r="GJ164" s="537">
        <f t="shared" si="542"/>
        <v>0</v>
      </c>
      <c r="GK164" s="518">
        <f t="shared" si="416"/>
        <v>-24.964789412287509</v>
      </c>
      <c r="GL164" s="519">
        <f t="shared" si="356"/>
        <v>-8.000000000000114E-2</v>
      </c>
      <c r="GM164" s="519">
        <f t="shared" si="476"/>
        <v>-4.000000000000057E-2</v>
      </c>
      <c r="GN164" s="538">
        <f t="shared" si="509"/>
        <v>-4.000000000000057E-2</v>
      </c>
      <c r="GO164" s="519">
        <f t="shared" si="477"/>
        <v>-4.000000000000057E-2</v>
      </c>
      <c r="GP164" s="519">
        <f t="shared" si="500"/>
        <v>-4.000000000000057E-2</v>
      </c>
      <c r="GQ164" s="104">
        <f t="shared" si="478"/>
        <v>-23.167289412287492</v>
      </c>
      <c r="GR164" s="207"/>
      <c r="GS164" s="212"/>
      <c r="GT164" s="302">
        <v>42406</v>
      </c>
      <c r="GU164" s="303">
        <v>0.55389999999999995</v>
      </c>
      <c r="GV164" s="303">
        <v>0.51392499999999997</v>
      </c>
      <c r="GW164" s="207"/>
      <c r="GX164" s="209">
        <v>-22.546076500000026</v>
      </c>
      <c r="GY164" s="208">
        <v>0.1</v>
      </c>
      <c r="GZ164" s="305">
        <v>0.88607499999999995</v>
      </c>
      <c r="HA164" s="508">
        <f t="shared" si="479"/>
        <v>0</v>
      </c>
      <c r="HB164" s="507">
        <f t="shared" si="501"/>
        <v>-0.3</v>
      </c>
      <c r="HC164" s="204">
        <f t="shared" si="376"/>
        <v>-23.477499999999999</v>
      </c>
      <c r="HD164" s="204">
        <f t="shared" si="358"/>
        <v>-1.5000000000000568E-2</v>
      </c>
      <c r="HE164" s="537">
        <f t="shared" si="554"/>
        <v>0</v>
      </c>
      <c r="HF164" s="537">
        <f t="shared" si="519"/>
        <v>0</v>
      </c>
      <c r="HG164" s="537">
        <f t="shared" si="543"/>
        <v>0</v>
      </c>
      <c r="HH164" s="537">
        <f t="shared" si="544"/>
        <v>0</v>
      </c>
      <c r="HI164" s="518">
        <f t="shared" si="417"/>
        <v>-23.497257279915008</v>
      </c>
      <c r="HJ164" s="519">
        <f t="shared" si="447"/>
        <v>-1.5000000000000568E-2</v>
      </c>
      <c r="HK164" s="519">
        <f t="shared" si="480"/>
        <v>-1.5000000000000568E-2</v>
      </c>
      <c r="HL164" s="538">
        <f t="shared" si="510"/>
        <v>-1.5000000000000568E-2</v>
      </c>
      <c r="HM164" s="519">
        <f t="shared" si="481"/>
        <v>-1.5000000000000568E-2</v>
      </c>
      <c r="HN164" s="519">
        <f t="shared" si="502"/>
        <v>-1.5000000000000568E-2</v>
      </c>
      <c r="HO164" s="104">
        <f t="shared" si="482"/>
        <v>-22.373357279915012</v>
      </c>
      <c r="HP164" s="482"/>
      <c r="HQ164" s="212"/>
      <c r="HR164" s="302">
        <v>42406</v>
      </c>
      <c r="HS164" s="303">
        <v>0.55389999999999995</v>
      </c>
      <c r="HT164" s="303">
        <v>0.51392499999999997</v>
      </c>
      <c r="HU164" s="207"/>
      <c r="HV164" s="209">
        <v>-22.546076500000026</v>
      </c>
      <c r="HW164" s="208">
        <v>0.1</v>
      </c>
      <c r="HX164" s="305">
        <v>-11.613925000000002</v>
      </c>
      <c r="HY164" s="508">
        <f t="shared" si="483"/>
        <v>-3</v>
      </c>
      <c r="HZ164" s="507">
        <f t="shared" si="503"/>
        <v>0</v>
      </c>
      <c r="IA164" s="204">
        <f t="shared" si="377"/>
        <v>-23.234775439477517</v>
      </c>
      <c r="IB164" s="204">
        <f t="shared" si="362"/>
        <v>-0.14999999999999858</v>
      </c>
      <c r="IC164" s="537">
        <f t="shared" si="555"/>
        <v>0</v>
      </c>
      <c r="ID164" s="537">
        <f t="shared" si="520"/>
        <v>0</v>
      </c>
      <c r="IE164" s="537">
        <f t="shared" si="545"/>
        <v>0</v>
      </c>
      <c r="IF164" s="537">
        <f t="shared" si="546"/>
        <v>0</v>
      </c>
      <c r="IG164" s="518">
        <f t="shared" si="418"/>
        <v>-23.234775439477517</v>
      </c>
      <c r="IH164" s="519">
        <f t="shared" si="452"/>
        <v>-0.11999999999999887</v>
      </c>
      <c r="II164" s="519">
        <f t="shared" si="484"/>
        <v>-0.11999999999999887</v>
      </c>
      <c r="IJ164" s="538">
        <f t="shared" si="511"/>
        <v>-0.11999999999999887</v>
      </c>
      <c r="IK164" s="519">
        <f t="shared" si="485"/>
        <v>-0.11999999999999887</v>
      </c>
      <c r="IL164" s="519">
        <f t="shared" si="504"/>
        <v>-0.11999999999999887</v>
      </c>
      <c r="IM164" s="104">
        <f t="shared" si="486"/>
        <v>-23.627975439477535</v>
      </c>
      <c r="IN164" s="209"/>
      <c r="IO164" s="212"/>
      <c r="IP164" s="302">
        <v>42406</v>
      </c>
      <c r="IQ164" s="303">
        <v>0.55389999999999995</v>
      </c>
      <c r="IR164" s="303">
        <v>0.51392499999999997</v>
      </c>
      <c r="IS164" s="207"/>
      <c r="IT164" s="209">
        <v>-22.546076500000026</v>
      </c>
      <c r="IU164" s="208">
        <v>0.1</v>
      </c>
      <c r="IV164" s="367">
        <v>-1.1639249999999999</v>
      </c>
      <c r="IW164" s="508">
        <f t="shared" si="487"/>
        <v>-1.05</v>
      </c>
      <c r="IX164" s="507">
        <f t="shared" si="505"/>
        <v>0</v>
      </c>
      <c r="IY164" s="204">
        <f t="shared" si="378"/>
        <v>-22.625000000000004</v>
      </c>
      <c r="IZ164" s="204">
        <f t="shared" si="366"/>
        <v>-0.10500000000000043</v>
      </c>
      <c r="JA164" s="537">
        <f t="shared" si="556"/>
        <v>0</v>
      </c>
      <c r="JB164" s="537">
        <f t="shared" si="521"/>
        <v>0</v>
      </c>
      <c r="JC164" s="537">
        <f t="shared" si="547"/>
        <v>0</v>
      </c>
      <c r="JD164" s="537">
        <f t="shared" si="548"/>
        <v>0</v>
      </c>
      <c r="JE164" s="518">
        <f t="shared" si="419"/>
        <v>-22.69962241295001</v>
      </c>
      <c r="JF164" s="519">
        <f t="shared" si="457"/>
        <v>-8.4000000000000352E-2</v>
      </c>
      <c r="JG164" s="519">
        <f t="shared" si="488"/>
        <v>-8.4000000000000352E-2</v>
      </c>
      <c r="JH164" s="538">
        <f t="shared" si="512"/>
        <v>-8.4000000000000352E-2</v>
      </c>
      <c r="JI164" s="519">
        <f t="shared" si="489"/>
        <v>-8.4000000000000352E-2</v>
      </c>
      <c r="JJ164" s="519">
        <f t="shared" si="506"/>
        <v>-8.4000000000000352E-2</v>
      </c>
      <c r="JK164" s="104">
        <f t="shared" si="490"/>
        <v>-22.349423855859015</v>
      </c>
      <c r="JL164" s="189"/>
      <c r="JM164" s="189"/>
      <c r="JN164" s="536"/>
      <c r="JO164" s="210">
        <v>-22.546076500000026</v>
      </c>
      <c r="JP164" s="210">
        <v>3.1860750000000002</v>
      </c>
      <c r="JQ164" s="423">
        <f t="shared" si="525"/>
        <v>-23.370720429142509</v>
      </c>
      <c r="JR164" s="423"/>
      <c r="JS164" s="207"/>
      <c r="JT164" s="210">
        <v>-13.563925000000001</v>
      </c>
      <c r="JU164" s="423">
        <f t="shared" si="526"/>
        <v>-22.958483664901006</v>
      </c>
      <c r="JV164" s="433"/>
      <c r="JW164" s="207"/>
      <c r="JX164" s="210">
        <v>6.4360750000000007</v>
      </c>
      <c r="JY164" s="433">
        <f t="shared" si="527"/>
        <v>-21.746021978220018</v>
      </c>
      <c r="JZ164" s="423"/>
      <c r="KA164" s="207"/>
      <c r="KB164" s="210">
        <v>2.486075</v>
      </c>
      <c r="KC164" s="423">
        <f t="shared" si="528"/>
        <v>-22.152788899680992</v>
      </c>
      <c r="KD164" s="423"/>
      <c r="KE164" s="207"/>
      <c r="KF164" s="210">
        <v>-6.3139249999999993</v>
      </c>
      <c r="KG164" s="423">
        <f t="shared" si="529"/>
        <v>-23.167289412287492</v>
      </c>
      <c r="KH164" s="423"/>
      <c r="KI164" s="207"/>
      <c r="KJ164" s="210">
        <v>0.88607499999999995</v>
      </c>
      <c r="KK164" s="423">
        <f t="shared" si="530"/>
        <v>-22.373357279915012</v>
      </c>
      <c r="KL164" s="433"/>
      <c r="KM164" s="207"/>
      <c r="KN164" s="367">
        <v>-11.613925000000002</v>
      </c>
      <c r="KO164" s="423">
        <f t="shared" si="531"/>
        <v>-23.627975439477535</v>
      </c>
      <c r="KP164" s="438"/>
      <c r="KQ164" s="207"/>
      <c r="KR164" s="367">
        <v>-1.1639249999999999</v>
      </c>
      <c r="KS164" s="423">
        <f t="shared" si="532"/>
        <v>-22.349423855859015</v>
      </c>
      <c r="KT164" s="438"/>
      <c r="KU164" s="302">
        <v>42406</v>
      </c>
      <c r="KV164" s="121"/>
    </row>
    <row r="165" spans="1:325" x14ac:dyDescent="0.35">
      <c r="A165" s="95">
        <v>41311</v>
      </c>
      <c r="B165" s="36">
        <v>41311</v>
      </c>
      <c r="C165" s="301">
        <v>3.7</v>
      </c>
      <c r="D165" s="301">
        <v>-13.05</v>
      </c>
      <c r="E165" s="301">
        <v>6.95</v>
      </c>
      <c r="F165" s="301">
        <v>3</v>
      </c>
      <c r="G165" s="301">
        <v>-5.8</v>
      </c>
      <c r="H165" s="301">
        <v>1.4</v>
      </c>
      <c r="I165" s="301">
        <v>-11.100000000000001</v>
      </c>
      <c r="J165" s="301">
        <v>-0.65</v>
      </c>
      <c r="K165" s="106"/>
      <c r="L165" s="36">
        <v>42406</v>
      </c>
      <c r="M165" s="108">
        <v>0.55389999999999995</v>
      </c>
      <c r="N165" s="98">
        <f t="shared" si="523"/>
        <v>0.51392499999999997</v>
      </c>
      <c r="O165" s="108">
        <f t="shared" si="524"/>
        <v>0.4745166666666667</v>
      </c>
      <c r="P165" s="262"/>
      <c r="Q165" s="181">
        <v>42406</v>
      </c>
      <c r="R165" s="301">
        <v>3.7</v>
      </c>
      <c r="S165" s="224">
        <v>3.1860750000000002</v>
      </c>
      <c r="T165" s="98"/>
      <c r="U165" s="301">
        <v>-13.05</v>
      </c>
      <c r="V165" s="224">
        <v>-13.563925000000001</v>
      </c>
      <c r="W165"/>
      <c r="X165" s="301">
        <v>6.95</v>
      </c>
      <c r="Y165" s="224">
        <v>6.4360750000000007</v>
      </c>
      <c r="Z165"/>
      <c r="AA165" s="301">
        <v>3</v>
      </c>
      <c r="AB165" s="224">
        <v>2.486075</v>
      </c>
      <c r="AC165"/>
      <c r="AD165" s="301">
        <v>-5.8</v>
      </c>
      <c r="AE165" s="223">
        <v>-6.3139249999999993</v>
      </c>
      <c r="AF165"/>
      <c r="AG165" s="301">
        <v>1.4</v>
      </c>
      <c r="AH165" s="223">
        <v>0.88607499999999995</v>
      </c>
      <c r="AI165" s="100"/>
      <c r="AJ165" s="301">
        <v>-11.100000000000001</v>
      </c>
      <c r="AK165" s="223">
        <v>-11.613925000000002</v>
      </c>
      <c r="AL165" s="104"/>
      <c r="AM165" s="301">
        <v>-0.65</v>
      </c>
      <c r="AN165" s="223">
        <f t="shared" si="522"/>
        <v>-1.1639249999999999</v>
      </c>
      <c r="AO165" s="104"/>
      <c r="AZ165" s="36">
        <v>42407</v>
      </c>
      <c r="BA165" s="301">
        <v>2.2999999999999998</v>
      </c>
      <c r="BB165">
        <v>-22.242777777777778</v>
      </c>
      <c r="BC165" s="301">
        <v>-11.3</v>
      </c>
      <c r="BE165" s="301">
        <v>9.1999999999999993</v>
      </c>
      <c r="BG165" s="301">
        <v>0.6</v>
      </c>
      <c r="BI165" s="301">
        <v>-8.3000000000000007</v>
      </c>
      <c r="BK165" s="301">
        <v>2.35</v>
      </c>
      <c r="BM165" s="301">
        <v>-10.350000000000001</v>
      </c>
      <c r="BN165" s="104"/>
      <c r="BO165" s="301">
        <v>0.79999999999999993</v>
      </c>
      <c r="BP165" s="104"/>
      <c r="BQ165" s="104"/>
      <c r="BS165" s="36">
        <v>42407</v>
      </c>
      <c r="BT165">
        <v>111</v>
      </c>
      <c r="BU165">
        <f t="shared" si="380"/>
        <v>1.1100000000000001</v>
      </c>
      <c r="BV165">
        <f t="shared" si="381"/>
        <v>-22.504976369750011</v>
      </c>
      <c r="BW165">
        <v>100</v>
      </c>
      <c r="BX165">
        <f t="shared" si="382"/>
        <v>1</v>
      </c>
      <c r="CD165" s="313">
        <v>42407</v>
      </c>
      <c r="CE165" s="108">
        <v>0.63554999999999995</v>
      </c>
      <c r="CF165" s="108">
        <v>0.59472499999999995</v>
      </c>
      <c r="CG165" s="121"/>
      <c r="CH165" s="104">
        <v>-22.504976369750011</v>
      </c>
      <c r="CI165" s="257">
        <v>0.1</v>
      </c>
      <c r="CJ165" s="312">
        <v>1.7052749999999999</v>
      </c>
      <c r="CK165" s="509">
        <f t="shared" ref="CK165:CK169" si="557">IF(CJ165&lt;-9,CI165*-2,IF(CJ165&lt;-7,CI165*-1.5,IF(CJ165&lt;-5,CI165*-1.1,IF(CJ165&lt;-4,CI165*-1,IF(CJ165&lt;-3,CI165*-0.5,IF(CJ165&lt;-2,CI165*0.2,IF(CJ165&lt;-1,CI165*0.5,0)))))))</f>
        <v>0</v>
      </c>
      <c r="CL165" s="509">
        <f>IF(CJ165&gt;7,CI165*2.6,IF(CJ165&gt;6,CI165*2.2,IF(CJ165&gt;4,CI165*1.8,IF(CJ165&gt;3,CI165*1.6,IF(CJ165&gt;2,CI165*1.4,IF(CJ165&gt;1,CI165*1.3,IF(CJ165&gt;0,CI165*1.2,IF(CJ165&gt;-1,CI165*1.1,0))))))))</f>
        <v>0.13</v>
      </c>
      <c r="CM165" s="204">
        <f>IF(AND((CK165+CL165)&lt;0,CM164&lt;=-24),(((CK165+CL165)+CI165)+CM164),(((CK165+CL165)+CM164)))</f>
        <v>-24.066220429142501</v>
      </c>
      <c r="CN165" s="204">
        <f>(CM165-CM164)</f>
        <v>0.12999999999999901</v>
      </c>
      <c r="CO165" s="537">
        <f>IF(AND(CM165&lt;(CH165-3),CJ165&lt;-5),CN165+(CI165*-0.1),IF(AND(CM165&lt;(CH165-3),CJ165&lt;-3),CN165+(CI165*-0.2),IF(AND(CM165&lt;(CH165-3),CJ165&lt;0),CN165+(CI165*-0.3),0)))</f>
        <v>0</v>
      </c>
      <c r="CP165" s="537">
        <f>IF(AND(CM165&lt;(CH165-2),CJ165&gt;5),CN165+(CI165*0.5),IF(AND(CM165&lt;(CH165-2),CJ165&gt;3),CN165+(CI165*0.3),IF(AND(CM165&lt;(CH165-2),CJ165&gt;0),CN165+(CI165*0.1),0)))</f>
        <v>0</v>
      </c>
      <c r="CQ165" s="537">
        <f t="shared" si="533"/>
        <v>0</v>
      </c>
      <c r="CR165" s="537">
        <f t="shared" si="534"/>
        <v>0</v>
      </c>
      <c r="CS165" s="518">
        <f t="shared" si="412"/>
        <v>-24.066220429142501</v>
      </c>
      <c r="CT165" s="519">
        <f t="shared" si="423"/>
        <v>0.12999999999999901</v>
      </c>
      <c r="CU165" s="519">
        <f t="shared" ref="CU165:CU178" si="558">IF(AND(CY163&lt;-23.5,CJ165&lt;0),((CS165-CS164)*0.4),(CT165))</f>
        <v>0.12999999999999901</v>
      </c>
      <c r="CV165" s="519">
        <f t="shared" ref="CV165:CV171" si="559">IF(AND(CS164&lt;-23,CJ165&gt;-2),(CU165*1.7),(CU165))</f>
        <v>0.22099999999999831</v>
      </c>
      <c r="CW165" s="165"/>
      <c r="CY165" s="104">
        <f>(CY164+CV165)</f>
        <v>-23.149720429142512</v>
      </c>
      <c r="CZ165">
        <v>-22.242777777777778</v>
      </c>
      <c r="DA165" s="306"/>
      <c r="DB165" s="313">
        <v>42407</v>
      </c>
      <c r="DC165" s="108">
        <v>0.63554999999999995</v>
      </c>
      <c r="DD165" s="108">
        <v>0.59472499999999995</v>
      </c>
      <c r="DE165" s="121"/>
      <c r="DF165" s="104">
        <v>-22.504976369750011</v>
      </c>
      <c r="DG165" s="257">
        <v>0.1</v>
      </c>
      <c r="DH165" s="312">
        <v>-11.894725000000001</v>
      </c>
      <c r="DI165" s="509">
        <f t="shared" ref="DI165:DI169" si="560">IF(DH165&lt;-9,DG165*-2,IF(DH165&lt;-7,DG165*-1.5,IF(DH165&lt;-5,DG165*-1.1,IF(DH165&lt;-4,DG165*-1,IF(DH165&lt;-3,DG165*-0.5,IF(DH165&lt;-2,DG165*0.2,IF(DH165&lt;-1,DG165*0.5,0)))))))</f>
        <v>-0.2</v>
      </c>
      <c r="DJ165" s="509">
        <f>IF(DH165&gt;7,DG165*2.6,IF(DH165&gt;6,DG165*2.2,IF(DH165&gt;4,DG165*1.8,IF(DH165&gt;3,DG165*1.6,IF(DH165&gt;2,DG165*1.4,IF(DH165&gt;1,DG165*1.3,IF(DH165&gt;0,DG165*1.2,IF(DH165&gt;-1,DG165*1.1,0))))))))</f>
        <v>0</v>
      </c>
      <c r="DK165" s="204">
        <f>IF(AND((DI165+DJ165)&lt;0,DK164&lt;=-24),(((DI165+DJ165)+DG165)+DK164),(((DI165+DJ165)+DK164)))</f>
        <v>-24.330000000000023</v>
      </c>
      <c r="DL165" s="204">
        <f t="shared" si="343"/>
        <v>-0.10000000000000142</v>
      </c>
      <c r="DM165" s="537">
        <f>IF(AND(DK165&lt;(DF165-3),DH165&lt;-5),DL165+(DG165*-0.1),IF(AND(DK165&lt;(DF165-3),DH165&lt;-3),DL165+(DG165*-0.2),IF(AND(DK165&lt;(DF165-3),DH165&lt;0),DL165+(DG165*-0.3),0)))</f>
        <v>0</v>
      </c>
      <c r="DN165" s="537">
        <f t="shared" ref="DN165:DN187" si="561">IF(AND(DK165&lt;(DF165-2),DH165&gt;5),DL165+(DG165*0.5),IF(AND(DK165&lt;(DF165-2),DH165&gt;3),DL165+(DG165*0.3),IF(AND(DK165&lt;(DF165-2),DH165&gt;0),DL165+(DG165*0.1),0)))</f>
        <v>0</v>
      </c>
      <c r="DO165" s="537">
        <f t="shared" si="535"/>
        <v>0</v>
      </c>
      <c r="DP165" s="537">
        <f t="shared" si="536"/>
        <v>0</v>
      </c>
      <c r="DQ165" s="518">
        <f t="shared" si="413"/>
        <v>-25.081162814992524</v>
      </c>
      <c r="DR165" s="519">
        <f t="shared" si="428"/>
        <v>-8.000000000000114E-2</v>
      </c>
      <c r="DS165" s="519">
        <f t="shared" ref="DS165:DS178" si="562">IF(AND(DW163&lt;-23.5,DH165&lt;0),((DQ165-DQ164)*0.4),(DR165))</f>
        <v>-8.000000000000114E-2</v>
      </c>
      <c r="DT165" s="519">
        <f t="shared" ref="DT165:DT170" si="563">IF(AND(DQ164&lt;-23,DH165&gt;-2),(DS165*1.7),(DS165))</f>
        <v>-8.000000000000114E-2</v>
      </c>
      <c r="DU165" s="165"/>
      <c r="DW165" s="104">
        <f>(DW164+DT165)</f>
        <v>-23.038483664901008</v>
      </c>
      <c r="DY165" s="307"/>
      <c r="DZ165" s="313">
        <v>42407</v>
      </c>
      <c r="EA165" s="108">
        <v>0.63554999999999995</v>
      </c>
      <c r="EB165" s="108">
        <v>0.59472499999999995</v>
      </c>
      <c r="EC165" s="121"/>
      <c r="ED165" s="104">
        <v>-22.504976369750011</v>
      </c>
      <c r="EE165" s="257">
        <v>0.1</v>
      </c>
      <c r="EF165" s="312">
        <v>8.6052749999999989</v>
      </c>
      <c r="EG165" s="509">
        <f t="shared" ref="EG165:EG169" si="564">IF(EF165&lt;-9,EE165*-2,IF(EF165&lt;-7,EE165*-1.5,IF(EF165&lt;-5,EE165*-1.1,IF(EF165&lt;-4,EE165*-1,IF(EF165&lt;-3,EE165*-0.5,IF(EF165&lt;-2,EE165*0.2,IF(EF165&lt;-1,EE165*0.5,0)))))))</f>
        <v>0</v>
      </c>
      <c r="EH165" s="509">
        <f>IF(EF165&gt;7,EE165*2.6,IF(EF165&gt;6,EE165*2.2,IF(EF165&gt;4,EE165*1.8,IF(EF165&gt;3,EE165*1.6,IF(EF165&gt;2,EE165*1.4,IF(EF165&gt;1,EE165*1.3,IF(EF165&gt;0,EE165*1.2,IF(EF165&gt;-1,EE165*1.1,0))))))))</f>
        <v>0.26</v>
      </c>
      <c r="EI165" s="204">
        <f>IF(AND((EG165+EH165)&lt;0,EI164&lt;=-24),(((EG165+EH165)+EE165)+EI164),(((EG165+EH165)+EI164)))</f>
        <v>-20.820901753415001</v>
      </c>
      <c r="EJ165" s="204">
        <f t="shared" si="347"/>
        <v>0.26000000000000156</v>
      </c>
      <c r="EK165" s="537">
        <f>IF(AND(EI165&lt;(ED165-3),EF165&lt;-5),EJ165+(EE165*-0.1),IF(AND(EI165&lt;(ED165-3),EF165&lt;-3),EJ165+(EE165*-0.2),IF(AND(EI165&lt;(ED165-3),EF165&lt;0),EJ165+(EE165*-0.3),0)))</f>
        <v>0</v>
      </c>
      <c r="EL165" s="537">
        <f t="shared" ref="EL165:EL187" si="565">IF(AND(EI165&lt;(ED165-2),EF165&gt;5),EJ165+(EE165*0.5),IF(AND(EI165&lt;(ED165-2),EF165&gt;3),EJ165+(EE165*0.3),IF(AND(EI165&lt;(ED165-2),EF165&gt;0),EJ165+(EE165*0.1),0)))</f>
        <v>0</v>
      </c>
      <c r="EM165" s="537">
        <f t="shared" si="537"/>
        <v>0</v>
      </c>
      <c r="EN165" s="537">
        <f t="shared" si="538"/>
        <v>0</v>
      </c>
      <c r="EO165" s="518">
        <f t="shared" si="414"/>
        <v>-21.002810244839999</v>
      </c>
      <c r="EP165" s="519">
        <f t="shared" si="433"/>
        <v>0.26000000000000156</v>
      </c>
      <c r="EQ165" s="519">
        <f t="shared" ref="EQ165:EQ178" si="566">IF(AND(EU163&lt;-23.5,EF165&lt;0),((EO165-EO164)*0.4),(EP165))</f>
        <v>0.26000000000000156</v>
      </c>
      <c r="ER165" s="519">
        <f t="shared" ref="ER165:ER171" si="567">IF(AND(EO164&lt;-23,EF165&gt;-2),(EQ165*1.7),(EQ165))</f>
        <v>0.26000000000000156</v>
      </c>
      <c r="ES165" s="165"/>
      <c r="EU165" s="104">
        <f>(EU164+ER165)</f>
        <v>-21.486021978220016</v>
      </c>
      <c r="EW165" s="307"/>
      <c r="EX165" s="313">
        <v>42407</v>
      </c>
      <c r="EY165" s="108">
        <v>0.63554999999999995</v>
      </c>
      <c r="EZ165" s="108">
        <v>0.59472499999999995</v>
      </c>
      <c r="FA165" s="121"/>
      <c r="FB165" s="104">
        <v>-22.504976369750011</v>
      </c>
      <c r="FC165" s="257">
        <v>0.1</v>
      </c>
      <c r="FD165" s="312">
        <v>5.2750000000000297E-3</v>
      </c>
      <c r="FE165" s="509">
        <f t="shared" ref="FE165:FE169" si="568">IF(FD165&lt;-9,FC165*-2,IF(FD165&lt;-7,FC165*-1.5,IF(FD165&lt;-5,FC165*-1.1,IF(FD165&lt;-4,FC165*-1,IF(FD165&lt;-3,FC165*-0.5,IF(FD165&lt;-2,FC165*0.2,IF(FD165&lt;-1,FC165*0.5,0)))))))</f>
        <v>0</v>
      </c>
      <c r="FF165" s="509">
        <f>IF(FD165&gt;7,FC165*2.6,IF(FD165&gt;6,FC165*2.2,IF(FD165&gt;4,FC165*1.8,IF(FD165&gt;3,FC165*1.6,IF(FD165&gt;2,FC165*1.4,IF(FD165&gt;1,FC165*1.3,IF(FD165&gt;0,FC165*1.2,IF(FD165&gt;-1,FC165*1.1,0))))))))</f>
        <v>0.12</v>
      </c>
      <c r="FG165" s="204">
        <f>IF(AND((FE165+FF165)&lt;0,FG164&lt;=-24),(((FE165+FF165)+FC165)+FG164),(((FE165+FF165)+FG164)))</f>
        <v>-22.971800427505002</v>
      </c>
      <c r="FH165" s="204">
        <f t="shared" si="351"/>
        <v>0.12000000000000099</v>
      </c>
      <c r="FI165" s="537">
        <f>IF(AND(FG165&lt;(FB165-3),FD165&lt;-5),FH165+(FC165*-0.1),IF(AND(FG165&lt;(FB165-3),FD165&lt;-3),FH165+(FC165*-0.2),IF(AND(FG165&lt;(FB165-3),FD165&lt;0),FH165+(FC165*-0.3),0)))</f>
        <v>0</v>
      </c>
      <c r="FJ165" s="537">
        <f t="shared" ref="FJ165:FJ187" si="569">IF(AND(FG165&lt;(FB165-2),FD165&gt;5),FH165+(FC165*0.5),IF(AND(FG165&lt;(FB165-2),FD165&gt;3),FH165+(FC165*0.3),IF(AND(FG165&lt;(FB165-2),FD165&gt;0),FH165+(FC165*0.1),0)))</f>
        <v>0</v>
      </c>
      <c r="FK165" s="537">
        <f t="shared" si="539"/>
        <v>0</v>
      </c>
      <c r="FL165" s="537">
        <f t="shared" si="540"/>
        <v>0</v>
      </c>
      <c r="FM165" s="518">
        <f t="shared" si="415"/>
        <v>-22.971800427505002</v>
      </c>
      <c r="FN165" s="519">
        <f t="shared" si="438"/>
        <v>0.12000000000000099</v>
      </c>
      <c r="FO165" s="519">
        <f t="shared" ref="FO165:FO178" si="570">IF(AND(FS163&lt;-23.5,FD165&lt;0),((FM165-FM164)*0.4),(FN165))</f>
        <v>0.12000000000000099</v>
      </c>
      <c r="FP165" s="519">
        <f t="shared" ref="FP165:FP171" si="571">IF(AND(FM164&lt;-23,FD165&gt;-2),(FO165*1.7),(FO165))</f>
        <v>0.20400000000000168</v>
      </c>
      <c r="FQ165" s="165"/>
      <c r="FS165" s="104">
        <f>(FS164+FP165)</f>
        <v>-21.948788899680991</v>
      </c>
      <c r="FT165"/>
      <c r="FU165" s="307"/>
      <c r="FV165" s="313">
        <v>42407</v>
      </c>
      <c r="FW165" s="108">
        <v>0.63554999999999995</v>
      </c>
      <c r="FX165" s="108">
        <v>0.59472499999999995</v>
      </c>
      <c r="FY165" s="121"/>
      <c r="FZ165" s="104">
        <v>-22.504976369750011</v>
      </c>
      <c r="GA165" s="257">
        <v>0.1</v>
      </c>
      <c r="GB165" s="314">
        <v>-8.8947250000000011</v>
      </c>
      <c r="GC165" s="509">
        <f t="shared" ref="GC165:GC169" si="572">IF(GB165&lt;-9,GA165*-2,IF(GB165&lt;-7,GA165*-1.5,IF(GB165&lt;-5,GA165*-1.1,IF(GB165&lt;-4,GA165*-1,IF(GB165&lt;-3,GA165*-0.5,IF(GB165&lt;-2,GA165*0.2,IF(GB165&lt;-1,GA165*0.5,0)))))))</f>
        <v>-0.15000000000000002</v>
      </c>
      <c r="GD165" s="509">
        <f>IF(GB165&gt;7,GA165*2.6,IF(GB165&gt;6,GA165*2.2,IF(GB165&gt;4,GA165*1.8,IF(GB165&gt;3,GA165*1.6,IF(GB165&gt;2,GA165*1.4,IF(GB165&gt;1,GA165*1.3,IF(GB165&gt;0,GA165*1.2,IF(GB165&gt;-1,GA165*1.1,0))))))))</f>
        <v>0</v>
      </c>
      <c r="GE165" s="204">
        <f>IF(AND((GC165+GD165)&lt;0,GE164&lt;=-24),(((GC165+GD165)+GA165)+GE164),(((GC165+GD165)+GE164)))</f>
        <v>-26.274789412287511</v>
      </c>
      <c r="GF165" s="204">
        <f>(GE165-GE164)</f>
        <v>-5.0000000000000711E-2</v>
      </c>
      <c r="GG165" s="537">
        <f>IF(AND(GE165&lt;(FZ165-3),GB165&lt;-5),GF165+(GA165*-0.1),IF(AND(GE165&lt;(FZ165-3),GB165&lt;-3),GF165+(GA165*-0.2),IF(AND(GE165&lt;(FZ165-3),GB165&lt;0),GF165+(GA165*-0.3),0)))</f>
        <v>-6.0000000000000712E-2</v>
      </c>
      <c r="GH165" s="537">
        <f t="shared" ref="GH165:GH187" si="573">IF(AND(GE165&lt;(FZ165-2),GB165&gt;5),GF165+(GA165*0.5),IF(AND(GE165&lt;(FZ165-2),GB165&gt;3),GF165+(GA165*0.3),IF(AND(GE165&lt;(FZ165-2),GB165&gt;0),GF165+(GA165*0.1),0)))</f>
        <v>0</v>
      </c>
      <c r="GI165" s="537">
        <f t="shared" si="541"/>
        <v>0</v>
      </c>
      <c r="GJ165" s="537">
        <f t="shared" si="542"/>
        <v>0</v>
      </c>
      <c r="GK165" s="518">
        <f t="shared" si="416"/>
        <v>-25.024789412287511</v>
      </c>
      <c r="GL165" s="519">
        <f t="shared" si="356"/>
        <v>-4.8000000000001819E-2</v>
      </c>
      <c r="GM165" s="519">
        <f t="shared" ref="GM165:GM178" si="574">IF(AND(GQ163&lt;-23.5,GB165&lt;0),((GK165-GK164)*0.4),(GL165))</f>
        <v>-4.8000000000001819E-2</v>
      </c>
      <c r="GN165" s="519">
        <f t="shared" ref="GN165:GN171" si="575">IF(AND(GK164&lt;-23,GB165&gt;-2),(GM165*1.7),(GM165))</f>
        <v>-4.8000000000001819E-2</v>
      </c>
      <c r="GO165" s="165"/>
      <c r="GQ165" s="104">
        <f>(GQ164+GN165)</f>
        <v>-23.215289412287493</v>
      </c>
      <c r="GR165"/>
      <c r="GS165" s="307"/>
      <c r="GT165" s="313">
        <v>42407</v>
      </c>
      <c r="GU165" s="108">
        <v>0.63554999999999995</v>
      </c>
      <c r="GV165" s="108">
        <v>0.59472499999999995</v>
      </c>
      <c r="GW165" s="121"/>
      <c r="GX165" s="104">
        <v>-22.504976369750011</v>
      </c>
      <c r="GY165" s="257">
        <v>0.1</v>
      </c>
      <c r="GZ165" s="314">
        <v>1.7552750000000001</v>
      </c>
      <c r="HA165" s="509">
        <f t="shared" ref="HA165:HA169" si="576">IF(GZ165&lt;-9,GY165*-2,IF(GZ165&lt;-7,GY165*-1.5,IF(GZ165&lt;-5,GY165*-1.1,IF(GZ165&lt;-4,GY165*-1,IF(GZ165&lt;-3,GY165*-0.5,IF(GZ165&lt;-2,GY165*0.2,IF(GZ165&lt;-1,GY165*0.5,0)))))))</f>
        <v>0</v>
      </c>
      <c r="HB165" s="509">
        <f>IF(GZ165&gt;7,GY165*2.6,IF(GZ165&gt;6,GY165*2.2,IF(GZ165&gt;4,GY165*1.8,IF(GZ165&gt;3,GY165*1.6,IF(GZ165&gt;2,GY165*1.4,IF(GZ165&gt;1,GY165*1.3,IF(GZ165&gt;0,GY165*1.2,IF(GZ165&gt;-1,GY165*1.1,0))))))))</f>
        <v>0.13</v>
      </c>
      <c r="HC165" s="204">
        <f>IF(AND((HA165+HB165)&lt;0,HC164&lt;=-24),(((HA165+HB165)+GY165)+HC164),(((HA165+HB165)+HC164)))</f>
        <v>-23.3475</v>
      </c>
      <c r="HD165" s="204">
        <f t="shared" si="358"/>
        <v>0.12999999999999901</v>
      </c>
      <c r="HE165" s="537">
        <f>IF(AND(HC165&lt;(GX165-3),GZ165&lt;-5),HD165+(GY165*-0.1),IF(AND(HC165&lt;(GX165-3),GZ165&lt;-3),HD165+(GY165*-0.2),IF(AND(HC165&lt;(GX165-3),GZ165&lt;0),HD165+(GY165*-0.3),0)))</f>
        <v>0</v>
      </c>
      <c r="HF165" s="537">
        <f t="shared" ref="HF165:HF187" si="577">IF(AND(HC165&lt;(GX165-2),GZ165&gt;5),HD165+(GY165*0.5),IF(AND(HC165&lt;(GX165-2),GZ165&gt;3),HD165+(GY165*0.3),IF(AND(HC165&lt;(GX165-2),GZ165&gt;0),HD165+(GY165*0.1),0)))</f>
        <v>0</v>
      </c>
      <c r="HG165" s="537">
        <f t="shared" si="543"/>
        <v>0</v>
      </c>
      <c r="HH165" s="537">
        <f t="shared" si="544"/>
        <v>0</v>
      </c>
      <c r="HI165" s="518">
        <f t="shared" si="417"/>
        <v>-23.367257279915009</v>
      </c>
      <c r="HJ165" s="519">
        <f t="shared" si="447"/>
        <v>0.12999999999999901</v>
      </c>
      <c r="HK165" s="519">
        <f t="shared" ref="HK165:HK178" si="578">IF(AND(HO163&lt;-23.5,GZ165&lt;0),((HI165-HI164)*0.4),(HJ165))</f>
        <v>0.12999999999999901</v>
      </c>
      <c r="HL165" s="519">
        <f t="shared" ref="HL165:HL171" si="579">IF(AND(HI164&lt;-23,GZ165&gt;-2),(HK165*1.7),(HK165))</f>
        <v>0.22099999999999831</v>
      </c>
      <c r="HM165" s="165"/>
      <c r="HO165" s="104">
        <f>(HO164+HL165)</f>
        <v>-22.152357279915016</v>
      </c>
      <c r="HP165" s="165"/>
      <c r="HQ165" s="307"/>
      <c r="HR165" s="313">
        <v>42407</v>
      </c>
      <c r="HS165" s="108">
        <v>0.63554999999999995</v>
      </c>
      <c r="HT165" s="108">
        <v>0.59472499999999995</v>
      </c>
      <c r="HU165" s="121"/>
      <c r="HV165" s="104">
        <v>-22.504976369750011</v>
      </c>
      <c r="HW165" s="257">
        <v>0.1</v>
      </c>
      <c r="HX165" s="314">
        <v>-10.944725000000002</v>
      </c>
      <c r="HY165" s="509">
        <f t="shared" ref="HY165:HY169" si="580">IF(HX165&lt;-9,HW165*-2,IF(HX165&lt;-7,HW165*-1.5,IF(HX165&lt;-5,HW165*-1.1,IF(HX165&lt;-4,HW165*-1,IF(HX165&lt;-3,HW165*-0.5,IF(HX165&lt;-2,HW165*0.2,IF(HX165&lt;-1,HW165*0.5,0)))))))</f>
        <v>-0.2</v>
      </c>
      <c r="HZ165" s="509">
        <f>IF(HX165&gt;7,HW165*2.6,IF(HX165&gt;6,HW165*2.2,IF(HX165&gt;4,HW165*1.8,IF(HX165&gt;3,HW165*1.6,IF(HX165&gt;2,HW165*1.4,IF(HX165&gt;1,HW165*1.3,IF(HX165&gt;0,HW165*1.2,IF(HX165&gt;-1,HW165*1.1,0))))))))</f>
        <v>0</v>
      </c>
      <c r="IA165" s="204">
        <f>IF(AND((HY165+HZ165)&lt;0,IA164&lt;=-24),(((HY165+HZ165)+HW165)+IA164),(((HY165+HZ165)+IA164)))</f>
        <v>-23.434775439477516</v>
      </c>
      <c r="IB165" s="204">
        <f t="shared" si="362"/>
        <v>-0.19999999999999929</v>
      </c>
      <c r="IC165" s="537">
        <f>IF(AND(IA165&lt;(HV165-3),HX165&lt;-5),IB165+(HW165*-0.1),IF(AND(IA165&lt;(HV165-3),HX165&lt;-3),IB165+(HW165*-0.2),IF(AND(IA165&lt;(HV165-3),HX165&lt;0),IB165+(HW165*-0.3),0)))</f>
        <v>0</v>
      </c>
      <c r="ID165" s="537">
        <f t="shared" ref="ID165:ID187" si="581">IF(AND(IA165&lt;(HV165-2),HX165&gt;5),IB165+(HW165*0.5),IF(AND(IA165&lt;(HV165-2),HX165&gt;3),IB165+(HW165*0.3),IF(AND(IA165&lt;(HV165-2),HX165&gt;0),IB165+(HW165*0.1),0)))</f>
        <v>0</v>
      </c>
      <c r="IE165" s="537">
        <f t="shared" si="545"/>
        <v>0</v>
      </c>
      <c r="IF165" s="537">
        <f t="shared" si="546"/>
        <v>0</v>
      </c>
      <c r="IG165" s="518">
        <f t="shared" si="418"/>
        <v>-23.434775439477516</v>
      </c>
      <c r="IH165" s="519">
        <f t="shared" si="452"/>
        <v>-0.15999999999999945</v>
      </c>
      <c r="II165" s="519">
        <f t="shared" ref="II165:II178" si="582">IF(AND(IM163&lt;-23.5,HX165&lt;0),((IG165-IG164)*0.4),(IH165))</f>
        <v>-7.9999999999999724E-2</v>
      </c>
      <c r="IJ165" s="519">
        <f t="shared" ref="IJ165:IJ171" si="583">IF(AND(IG164&lt;-23,HX165&gt;-2),(II165*1.7),(II165))</f>
        <v>-7.9999999999999724E-2</v>
      </c>
      <c r="IK165" s="165"/>
      <c r="IL165" s="163"/>
      <c r="IM165" s="104">
        <f>(IM164+IJ165)</f>
        <v>-23.707975439477533</v>
      </c>
      <c r="IN165" s="104"/>
      <c r="IO165" s="307"/>
      <c r="IP165" s="313">
        <v>42407</v>
      </c>
      <c r="IQ165" s="108">
        <v>0.63554999999999995</v>
      </c>
      <c r="IR165" s="108">
        <v>0.59472499999999995</v>
      </c>
      <c r="IS165" s="121"/>
      <c r="IT165" s="104">
        <v>-22.504976369750011</v>
      </c>
      <c r="IU165" s="257">
        <v>0.1</v>
      </c>
      <c r="IV165" s="366">
        <v>0.20527499999999999</v>
      </c>
      <c r="IW165" s="509">
        <f t="shared" ref="IW165:IW169" si="584">IF(IV165&lt;-9,IU165*-2,IF(IV165&lt;-7,IU165*-1.5,IF(IV165&lt;-5,IU165*-1.1,IF(IV165&lt;-4,IU165*-1,IF(IV165&lt;-3,IU165*-0.5,IF(IV165&lt;-2,IU165*0.2,IF(IV165&lt;-1,IU165*0.5,0)))))))</f>
        <v>0</v>
      </c>
      <c r="IX165" s="509">
        <f>IF(IV165&gt;7,IU165*2.6,IF(IV165&gt;6,IU165*2.2,IF(IV165&gt;4,IU165*1.8,IF(IV165&gt;3,IU165*1.6,IF(IV165&gt;2,IU165*1.4,IF(IV165&gt;1,IU165*1.3,IF(IV165&gt;0,IU165*1.2,IF(IV165&gt;-1,IU165*1.1,0))))))))</f>
        <v>0.12</v>
      </c>
      <c r="IY165" s="204">
        <f>IF(AND((IW165+IX165)&lt;0,IY164&lt;=-24),(((IW165+IX165)+IU165)+IY164),(((IW165+IX165)+IY164)))</f>
        <v>-22.505000000000003</v>
      </c>
      <c r="IZ165" s="204">
        <f t="shared" si="366"/>
        <v>0.12000000000000099</v>
      </c>
      <c r="JA165" s="537">
        <f>IF(AND(IY165&lt;(IT165-3),IV165&lt;-5),IZ165+(IU165*-0.1),IF(AND(IY165&lt;(IT165-3),IV165&lt;-3),IZ165+(IU165*-0.2),IF(AND(IY165&lt;(IT165-3),IV165&lt;0),IZ165+(IU165*-0.3),0)))</f>
        <v>0</v>
      </c>
      <c r="JB165" s="537">
        <f t="shared" ref="JB165:JB187" si="585">IF(AND(IY165&lt;(IT165-2),IV165&gt;5),IZ165+(IU165*0.5),IF(AND(IY165&lt;(IT165-2),IV165&gt;3),IZ165+(IU165*0.3),IF(AND(IY165&lt;(IT165-2),IV165&gt;0),IZ165+(IU165*0.1),0)))</f>
        <v>0</v>
      </c>
      <c r="JC165" s="537">
        <f t="shared" ref="JC165:JC187" si="586">IF(AND(IY165&gt;(IT165+2),IV165&gt;5),IZ165+(IU165*0.1),IF(AND(IY165&gt;(IT165+2),IV165&gt;3),IZ165+(IU165*0.2),IF(AND(IY165&gt;(IT165+2),IV165&gt;0),IZ165+(IU165*0.3),0)))</f>
        <v>0</v>
      </c>
      <c r="JD165" s="537">
        <f t="shared" ref="JD165:JD187" si="587">IF(AND(IY165&gt;(IT165+2),IV165&lt;-5),IZ165+(IU165*0.5),IF(AND(IY165&gt;(IT165+2),IV165&lt;-3),IZ165+(IU165*0.3),IF(AND(IY165&gt;(IT165+2),IV165&lt;0),IZ165+(IU165*0.1),0)))</f>
        <v>0</v>
      </c>
      <c r="JE165" s="518">
        <f t="shared" si="419"/>
        <v>-22.579622412950009</v>
      </c>
      <c r="JF165" s="519">
        <f t="shared" ref="JF165:JF187" si="588">IF(AND(JE164&lt;-21,IV165&lt;0),((JE165-JE164)*0.8),(JE165-JE164))</f>
        <v>0.12000000000000099</v>
      </c>
      <c r="JG165" s="519">
        <f t="shared" ref="JG165:JG178" si="589">IF(AND(JK163&lt;-23.5,IV165&lt;0),((JE165-JE164)*0.4),(JF165))</f>
        <v>0.12000000000000099</v>
      </c>
      <c r="JH165" s="519">
        <f t="shared" ref="JH165:JH171" si="590">IF(AND(JE164&lt;-23,IV165&gt;-2),(JG165*1.7),(JG165))</f>
        <v>0.12000000000000099</v>
      </c>
      <c r="JI165" s="165"/>
      <c r="JJ165" s="163"/>
      <c r="JK165" s="104">
        <f>(JK164+JH165)</f>
        <v>-22.229423855859014</v>
      </c>
      <c r="JL165" s="186"/>
      <c r="JM165" s="186"/>
      <c r="JN165" s="527"/>
      <c r="JO165" s="229">
        <v>-22.504976369750011</v>
      </c>
      <c r="JP165" s="229">
        <v>1.7052749999999999</v>
      </c>
      <c r="JQ165" s="421">
        <f t="shared" si="525"/>
        <v>-23.149720429142512</v>
      </c>
      <c r="JR165" s="398">
        <v>-22.242777777777778</v>
      </c>
      <c r="JS165" s="121"/>
      <c r="JT165" s="229">
        <v>-11.894725000000001</v>
      </c>
      <c r="JU165" s="421">
        <f t="shared" si="526"/>
        <v>-23.038483664901008</v>
      </c>
      <c r="JW165" s="121"/>
      <c r="JX165" s="229">
        <v>8.6052749999999989</v>
      </c>
      <c r="JY165" s="431">
        <f t="shared" si="527"/>
        <v>-21.486021978220016</v>
      </c>
      <c r="KA165" s="121"/>
      <c r="KB165" s="229">
        <v>5.2750000000000297E-3</v>
      </c>
      <c r="KC165" s="421">
        <f t="shared" si="528"/>
        <v>-21.948788899680991</v>
      </c>
      <c r="KE165" s="121"/>
      <c r="KF165" s="229">
        <v>-8.8947250000000011</v>
      </c>
      <c r="KG165" s="421">
        <f t="shared" si="529"/>
        <v>-23.215289412287493</v>
      </c>
      <c r="KI165" s="121"/>
      <c r="KJ165" s="229">
        <v>1.7552750000000001</v>
      </c>
      <c r="KK165" s="421">
        <f t="shared" si="530"/>
        <v>-22.152357279915016</v>
      </c>
      <c r="KL165" s="425"/>
      <c r="KM165" s="121"/>
      <c r="KN165" s="366">
        <v>-10.944725000000002</v>
      </c>
      <c r="KO165" s="421">
        <f t="shared" si="531"/>
        <v>-23.707975439477533</v>
      </c>
      <c r="KP165" s="164"/>
      <c r="KQ165" s="121"/>
      <c r="KR165" s="366">
        <v>0.20527499999999999</v>
      </c>
      <c r="KS165" s="398">
        <f t="shared" si="532"/>
        <v>-22.229423855859014</v>
      </c>
      <c r="KT165" s="164"/>
      <c r="KU165" s="313">
        <v>42407</v>
      </c>
      <c r="KV165" s="121"/>
    </row>
    <row r="166" spans="1:325" x14ac:dyDescent="0.35">
      <c r="A166" s="95">
        <v>41312</v>
      </c>
      <c r="B166" s="36">
        <v>41312</v>
      </c>
      <c r="C166" s="301">
        <v>2.2999999999999998</v>
      </c>
      <c r="D166" s="301">
        <v>-11.3</v>
      </c>
      <c r="E166" s="301">
        <v>9.1999999999999993</v>
      </c>
      <c r="F166" s="301">
        <v>0.6</v>
      </c>
      <c r="G166" s="301">
        <v>-8.3000000000000007</v>
      </c>
      <c r="H166" s="301">
        <v>2.35</v>
      </c>
      <c r="I166" s="301">
        <v>-10.350000000000001</v>
      </c>
      <c r="J166" s="301">
        <v>0.79999999999999993</v>
      </c>
      <c r="K166" s="106"/>
      <c r="L166" s="36">
        <v>42407</v>
      </c>
      <c r="M166" s="108">
        <v>0.63554999999999995</v>
      </c>
      <c r="N166" s="98">
        <f t="shared" si="523"/>
        <v>0.59472499999999995</v>
      </c>
      <c r="O166" s="108">
        <f t="shared" si="524"/>
        <v>0.55446666666666655</v>
      </c>
      <c r="P166" s="262"/>
      <c r="Q166" s="181">
        <v>42407</v>
      </c>
      <c r="R166" s="301">
        <v>2.2999999999999998</v>
      </c>
      <c r="S166" s="224">
        <v>1.7052749999999999</v>
      </c>
      <c r="T166">
        <v>-22.242777777777778</v>
      </c>
      <c r="U166" s="301">
        <v>-11.3</v>
      </c>
      <c r="V166" s="224">
        <v>-11.894725000000001</v>
      </c>
      <c r="W166"/>
      <c r="X166" s="301">
        <v>9.1999999999999993</v>
      </c>
      <c r="Y166" s="224">
        <v>8.6052749999999989</v>
      </c>
      <c r="Z166"/>
      <c r="AA166" s="301">
        <v>0.6</v>
      </c>
      <c r="AB166" s="224">
        <v>5.2750000000000297E-3</v>
      </c>
      <c r="AC166"/>
      <c r="AD166" s="301">
        <v>-8.3000000000000007</v>
      </c>
      <c r="AE166" s="223">
        <v>-8.8947250000000011</v>
      </c>
      <c r="AF166"/>
      <c r="AG166" s="301">
        <v>2.35</v>
      </c>
      <c r="AH166" s="223">
        <v>1.7552750000000001</v>
      </c>
      <c r="AI166" s="100"/>
      <c r="AJ166" s="301">
        <v>-10.350000000000001</v>
      </c>
      <c r="AK166" s="223">
        <v>-10.944725000000002</v>
      </c>
      <c r="AL166" s="104"/>
      <c r="AM166" s="301">
        <v>0.79999999999999993</v>
      </c>
      <c r="AN166" s="223">
        <f t="shared" si="522"/>
        <v>0.20527499999999999</v>
      </c>
      <c r="AO166" s="104"/>
      <c r="AZ166" s="36">
        <v>42408</v>
      </c>
      <c r="BA166" s="301">
        <v>0.5</v>
      </c>
      <c r="BC166" s="301">
        <v>-9.3000000000000007</v>
      </c>
      <c r="BE166" s="301">
        <v>9.1999999999999993</v>
      </c>
      <c r="BG166" s="301">
        <v>-0.3</v>
      </c>
      <c r="BI166" s="301">
        <v>-9.8000000000000007</v>
      </c>
      <c r="BK166" s="301">
        <v>5.95</v>
      </c>
      <c r="BM166" s="301">
        <v>-7.75</v>
      </c>
      <c r="BN166" s="104"/>
      <c r="BO166" s="301">
        <v>2.15</v>
      </c>
      <c r="BP166" s="104"/>
      <c r="BQ166" s="104"/>
      <c r="BS166" s="36">
        <v>42408</v>
      </c>
      <c r="BT166">
        <v>112</v>
      </c>
      <c r="BU166">
        <f t="shared" si="380"/>
        <v>1.1200000000000001</v>
      </c>
      <c r="BV166">
        <f t="shared" si="381"/>
        <v>-22.461660864000002</v>
      </c>
      <c r="BW166">
        <v>101</v>
      </c>
      <c r="BX166">
        <f t="shared" si="382"/>
        <v>1.01</v>
      </c>
      <c r="CD166" s="36">
        <v>42408</v>
      </c>
      <c r="CE166" s="108">
        <v>0.71889999999999998</v>
      </c>
      <c r="CF166" s="108">
        <v>0.67722499999999997</v>
      </c>
      <c r="CG166" s="121"/>
      <c r="CH166" s="104">
        <v>-22.461660864000002</v>
      </c>
      <c r="CI166" s="257">
        <v>0.1</v>
      </c>
      <c r="CJ166" s="224">
        <v>-0.17722499999999997</v>
      </c>
      <c r="CK166" s="509">
        <f t="shared" si="557"/>
        <v>0</v>
      </c>
      <c r="CL166" s="509">
        <f t="shared" ref="CL166:CL186" si="591">IF(CJ166&gt;7,CI166*2.6,IF(CJ166&gt;6,CI166*2.2,IF(CJ166&gt;4,CI166*1.8,IF(CJ166&gt;3,CI166*1.6,IF(CJ166&gt;2,CI166*1.4,IF(CJ166&gt;1,CI166*1.3,IF(CJ166&gt;0,CI166*1.2,IF(CJ166&gt;-1,CI166*1.1,0))))))))</f>
        <v>0.11000000000000001</v>
      </c>
      <c r="CM166" s="204">
        <f t="shared" ref="CM166:CM187" si="592">IF(AND((CK166+CL166)&lt;0,CM165&lt;=-24),(((CK166+CL166)+CI166)+CM165),(((CK166+CL166)+CM165)))</f>
        <v>-23.956220429142501</v>
      </c>
      <c r="CN166" s="204">
        <f t="shared" ref="CN166:CN229" si="593">(CM166-CM165)</f>
        <v>0.10999999999999943</v>
      </c>
      <c r="CO166" s="537">
        <f t="shared" ref="CO166:CO187" si="594">IF(AND(CM166&lt;(CH166-3),CJ166&lt;-5),CN166+(CI166*-0.1),IF(AND(CM166&lt;(CH166-3),CJ166&lt;-3),CN166+(CI166*-0.2),IF(AND(CM166&lt;(CH166-3),CJ166&lt;0),CN166+(CI166*-0.3),0)))</f>
        <v>0</v>
      </c>
      <c r="CP166" s="537">
        <f t="shared" ref="CP166:CP187" si="595">IF(AND(CM166&lt;(CH166-2),CJ166&gt;5),CN166+(CI166*0.5),IF(AND(CM166&lt;(CH166-2),CJ166&gt;3),CN166+(CI166*0.3),IF(AND(CM166&lt;(CH166-2),CJ166&gt;0),CN166+(CI166*0.1),0)))</f>
        <v>0</v>
      </c>
      <c r="CQ166" s="537">
        <f t="shared" si="533"/>
        <v>0</v>
      </c>
      <c r="CR166" s="537">
        <f t="shared" si="534"/>
        <v>0</v>
      </c>
      <c r="CS166" s="518">
        <f t="shared" si="412"/>
        <v>-23.956220429142501</v>
      </c>
      <c r="CT166" s="519">
        <f t="shared" si="423"/>
        <v>8.7999999999999551E-2</v>
      </c>
      <c r="CU166" s="519">
        <f t="shared" si="558"/>
        <v>8.7999999999999551E-2</v>
      </c>
      <c r="CV166" s="519">
        <f>IF(AND(CS165&lt;-23,CJ166&gt;-2),(CU166*1.7),(CU166))</f>
        <v>0.14959999999999923</v>
      </c>
      <c r="CW166" s="165"/>
      <c r="CY166" s="104">
        <f t="shared" ref="CY166:CY187" si="596">(CY165+CV166)</f>
        <v>-23.000120429142513</v>
      </c>
      <c r="CZ166"/>
      <c r="DB166" s="36">
        <v>42408</v>
      </c>
      <c r="DC166" s="108">
        <v>0.71889999999999998</v>
      </c>
      <c r="DD166" s="108">
        <v>0.67722499999999997</v>
      </c>
      <c r="DE166" s="121"/>
      <c r="DF166" s="104">
        <v>-22.461660864000002</v>
      </c>
      <c r="DG166" s="257">
        <v>0.1</v>
      </c>
      <c r="DH166" s="224">
        <v>-9.9772250000000007</v>
      </c>
      <c r="DI166" s="509">
        <f t="shared" si="560"/>
        <v>-0.2</v>
      </c>
      <c r="DJ166" s="509">
        <f t="shared" ref="DJ166:DJ186" si="597">IF(DH166&gt;7,DG166*2.6,IF(DH166&gt;6,DG166*2.2,IF(DH166&gt;4,DG166*1.8,IF(DH166&gt;3,DG166*1.6,IF(DH166&gt;2,DG166*1.4,IF(DH166&gt;1,DG166*1.3,IF(DH166&gt;0,DG166*1.2,IF(DH166&gt;-1,DG166*1.1,0))))))))</f>
        <v>0</v>
      </c>
      <c r="DK166" s="204">
        <f t="shared" ref="DK166:DK187" si="598">IF(AND((DI166+DJ166)&lt;0,DK165&lt;=-24),(((DI166+DJ166)+DG166)+DK165),(((DI166+DJ166)+DK165)))</f>
        <v>-24.430000000000025</v>
      </c>
      <c r="DL166" s="204">
        <f t="shared" si="343"/>
        <v>-0.10000000000000142</v>
      </c>
      <c r="DM166" s="537">
        <f t="shared" ref="DM166:DM187" si="599">IF(AND(DK166&lt;(DF166-3),DH166&lt;-5),DL166+(DG166*-0.1),IF(AND(DK166&lt;(DF166-3),DH166&lt;-3),DL166+(DG166*-0.2),IF(AND(DK166&lt;(DF166-3),DH166&lt;0),DL166+(DG166*-0.3),0)))</f>
        <v>0</v>
      </c>
      <c r="DN166" s="537">
        <f t="shared" si="561"/>
        <v>0</v>
      </c>
      <c r="DO166" s="537">
        <f t="shared" si="535"/>
        <v>0</v>
      </c>
      <c r="DP166" s="537">
        <f t="shared" si="536"/>
        <v>0</v>
      </c>
      <c r="DQ166" s="518">
        <f t="shared" si="413"/>
        <v>-25.181162814992526</v>
      </c>
      <c r="DR166" s="519">
        <f t="shared" si="428"/>
        <v>-8.000000000000114E-2</v>
      </c>
      <c r="DS166" s="519">
        <f t="shared" si="562"/>
        <v>-8.000000000000114E-2</v>
      </c>
      <c r="DT166" s="519">
        <f t="shared" si="563"/>
        <v>-8.000000000000114E-2</v>
      </c>
      <c r="DU166" s="165"/>
      <c r="DW166" s="104">
        <f t="shared" ref="DW166:DW187" si="600">(DW165+DT166)</f>
        <v>-23.11848366490101</v>
      </c>
      <c r="DY166" s="183"/>
      <c r="DZ166" s="36">
        <v>42408</v>
      </c>
      <c r="EA166" s="108">
        <v>0.71889999999999998</v>
      </c>
      <c r="EB166" s="108">
        <v>0.67722499999999997</v>
      </c>
      <c r="EC166" s="121"/>
      <c r="ED166" s="104">
        <v>-22.461660864000002</v>
      </c>
      <c r="EE166" s="257">
        <v>0.1</v>
      </c>
      <c r="EF166" s="224">
        <v>8.5227749999999993</v>
      </c>
      <c r="EG166" s="509">
        <f t="shared" si="564"/>
        <v>0</v>
      </c>
      <c r="EH166" s="509">
        <f t="shared" ref="EH166:EH186" si="601">IF(EF166&gt;7,EE166*2.6,IF(EF166&gt;6,EE166*2.2,IF(EF166&gt;4,EE166*1.8,IF(EF166&gt;3,EE166*1.6,IF(EF166&gt;2,EE166*1.4,IF(EF166&gt;1,EE166*1.3,IF(EF166&gt;0,EE166*1.2,IF(EF166&gt;-1,EE166*1.1,0))))))))</f>
        <v>0.26</v>
      </c>
      <c r="EI166" s="204">
        <f t="shared" ref="EI166:EI187" si="602">IF(AND((EG166+EH166)&lt;0,EI165&lt;=-24),(((EG166+EH166)+EE166)+EI165),(((EG166+EH166)+EI165)))</f>
        <v>-20.560901753414999</v>
      </c>
      <c r="EJ166" s="204">
        <f t="shared" si="347"/>
        <v>0.26000000000000156</v>
      </c>
      <c r="EK166" s="537">
        <f t="shared" ref="EK166:EK187" si="603">IF(AND(EI166&lt;(ED166-3),EF166&lt;-5),EJ166+(EE166*-0.1),IF(AND(EI166&lt;(ED166-3),EF166&lt;-3),EJ166+(EE166*-0.2),IF(AND(EI166&lt;(ED166-3),EF166&lt;0),EJ166+(EE166*-0.3),0)))</f>
        <v>0</v>
      </c>
      <c r="EL166" s="537">
        <f t="shared" si="565"/>
        <v>0</v>
      </c>
      <c r="EM166" s="537">
        <f t="shared" si="537"/>
        <v>0</v>
      </c>
      <c r="EN166" s="537">
        <f t="shared" si="538"/>
        <v>0</v>
      </c>
      <c r="EO166" s="518">
        <f t="shared" si="414"/>
        <v>-20.742810244839998</v>
      </c>
      <c r="EP166" s="519">
        <f t="shared" si="433"/>
        <v>0.26000000000000156</v>
      </c>
      <c r="EQ166" s="519">
        <f t="shared" si="566"/>
        <v>0.26000000000000156</v>
      </c>
      <c r="ER166" s="519">
        <f t="shared" si="567"/>
        <v>0.26000000000000156</v>
      </c>
      <c r="ES166" s="165"/>
      <c r="EU166" s="104">
        <f t="shared" ref="EU166:EU187" si="604">(EU165+ER166)</f>
        <v>-21.226021978220015</v>
      </c>
      <c r="EW166" s="183"/>
      <c r="EX166" s="36">
        <v>42408</v>
      </c>
      <c r="EY166" s="108">
        <v>0.71889999999999998</v>
      </c>
      <c r="EZ166" s="108">
        <v>0.67722499999999997</v>
      </c>
      <c r="FA166" s="121"/>
      <c r="FB166" s="104">
        <v>-22.461660864000002</v>
      </c>
      <c r="FC166" s="257">
        <v>0.1</v>
      </c>
      <c r="FD166" s="224">
        <v>-0.97722500000000001</v>
      </c>
      <c r="FE166" s="509">
        <f t="shared" si="568"/>
        <v>0</v>
      </c>
      <c r="FF166" s="509">
        <f t="shared" ref="FF166:FF187" si="605">IF(FD166&gt;7,FC166*2.6,IF(FD166&gt;6,FC166*2.2,IF(FD166&gt;4,FC166*1.8,IF(FD166&gt;3,FC166*1.6,IF(FD166&gt;2,FC166*1.4,IF(FD166&gt;1,FC166*1.3,IF(FD166&gt;0,FC166*1.2,IF(FD166&gt;-1,FC166*1.1,0))))))))</f>
        <v>0.11000000000000001</v>
      </c>
      <c r="FG166" s="204">
        <f t="shared" ref="FG166:FG187" si="606">IF(AND((FE166+FF166)&lt;0,FG165&lt;=-24),(((FE166+FF166)+FC166)+FG165),(((FE166+FF166)+FG165)))</f>
        <v>-22.861800427505003</v>
      </c>
      <c r="FH166" s="204">
        <f t="shared" si="351"/>
        <v>0.10999999999999943</v>
      </c>
      <c r="FI166" s="537">
        <f t="shared" ref="FI166:FI187" si="607">IF(AND(FG166&lt;(FB166-3),FD166&lt;-5),FH166+(FC166*-0.1),IF(AND(FG166&lt;(FB166-3),FD166&lt;-3),FH166+(FC166*-0.2),IF(AND(FG166&lt;(FB166-3),FD166&lt;0),FH166+(FC166*-0.3),0)))</f>
        <v>0</v>
      </c>
      <c r="FJ166" s="537">
        <f t="shared" si="569"/>
        <v>0</v>
      </c>
      <c r="FK166" s="537">
        <f t="shared" si="539"/>
        <v>0</v>
      </c>
      <c r="FL166" s="537">
        <f t="shared" si="540"/>
        <v>0</v>
      </c>
      <c r="FM166" s="518">
        <f t="shared" si="415"/>
        <v>-22.861800427505003</v>
      </c>
      <c r="FN166" s="519">
        <f t="shared" si="438"/>
        <v>8.7999999999999551E-2</v>
      </c>
      <c r="FO166" s="519">
        <f t="shared" si="570"/>
        <v>8.7999999999999551E-2</v>
      </c>
      <c r="FP166" s="519">
        <f t="shared" si="571"/>
        <v>8.7999999999999551E-2</v>
      </c>
      <c r="FQ166" s="165"/>
      <c r="FS166" s="104">
        <f t="shared" ref="FS166:FS187" si="608">(FS165+FP166)</f>
        <v>-21.86078889968099</v>
      </c>
      <c r="FT166"/>
      <c r="FU166" s="183"/>
      <c r="FV166" s="36">
        <v>42408</v>
      </c>
      <c r="FW166" s="108">
        <v>0.71889999999999998</v>
      </c>
      <c r="FX166" s="108">
        <v>0.67722499999999997</v>
      </c>
      <c r="FY166" s="121"/>
      <c r="FZ166" s="104">
        <v>-22.461660864000002</v>
      </c>
      <c r="GA166" s="257">
        <v>0.1</v>
      </c>
      <c r="GB166" s="223">
        <v>-10.477225000000001</v>
      </c>
      <c r="GC166" s="509">
        <f t="shared" si="572"/>
        <v>-0.2</v>
      </c>
      <c r="GD166" s="509">
        <f t="shared" ref="GD166:GD186" si="609">IF(GB166&gt;7,GA166*2.6,IF(GB166&gt;6,GA166*2.2,IF(GB166&gt;4,GA166*1.8,IF(GB166&gt;3,GA166*1.6,IF(GB166&gt;2,GA166*1.4,IF(GB166&gt;1,GA166*1.3,IF(GB166&gt;0,GA166*1.2,IF(GB166&gt;-1,GA166*1.1,0))))))))</f>
        <v>0</v>
      </c>
      <c r="GE166" s="204">
        <f t="shared" ref="GE166:GE187" si="610">IF(AND((GC166+GD166)&lt;0,GE165&lt;=-24),(((GC166+GD166)+GA166)+GE165),(((GC166+GD166)+GE165)))</f>
        <v>-26.374789412287512</v>
      </c>
      <c r="GF166" s="204">
        <f>(GE166-GE165)</f>
        <v>-0.10000000000000142</v>
      </c>
      <c r="GG166" s="537">
        <f t="shared" ref="GG166:GG187" si="611">IF(AND(GE166&lt;(FZ166-3),GB166&lt;-5),GF166+(GA166*-0.1),IF(AND(GE166&lt;(FZ166-3),GB166&lt;-3),GF166+(GA166*-0.2),IF(AND(GE166&lt;(FZ166-3),GB166&lt;0),GF166+(GA166*-0.3),0)))</f>
        <v>-0.11000000000000143</v>
      </c>
      <c r="GH166" s="537">
        <f t="shared" si="573"/>
        <v>0</v>
      </c>
      <c r="GI166" s="537">
        <f t="shared" si="541"/>
        <v>0</v>
      </c>
      <c r="GJ166" s="537">
        <f t="shared" si="542"/>
        <v>0</v>
      </c>
      <c r="GK166" s="518">
        <f t="shared" si="416"/>
        <v>-25.134789412287514</v>
      </c>
      <c r="GL166" s="519">
        <f t="shared" si="356"/>
        <v>-8.8000000000002396E-2</v>
      </c>
      <c r="GM166" s="519">
        <f t="shared" si="574"/>
        <v>-8.8000000000002396E-2</v>
      </c>
      <c r="GN166" s="519">
        <f t="shared" si="575"/>
        <v>-8.8000000000002396E-2</v>
      </c>
      <c r="GO166" s="165"/>
      <c r="GQ166" s="104">
        <f t="shared" ref="GQ166:GQ187" si="612">(GQ165+GN166)</f>
        <v>-23.303289412287494</v>
      </c>
      <c r="GR166"/>
      <c r="GS166" s="183"/>
      <c r="GT166" s="36">
        <v>42408</v>
      </c>
      <c r="GU166" s="108">
        <v>0.71889999999999998</v>
      </c>
      <c r="GV166" s="108">
        <v>0.67722499999999997</v>
      </c>
      <c r="GW166" s="121"/>
      <c r="GX166" s="104">
        <v>-22.461660864000002</v>
      </c>
      <c r="GY166" s="257">
        <v>0.1</v>
      </c>
      <c r="GZ166" s="223">
        <v>5.2727750000000002</v>
      </c>
      <c r="HA166" s="509">
        <f t="shared" si="576"/>
        <v>0</v>
      </c>
      <c r="HB166" s="509">
        <f t="shared" ref="HB166:HB186" si="613">IF(GZ166&gt;7,GY166*2.6,IF(GZ166&gt;6,GY166*2.2,IF(GZ166&gt;4,GY166*1.8,IF(GZ166&gt;3,GY166*1.6,IF(GZ166&gt;2,GY166*1.4,IF(GZ166&gt;1,GY166*1.3,IF(GZ166&gt;0,GY166*1.2,IF(GZ166&gt;-1,GY166*1.1,0))))))))</f>
        <v>0.18000000000000002</v>
      </c>
      <c r="HC166" s="204">
        <f t="shared" ref="HC166:HC187" si="614">IF(AND((HA166+HB166)&lt;0,HC165&lt;=-24),(((HA166+HB166)+GY166)+HC165),(((HA166+HB166)+HC165)))</f>
        <v>-23.1675</v>
      </c>
      <c r="HD166" s="204">
        <f t="shared" si="358"/>
        <v>0.17999999999999972</v>
      </c>
      <c r="HE166" s="537">
        <f t="shared" ref="HE166:HE187" si="615">IF(AND(HC166&lt;(GX166-3),GZ166&lt;-5),HD166+(GY166*-0.1),IF(AND(HC166&lt;(GX166-3),GZ166&lt;-3),HD166+(GY166*-0.2),IF(AND(HC166&lt;(GX166-3),GZ166&lt;0),HD166+(GY166*-0.3),0)))</f>
        <v>0</v>
      </c>
      <c r="HF166" s="537">
        <f t="shared" si="577"/>
        <v>0</v>
      </c>
      <c r="HG166" s="537">
        <f t="shared" si="543"/>
        <v>0</v>
      </c>
      <c r="HH166" s="537">
        <f t="shared" si="544"/>
        <v>0</v>
      </c>
      <c r="HI166" s="518">
        <f t="shared" si="417"/>
        <v>-23.187257279915009</v>
      </c>
      <c r="HJ166" s="519">
        <f t="shared" si="447"/>
        <v>0.17999999999999972</v>
      </c>
      <c r="HK166" s="519">
        <f t="shared" si="578"/>
        <v>0.17999999999999972</v>
      </c>
      <c r="HL166" s="519">
        <f t="shared" si="579"/>
        <v>0.30599999999999949</v>
      </c>
      <c r="HM166" s="165"/>
      <c r="HO166" s="104">
        <f t="shared" ref="HO166:HO187" si="616">(HO165+HL166)</f>
        <v>-21.846357279915015</v>
      </c>
      <c r="HP166" s="165"/>
      <c r="HQ166" s="183"/>
      <c r="HR166" s="36">
        <v>42408</v>
      </c>
      <c r="HS166" s="108">
        <v>0.71889999999999998</v>
      </c>
      <c r="HT166" s="108">
        <v>0.67722499999999997</v>
      </c>
      <c r="HU166" s="121"/>
      <c r="HV166" s="104">
        <v>-22.461660864000002</v>
      </c>
      <c r="HW166" s="257">
        <v>0.1</v>
      </c>
      <c r="HX166" s="223">
        <v>-8.427225</v>
      </c>
      <c r="HY166" s="509">
        <f t="shared" si="580"/>
        <v>-0.15000000000000002</v>
      </c>
      <c r="HZ166" s="509">
        <f t="shared" ref="HZ166:HZ186" si="617">IF(HX166&gt;7,HW166*2.6,IF(HX166&gt;6,HW166*2.2,IF(HX166&gt;4,HW166*1.8,IF(HX166&gt;3,HW166*1.6,IF(HX166&gt;2,HW166*1.4,IF(HX166&gt;1,HW166*1.3,IF(HX166&gt;0,HW166*1.2,IF(HX166&gt;-1,HW166*1.1,0))))))))</f>
        <v>0</v>
      </c>
      <c r="IA166" s="204">
        <f t="shared" ref="IA166:IA187" si="618">IF(AND((HY166+HZ166)&lt;0,IA165&lt;=-24),(((HY166+HZ166)+HW166)+IA165),(((HY166+HZ166)+IA165)))</f>
        <v>-23.584775439477514</v>
      </c>
      <c r="IB166" s="204">
        <f t="shared" si="362"/>
        <v>-0.14999999999999858</v>
      </c>
      <c r="IC166" s="537">
        <f t="shared" ref="IC166:IC187" si="619">IF(AND(IA166&lt;(HV166-3),HX166&lt;-5),IB166+(HW166*-0.1),IF(AND(IA166&lt;(HV166-3),HX166&lt;-3),IB166+(HW166*-0.2),IF(AND(IA166&lt;(HV166-3),HX166&lt;0),IB166+(HW166*-0.3),0)))</f>
        <v>0</v>
      </c>
      <c r="ID166" s="537">
        <f t="shared" si="581"/>
        <v>0</v>
      </c>
      <c r="IE166" s="537">
        <f t="shared" si="545"/>
        <v>0</v>
      </c>
      <c r="IF166" s="537">
        <f t="shared" si="546"/>
        <v>0</v>
      </c>
      <c r="IG166" s="518">
        <f t="shared" si="418"/>
        <v>-23.584775439477514</v>
      </c>
      <c r="IH166" s="519">
        <f t="shared" si="452"/>
        <v>-0.11999999999999887</v>
      </c>
      <c r="II166" s="519">
        <f t="shared" si="582"/>
        <v>-5.9999999999999436E-2</v>
      </c>
      <c r="IJ166" s="519">
        <f t="shared" si="583"/>
        <v>-5.9999999999999436E-2</v>
      </c>
      <c r="IK166" s="165"/>
      <c r="IL166" s="163"/>
      <c r="IM166" s="104">
        <f t="shared" ref="IM166:IM187" si="620">(IM165+IJ166)</f>
        <v>-23.767975439477532</v>
      </c>
      <c r="IN166" s="104"/>
      <c r="IO166" s="183"/>
      <c r="IP166" s="36">
        <v>42408</v>
      </c>
      <c r="IQ166" s="108">
        <v>0.71889999999999998</v>
      </c>
      <c r="IR166" s="108">
        <v>0.67722499999999997</v>
      </c>
      <c r="IS166" s="121"/>
      <c r="IT166" s="104">
        <v>-22.461660864000002</v>
      </c>
      <c r="IU166" s="257">
        <v>0.1</v>
      </c>
      <c r="IV166" s="365">
        <v>1.4727749999999999</v>
      </c>
      <c r="IW166" s="509">
        <f t="shared" si="584"/>
        <v>0</v>
      </c>
      <c r="IX166" s="509">
        <f t="shared" ref="IX166:IX187" si="621">IF(IV166&gt;7,IU166*2.6,IF(IV166&gt;6,IU166*2.2,IF(IV166&gt;4,IU166*1.8,IF(IV166&gt;3,IU166*1.6,IF(IV166&gt;2,IU166*1.4,IF(IV166&gt;1,IU166*1.3,IF(IV166&gt;0,IU166*1.2,IF(IV166&gt;-1,IU166*1.1,0))))))))</f>
        <v>0.13</v>
      </c>
      <c r="IY166" s="204">
        <f t="shared" ref="IY166:IY187" si="622">IF(AND((IW166+IX166)&lt;0,IY165&lt;=-24),(((IW166+IX166)+IU166)+IY165),(((IW166+IX166)+IY165)))</f>
        <v>-22.375000000000004</v>
      </c>
      <c r="IZ166" s="204">
        <f t="shared" si="366"/>
        <v>0.12999999999999901</v>
      </c>
      <c r="JA166" s="537">
        <f t="shared" ref="JA166:JA187" si="623">IF(AND(IY166&lt;(IT166-3),IV166&lt;-5),IZ166+(IU166*-0.1),IF(AND(IY166&lt;(IT166-3),IV166&lt;-3),IZ166+(IU166*-0.2),IF(AND(IY166&lt;(IT166-3),IV166&lt;0),IZ166+(IU166*-0.3),0)))</f>
        <v>0</v>
      </c>
      <c r="JB166" s="537">
        <f t="shared" si="585"/>
        <v>0</v>
      </c>
      <c r="JC166" s="537">
        <f t="shared" si="586"/>
        <v>0</v>
      </c>
      <c r="JD166" s="537">
        <f t="shared" si="587"/>
        <v>0</v>
      </c>
      <c r="JE166" s="518">
        <f t="shared" si="419"/>
        <v>-22.44962241295001</v>
      </c>
      <c r="JF166" s="519">
        <f t="shared" si="588"/>
        <v>0.12999999999999901</v>
      </c>
      <c r="JG166" s="519">
        <f t="shared" si="589"/>
        <v>0.12999999999999901</v>
      </c>
      <c r="JH166" s="519">
        <f t="shared" si="590"/>
        <v>0.12999999999999901</v>
      </c>
      <c r="JI166" s="165"/>
      <c r="JJ166" s="163"/>
      <c r="JK166" s="104">
        <f t="shared" ref="JK166:JK187" si="624">(JK165+JH166)</f>
        <v>-22.099423855859015</v>
      </c>
      <c r="JL166" s="186"/>
      <c r="JM166" s="186"/>
      <c r="JN166" s="527"/>
      <c r="JO166" s="163">
        <v>-22.461660864000002</v>
      </c>
      <c r="JP166" s="163">
        <v>-0.17722499999999997</v>
      </c>
      <c r="JQ166" s="398">
        <f t="shared" si="525"/>
        <v>-23.000120429142513</v>
      </c>
      <c r="JT166" s="163">
        <v>-9.9772250000000007</v>
      </c>
      <c r="JU166" s="398">
        <f t="shared" si="526"/>
        <v>-23.11848366490101</v>
      </c>
      <c r="JX166" s="163">
        <v>8.5227749999999993</v>
      </c>
      <c r="JY166" s="425">
        <f t="shared" si="527"/>
        <v>-21.226021978220015</v>
      </c>
      <c r="KB166" s="163">
        <v>-0.97722500000000001</v>
      </c>
      <c r="KC166" s="398">
        <f t="shared" si="528"/>
        <v>-21.86078889968099</v>
      </c>
      <c r="KF166" s="163">
        <v>-10.477225000000001</v>
      </c>
      <c r="KG166" s="398">
        <f t="shared" si="529"/>
        <v>-23.303289412287494</v>
      </c>
      <c r="KJ166" s="163">
        <v>5.2727750000000002</v>
      </c>
      <c r="KK166" s="398">
        <f t="shared" si="530"/>
        <v>-21.846357279915015</v>
      </c>
      <c r="KL166" s="425"/>
      <c r="KN166" s="365">
        <v>-8.427225</v>
      </c>
      <c r="KO166" s="398">
        <f t="shared" si="531"/>
        <v>-23.767975439477532</v>
      </c>
      <c r="KP166" s="164"/>
      <c r="KR166" s="365">
        <v>1.4727749999999999</v>
      </c>
      <c r="KS166" s="398">
        <f t="shared" si="532"/>
        <v>-22.099423855859015</v>
      </c>
      <c r="KT166" s="164"/>
      <c r="KU166" s="36">
        <v>42408</v>
      </c>
    </row>
    <row r="167" spans="1:325" x14ac:dyDescent="0.35">
      <c r="A167" s="95">
        <v>41313</v>
      </c>
      <c r="B167" s="36">
        <v>41313</v>
      </c>
      <c r="C167" s="301">
        <v>0.5</v>
      </c>
      <c r="D167" s="301">
        <v>-9.3000000000000007</v>
      </c>
      <c r="E167" s="301">
        <v>9.1999999999999993</v>
      </c>
      <c r="F167" s="301">
        <v>-0.3</v>
      </c>
      <c r="G167" s="301">
        <v>-9.8000000000000007</v>
      </c>
      <c r="H167" s="301">
        <v>5.95</v>
      </c>
      <c r="I167" s="301">
        <v>-7.75</v>
      </c>
      <c r="J167" s="301">
        <v>2.15</v>
      </c>
      <c r="K167" s="106"/>
      <c r="L167" s="36">
        <v>42408</v>
      </c>
      <c r="M167" s="108">
        <v>0.71889999999999998</v>
      </c>
      <c r="N167" s="98">
        <f t="shared" si="523"/>
        <v>0.67722499999999997</v>
      </c>
      <c r="O167" s="108">
        <f t="shared" si="524"/>
        <v>0.63611666666666666</v>
      </c>
      <c r="P167" s="262"/>
      <c r="Q167" s="181">
        <v>42408</v>
      </c>
      <c r="R167" s="301">
        <v>0.5</v>
      </c>
      <c r="S167" s="224">
        <v>-0.17722499999999997</v>
      </c>
      <c r="T167"/>
      <c r="U167" s="301">
        <v>-9.3000000000000007</v>
      </c>
      <c r="V167" s="224">
        <v>-9.9772250000000007</v>
      </c>
      <c r="W167"/>
      <c r="X167" s="301">
        <v>9.1999999999999993</v>
      </c>
      <c r="Y167" s="224">
        <v>8.5227749999999993</v>
      </c>
      <c r="Z167"/>
      <c r="AA167" s="301">
        <v>-0.3</v>
      </c>
      <c r="AB167" s="224">
        <v>-0.97722500000000001</v>
      </c>
      <c r="AC167"/>
      <c r="AD167" s="301">
        <v>-9.8000000000000007</v>
      </c>
      <c r="AE167" s="223">
        <v>-10.477225000000001</v>
      </c>
      <c r="AF167"/>
      <c r="AG167" s="301">
        <v>5.95</v>
      </c>
      <c r="AH167" s="223">
        <v>5.2727750000000002</v>
      </c>
      <c r="AI167" s="100"/>
      <c r="AJ167" s="301">
        <v>-7.75</v>
      </c>
      <c r="AK167" s="223">
        <v>-8.427225</v>
      </c>
      <c r="AL167" s="104"/>
      <c r="AM167" s="301">
        <v>2.15</v>
      </c>
      <c r="AN167" s="223">
        <f t="shared" si="522"/>
        <v>1.4727749999999999</v>
      </c>
      <c r="AO167" s="104"/>
      <c r="AZ167" s="36">
        <v>42409</v>
      </c>
      <c r="BA167" s="301">
        <v>0.5</v>
      </c>
      <c r="BC167" s="301">
        <v>-8.6</v>
      </c>
      <c r="BE167" s="301">
        <v>8.25</v>
      </c>
      <c r="BG167" s="301">
        <v>0.25</v>
      </c>
      <c r="BI167" s="301">
        <v>-6.85</v>
      </c>
      <c r="BK167" s="301">
        <v>3.85</v>
      </c>
      <c r="BM167" s="301">
        <v>-6.4499999999999993</v>
      </c>
      <c r="BN167" s="104"/>
      <c r="BO167" s="301">
        <v>0.14999999999999991</v>
      </c>
      <c r="BP167" s="104"/>
      <c r="BQ167" s="104"/>
      <c r="BS167" s="36">
        <v>42409</v>
      </c>
      <c r="BT167">
        <v>113</v>
      </c>
      <c r="BU167">
        <f t="shared" si="380"/>
        <v>1.1299999999999999</v>
      </c>
      <c r="BV167">
        <f t="shared" si="381"/>
        <v>-22.416052903750028</v>
      </c>
      <c r="BW167">
        <v>102</v>
      </c>
      <c r="BX167">
        <f t="shared" si="382"/>
        <v>1.02</v>
      </c>
      <c r="BY167">
        <v>-23.570599206349211</v>
      </c>
      <c r="BZ167" s="100"/>
      <c r="CD167" s="36">
        <v>42409</v>
      </c>
      <c r="CE167" s="105">
        <v>0.80395000000000005</v>
      </c>
      <c r="CF167" s="108">
        <v>0.76142500000000002</v>
      </c>
      <c r="CH167" s="104">
        <v>-22.416052903750028</v>
      </c>
      <c r="CI167" s="202">
        <v>0.1</v>
      </c>
      <c r="CJ167" s="224">
        <v>-0.26142500000000002</v>
      </c>
      <c r="CK167" s="509">
        <f t="shared" si="557"/>
        <v>0</v>
      </c>
      <c r="CL167" s="509">
        <f t="shared" si="591"/>
        <v>0.11000000000000001</v>
      </c>
      <c r="CM167" s="204">
        <f t="shared" si="592"/>
        <v>-23.846220429142502</v>
      </c>
      <c r="CN167" s="204">
        <f t="shared" si="593"/>
        <v>0.10999999999999943</v>
      </c>
      <c r="CO167" s="537">
        <f t="shared" si="594"/>
        <v>0</v>
      </c>
      <c r="CP167" s="537">
        <f t="shared" si="595"/>
        <v>0</v>
      </c>
      <c r="CQ167" s="537">
        <f t="shared" si="533"/>
        <v>0</v>
      </c>
      <c r="CR167" s="537">
        <f t="shared" si="534"/>
        <v>0</v>
      </c>
      <c r="CS167" s="518">
        <f t="shared" si="412"/>
        <v>-23.846220429142502</v>
      </c>
      <c r="CT167" s="519">
        <f t="shared" si="423"/>
        <v>8.7999999999999551E-2</v>
      </c>
      <c r="CU167" s="519">
        <f t="shared" si="558"/>
        <v>8.7999999999999551E-2</v>
      </c>
      <c r="CV167" s="519">
        <f t="shared" si="559"/>
        <v>0.14959999999999923</v>
      </c>
      <c r="CW167" s="165"/>
      <c r="CY167" s="104">
        <f t="shared" si="596"/>
        <v>-22.850520429142513</v>
      </c>
      <c r="CZ167"/>
      <c r="DB167" s="36">
        <v>42409</v>
      </c>
      <c r="DC167" s="105">
        <v>0.80395000000000005</v>
      </c>
      <c r="DD167" s="108">
        <v>0.76142500000000002</v>
      </c>
      <c r="DF167" s="104">
        <v>-22.416052903750028</v>
      </c>
      <c r="DG167" s="202">
        <v>0.1</v>
      </c>
      <c r="DH167" s="224">
        <v>-9.3614250000000006</v>
      </c>
      <c r="DI167" s="509">
        <f t="shared" si="560"/>
        <v>-0.2</v>
      </c>
      <c r="DJ167" s="509">
        <f t="shared" si="597"/>
        <v>0</v>
      </c>
      <c r="DK167" s="204">
        <f t="shared" si="598"/>
        <v>-24.530000000000026</v>
      </c>
      <c r="DL167" s="204">
        <f t="shared" si="343"/>
        <v>-0.10000000000000142</v>
      </c>
      <c r="DM167" s="537">
        <f t="shared" si="599"/>
        <v>0</v>
      </c>
      <c r="DN167" s="537">
        <f t="shared" si="561"/>
        <v>0</v>
      </c>
      <c r="DO167" s="537">
        <f t="shared" si="535"/>
        <v>0</v>
      </c>
      <c r="DP167" s="537">
        <f t="shared" si="536"/>
        <v>0</v>
      </c>
      <c r="DQ167" s="518">
        <f t="shared" si="413"/>
        <v>-25.281162814992527</v>
      </c>
      <c r="DR167" s="519">
        <f t="shared" si="428"/>
        <v>-8.000000000000114E-2</v>
      </c>
      <c r="DS167" s="519">
        <f t="shared" si="562"/>
        <v>-8.000000000000114E-2</v>
      </c>
      <c r="DT167" s="519">
        <f t="shared" si="563"/>
        <v>-8.000000000000114E-2</v>
      </c>
      <c r="DU167" s="165"/>
      <c r="DW167" s="104">
        <f t="shared" si="600"/>
        <v>-23.198483664901012</v>
      </c>
      <c r="DY167" s="183"/>
      <c r="DZ167" s="36">
        <v>42409</v>
      </c>
      <c r="EA167" s="105">
        <v>0.80395000000000005</v>
      </c>
      <c r="EB167" s="108">
        <v>0.76142500000000002</v>
      </c>
      <c r="ED167" s="104">
        <v>-22.416052903750028</v>
      </c>
      <c r="EE167" s="202">
        <v>0.1</v>
      </c>
      <c r="EF167" s="224">
        <v>7.488575</v>
      </c>
      <c r="EG167" s="509">
        <f t="shared" si="564"/>
        <v>0</v>
      </c>
      <c r="EH167" s="509">
        <f t="shared" si="601"/>
        <v>0.26</v>
      </c>
      <c r="EI167" s="204">
        <f t="shared" si="602"/>
        <v>-20.300901753414998</v>
      </c>
      <c r="EJ167" s="204">
        <f t="shared" si="347"/>
        <v>0.26000000000000156</v>
      </c>
      <c r="EK167" s="537">
        <f t="shared" si="603"/>
        <v>0</v>
      </c>
      <c r="EL167" s="537">
        <f t="shared" si="565"/>
        <v>0</v>
      </c>
      <c r="EM167" s="537">
        <f t="shared" si="537"/>
        <v>0.27000000000000157</v>
      </c>
      <c r="EN167" s="537">
        <f t="shared" si="538"/>
        <v>0</v>
      </c>
      <c r="EO167" s="518">
        <f t="shared" si="414"/>
        <v>-20.472810244839994</v>
      </c>
      <c r="EP167" s="519">
        <f t="shared" si="433"/>
        <v>0.27000000000000313</v>
      </c>
      <c r="EQ167" s="519">
        <f t="shared" si="566"/>
        <v>0.27000000000000313</v>
      </c>
      <c r="ER167" s="519">
        <f t="shared" si="567"/>
        <v>0.27000000000000313</v>
      </c>
      <c r="ES167" s="165"/>
      <c r="EU167" s="104">
        <f t="shared" si="604"/>
        <v>-20.956021978220011</v>
      </c>
      <c r="EW167" s="183"/>
      <c r="EX167" s="36">
        <v>42409</v>
      </c>
      <c r="EY167" s="105">
        <v>0.80395000000000005</v>
      </c>
      <c r="EZ167" s="108">
        <v>0.76142500000000002</v>
      </c>
      <c r="FB167" s="104">
        <v>-22.416052903750028</v>
      </c>
      <c r="FC167" s="202">
        <v>0.1</v>
      </c>
      <c r="FD167" s="224">
        <v>-0.51142500000000002</v>
      </c>
      <c r="FE167" s="509">
        <f t="shared" si="568"/>
        <v>0</v>
      </c>
      <c r="FF167" s="509">
        <f t="shared" si="605"/>
        <v>0.11000000000000001</v>
      </c>
      <c r="FG167" s="204">
        <f t="shared" si="606"/>
        <v>-22.751800427505003</v>
      </c>
      <c r="FH167" s="204">
        <f t="shared" si="351"/>
        <v>0.10999999999999943</v>
      </c>
      <c r="FI167" s="537">
        <f t="shared" si="607"/>
        <v>0</v>
      </c>
      <c r="FJ167" s="537">
        <f t="shared" si="569"/>
        <v>0</v>
      </c>
      <c r="FK167" s="537">
        <f t="shared" si="539"/>
        <v>0</v>
      </c>
      <c r="FL167" s="537">
        <f t="shared" si="540"/>
        <v>0</v>
      </c>
      <c r="FM167" s="518">
        <f t="shared" si="415"/>
        <v>-22.751800427505003</v>
      </c>
      <c r="FN167" s="519">
        <f t="shared" si="438"/>
        <v>8.7999999999999551E-2</v>
      </c>
      <c r="FO167" s="519">
        <f t="shared" si="570"/>
        <v>8.7999999999999551E-2</v>
      </c>
      <c r="FP167" s="519">
        <f t="shared" si="571"/>
        <v>8.7999999999999551E-2</v>
      </c>
      <c r="FQ167" s="165"/>
      <c r="FS167" s="104">
        <f t="shared" si="608"/>
        <v>-21.77278889968099</v>
      </c>
      <c r="FT167"/>
      <c r="FU167" s="183"/>
      <c r="FV167" s="36">
        <v>42409</v>
      </c>
      <c r="FW167" s="105">
        <v>0.80395000000000005</v>
      </c>
      <c r="FX167" s="108">
        <v>0.76142500000000002</v>
      </c>
      <c r="FZ167" s="104">
        <v>-22.416052903750028</v>
      </c>
      <c r="GA167" s="202">
        <v>0.1</v>
      </c>
      <c r="GB167" s="223">
        <v>-7.6114249999999997</v>
      </c>
      <c r="GC167" s="509">
        <f t="shared" si="572"/>
        <v>-0.15000000000000002</v>
      </c>
      <c r="GD167" s="509">
        <f t="shared" si="609"/>
        <v>0</v>
      </c>
      <c r="GE167" s="204">
        <f t="shared" si="610"/>
        <v>-26.424789412287513</v>
      </c>
      <c r="GF167" s="204">
        <f>(GE167-GE166)</f>
        <v>-5.0000000000000711E-2</v>
      </c>
      <c r="GG167" s="537">
        <f t="shared" si="611"/>
        <v>-6.0000000000000712E-2</v>
      </c>
      <c r="GH167" s="537">
        <f t="shared" si="573"/>
        <v>0</v>
      </c>
      <c r="GI167" s="537">
        <f t="shared" si="541"/>
        <v>0</v>
      </c>
      <c r="GJ167" s="537">
        <f t="shared" si="542"/>
        <v>0</v>
      </c>
      <c r="GK167" s="518">
        <f t="shared" si="416"/>
        <v>-25.194789412287516</v>
      </c>
      <c r="GL167" s="519">
        <f t="shared" si="356"/>
        <v>-4.8000000000001819E-2</v>
      </c>
      <c r="GM167" s="519">
        <f t="shared" si="574"/>
        <v>-4.8000000000001819E-2</v>
      </c>
      <c r="GN167" s="519">
        <f t="shared" si="575"/>
        <v>-4.8000000000001819E-2</v>
      </c>
      <c r="GO167" s="165"/>
      <c r="GQ167" s="104">
        <f t="shared" si="612"/>
        <v>-23.351289412287496</v>
      </c>
      <c r="GR167"/>
      <c r="GS167" s="183"/>
      <c r="GT167" s="36">
        <v>42409</v>
      </c>
      <c r="GU167" s="105">
        <v>0.80395000000000005</v>
      </c>
      <c r="GV167" s="108">
        <v>0.76142500000000002</v>
      </c>
      <c r="GX167" s="104">
        <v>-22.416052903750028</v>
      </c>
      <c r="GY167" s="202">
        <v>0.1</v>
      </c>
      <c r="GZ167" s="223">
        <v>3.0885750000000001</v>
      </c>
      <c r="HA167" s="509">
        <f t="shared" si="576"/>
        <v>0</v>
      </c>
      <c r="HB167" s="509">
        <f t="shared" si="613"/>
        <v>0.16000000000000003</v>
      </c>
      <c r="HC167" s="204">
        <f t="shared" si="614"/>
        <v>-23.0075</v>
      </c>
      <c r="HD167" s="204">
        <f t="shared" si="358"/>
        <v>0.16000000000000014</v>
      </c>
      <c r="HE167" s="537">
        <f t="shared" si="615"/>
        <v>0</v>
      </c>
      <c r="HF167" s="537">
        <f t="shared" si="577"/>
        <v>0</v>
      </c>
      <c r="HG167" s="537">
        <f t="shared" si="543"/>
        <v>0</v>
      </c>
      <c r="HH167" s="537">
        <f t="shared" si="544"/>
        <v>0</v>
      </c>
      <c r="HI167" s="518">
        <f t="shared" si="417"/>
        <v>-23.027257279915009</v>
      </c>
      <c r="HJ167" s="519">
        <f t="shared" si="447"/>
        <v>0.16000000000000014</v>
      </c>
      <c r="HK167" s="519">
        <f t="shared" si="578"/>
        <v>0.16000000000000014</v>
      </c>
      <c r="HL167" s="519">
        <f t="shared" si="579"/>
        <v>0.27200000000000024</v>
      </c>
      <c r="HM167" s="165"/>
      <c r="HO167" s="104">
        <f t="shared" si="616"/>
        <v>-21.574357279915013</v>
      </c>
      <c r="HP167" s="165"/>
      <c r="HQ167" s="183"/>
      <c r="HR167" s="36">
        <v>42409</v>
      </c>
      <c r="HS167" s="105">
        <v>0.80395000000000005</v>
      </c>
      <c r="HT167" s="108">
        <v>0.76142500000000002</v>
      </c>
      <c r="HV167" s="104">
        <v>-22.416052903750028</v>
      </c>
      <c r="HW167" s="202">
        <v>0.1</v>
      </c>
      <c r="HX167" s="223">
        <v>-7.2114249999999993</v>
      </c>
      <c r="HY167" s="509">
        <f t="shared" si="580"/>
        <v>-0.15000000000000002</v>
      </c>
      <c r="HZ167" s="509">
        <f t="shared" si="617"/>
        <v>0</v>
      </c>
      <c r="IA167" s="204">
        <f t="shared" si="618"/>
        <v>-23.734775439477513</v>
      </c>
      <c r="IB167" s="204">
        <f t="shared" si="362"/>
        <v>-0.14999999999999858</v>
      </c>
      <c r="IC167" s="537">
        <f t="shared" si="619"/>
        <v>0</v>
      </c>
      <c r="ID167" s="537">
        <f t="shared" si="581"/>
        <v>0</v>
      </c>
      <c r="IE167" s="537">
        <f t="shared" si="545"/>
        <v>0</v>
      </c>
      <c r="IF167" s="537">
        <f t="shared" si="546"/>
        <v>0</v>
      </c>
      <c r="IG167" s="518">
        <f t="shared" si="418"/>
        <v>-23.734775439477513</v>
      </c>
      <c r="IH167" s="519">
        <f t="shared" si="452"/>
        <v>-0.11999999999999887</v>
      </c>
      <c r="II167" s="519">
        <f t="shared" si="582"/>
        <v>-5.9999999999999436E-2</v>
      </c>
      <c r="IJ167" s="519">
        <f t="shared" si="583"/>
        <v>-5.9999999999999436E-2</v>
      </c>
      <c r="IK167" s="165"/>
      <c r="IL167" s="163"/>
      <c r="IM167" s="104">
        <f t="shared" si="620"/>
        <v>-23.82797543947753</v>
      </c>
      <c r="IN167" s="104"/>
      <c r="IO167" s="183"/>
      <c r="IP167" s="36">
        <v>42409</v>
      </c>
      <c r="IQ167" s="105">
        <v>0.80395000000000005</v>
      </c>
      <c r="IR167" s="108">
        <v>0.76142500000000002</v>
      </c>
      <c r="IT167" s="104">
        <v>-22.416052903750028</v>
      </c>
      <c r="IU167" s="202">
        <v>0.1</v>
      </c>
      <c r="IV167" s="365">
        <v>-0.61142500000000011</v>
      </c>
      <c r="IW167" s="509">
        <f t="shared" si="584"/>
        <v>0</v>
      </c>
      <c r="IX167" s="509">
        <f t="shared" si="621"/>
        <v>0.11000000000000001</v>
      </c>
      <c r="IY167" s="204">
        <f t="shared" si="622"/>
        <v>-22.265000000000004</v>
      </c>
      <c r="IZ167" s="204">
        <f t="shared" si="366"/>
        <v>0.10999999999999943</v>
      </c>
      <c r="JA167" s="537">
        <f t="shared" si="623"/>
        <v>0</v>
      </c>
      <c r="JB167" s="537">
        <f t="shared" si="585"/>
        <v>0</v>
      </c>
      <c r="JC167" s="537">
        <f t="shared" si="586"/>
        <v>0</v>
      </c>
      <c r="JD167" s="537">
        <f t="shared" si="587"/>
        <v>0</v>
      </c>
      <c r="JE167" s="518">
        <f t="shared" si="419"/>
        <v>-22.33962241295001</v>
      </c>
      <c r="JF167" s="519">
        <f t="shared" si="588"/>
        <v>8.7999999999999551E-2</v>
      </c>
      <c r="JG167" s="519">
        <f t="shared" si="589"/>
        <v>8.7999999999999551E-2</v>
      </c>
      <c r="JH167" s="519">
        <f t="shared" si="590"/>
        <v>8.7999999999999551E-2</v>
      </c>
      <c r="JI167" s="165"/>
      <c r="JJ167" s="163"/>
      <c r="JK167" s="104">
        <f t="shared" si="624"/>
        <v>-22.011423855859015</v>
      </c>
      <c r="JL167" s="186"/>
      <c r="JM167" s="186"/>
      <c r="JN167" s="527"/>
      <c r="JO167" s="163">
        <v>-22.416052903750028</v>
      </c>
      <c r="JP167" s="163">
        <v>-0.26142500000000002</v>
      </c>
      <c r="JQ167" s="398">
        <f t="shared" si="525"/>
        <v>-22.850520429142513</v>
      </c>
      <c r="JT167" s="163">
        <v>-9.3614250000000006</v>
      </c>
      <c r="JU167" s="398">
        <f t="shared" si="526"/>
        <v>-23.198483664901012</v>
      </c>
      <c r="JX167" s="163">
        <v>7.488575</v>
      </c>
      <c r="JY167" s="425">
        <f t="shared" si="527"/>
        <v>-20.956021978220011</v>
      </c>
      <c r="KB167" s="163">
        <v>-0.51142500000000002</v>
      </c>
      <c r="KC167" s="398">
        <f t="shared" si="528"/>
        <v>-21.77278889968099</v>
      </c>
      <c r="KF167" s="163">
        <v>-7.6114249999999997</v>
      </c>
      <c r="KG167" s="398">
        <f t="shared" si="529"/>
        <v>-23.351289412287496</v>
      </c>
      <c r="KJ167" s="163">
        <v>3.0885750000000001</v>
      </c>
      <c r="KK167" s="398">
        <f t="shared" si="530"/>
        <v>-21.574357279915013</v>
      </c>
      <c r="KL167" s="425"/>
      <c r="KN167" s="365">
        <v>-7.2114249999999993</v>
      </c>
      <c r="KO167" s="398">
        <f t="shared" si="531"/>
        <v>-23.82797543947753</v>
      </c>
      <c r="KP167" s="164"/>
      <c r="KR167" s="365">
        <v>-0.61142500000000011</v>
      </c>
      <c r="KS167" s="398">
        <f t="shared" si="532"/>
        <v>-22.011423855859015</v>
      </c>
      <c r="KT167" s="164"/>
      <c r="KU167" s="36">
        <v>42409</v>
      </c>
    </row>
    <row r="168" spans="1:325" s="100" customFormat="1" x14ac:dyDescent="0.35">
      <c r="A168" s="260">
        <v>41314</v>
      </c>
      <c r="B168" s="258">
        <v>41314</v>
      </c>
      <c r="C168" s="301">
        <v>0.5</v>
      </c>
      <c r="D168" s="301">
        <v>-8.6</v>
      </c>
      <c r="E168" s="301">
        <v>8.25</v>
      </c>
      <c r="F168" s="301">
        <v>0.25</v>
      </c>
      <c r="G168" s="301">
        <v>-6.85</v>
      </c>
      <c r="H168" s="301">
        <v>3.85</v>
      </c>
      <c r="I168" s="301">
        <v>-6.4499999999999993</v>
      </c>
      <c r="J168" s="301">
        <v>0.14999999999999991</v>
      </c>
      <c r="K168" s="106"/>
      <c r="L168" s="36">
        <v>42409</v>
      </c>
      <c r="M168" s="118">
        <v>0.80395000000000005</v>
      </c>
      <c r="N168" s="98">
        <f t="shared" si="523"/>
        <v>0.76142500000000002</v>
      </c>
      <c r="O168" s="262">
        <f t="shared" si="524"/>
        <v>0.71946666666666659</v>
      </c>
      <c r="P168" s="262"/>
      <c r="Q168" s="181">
        <v>42409</v>
      </c>
      <c r="R168" s="301">
        <v>0.5</v>
      </c>
      <c r="S168" s="224">
        <v>-0.26142500000000002</v>
      </c>
      <c r="T168"/>
      <c r="U168" s="301">
        <v>-8.6</v>
      </c>
      <c r="V168" s="224">
        <v>-9.3614250000000006</v>
      </c>
      <c r="X168" s="301">
        <v>8.25</v>
      </c>
      <c r="Y168" s="224">
        <v>7.488575</v>
      </c>
      <c r="Z168"/>
      <c r="AA168" s="301">
        <v>0.25</v>
      </c>
      <c r="AB168" s="224">
        <v>-0.51142500000000002</v>
      </c>
      <c r="AC168"/>
      <c r="AD168" s="301">
        <v>-6.85</v>
      </c>
      <c r="AE168" s="223">
        <v>-7.6114249999999997</v>
      </c>
      <c r="AF168"/>
      <c r="AG168" s="301">
        <v>3.85</v>
      </c>
      <c r="AH168" s="223">
        <v>3.0885750000000001</v>
      </c>
      <c r="AJ168" s="301">
        <v>-6.4499999999999993</v>
      </c>
      <c r="AK168" s="223">
        <v>-7.2114249999999993</v>
      </c>
      <c r="AL168" s="104"/>
      <c r="AM168" s="301">
        <v>0.14999999999999991</v>
      </c>
      <c r="AN168" s="223">
        <f t="shared" si="522"/>
        <v>-0.61142500000000011</v>
      </c>
      <c r="AO168" s="104"/>
      <c r="AZ168" s="36">
        <v>42410</v>
      </c>
      <c r="BA168" s="301">
        <v>0.60000000000000009</v>
      </c>
      <c r="BC168" s="301">
        <v>-5.9499999999999993</v>
      </c>
      <c r="BE168" s="301">
        <v>6.95</v>
      </c>
      <c r="BG168" s="301">
        <v>1.05</v>
      </c>
      <c r="BI168" s="301">
        <v>-0.5</v>
      </c>
      <c r="BK168" s="301">
        <v>-2.8000000000000003</v>
      </c>
      <c r="BM168" s="301">
        <v>-9.8000000000000007</v>
      </c>
      <c r="BN168" s="175"/>
      <c r="BO168" s="301">
        <v>-1.2</v>
      </c>
      <c r="BP168" s="175"/>
      <c r="BQ168" s="175"/>
      <c r="BS168" s="36">
        <v>42410</v>
      </c>
      <c r="BT168">
        <v>114</v>
      </c>
      <c r="BU168">
        <f t="shared" si="380"/>
        <v>1.1399999999999999</v>
      </c>
      <c r="BV168">
        <f t="shared" si="381"/>
        <v>-22.368072068000018</v>
      </c>
      <c r="BW168">
        <v>103</v>
      </c>
      <c r="BX168">
        <f t="shared" si="382"/>
        <v>1.03</v>
      </c>
      <c r="BY168" s="100">
        <v>-22.417224537037033</v>
      </c>
      <c r="BZ168"/>
      <c r="CD168" s="36">
        <v>42410</v>
      </c>
      <c r="CE168" s="105">
        <v>0.89069999999999983</v>
      </c>
      <c r="CF168" s="108">
        <v>0.84732499999999988</v>
      </c>
      <c r="CH168" s="104">
        <v>-22.368072068000018</v>
      </c>
      <c r="CI168" s="202">
        <v>0.1</v>
      </c>
      <c r="CJ168" s="224">
        <v>-0.2473249999999998</v>
      </c>
      <c r="CK168" s="509">
        <f t="shared" si="557"/>
        <v>0</v>
      </c>
      <c r="CL168" s="509">
        <f t="shared" si="591"/>
        <v>0.11000000000000001</v>
      </c>
      <c r="CM168" s="204">
        <f t="shared" si="592"/>
        <v>-23.736220429142502</v>
      </c>
      <c r="CN168" s="204">
        <f t="shared" si="593"/>
        <v>0.10999999999999943</v>
      </c>
      <c r="CO168" s="537">
        <f t="shared" si="594"/>
        <v>0</v>
      </c>
      <c r="CP168" s="537">
        <f t="shared" si="595"/>
        <v>0</v>
      </c>
      <c r="CQ168" s="537">
        <f t="shared" si="533"/>
        <v>0</v>
      </c>
      <c r="CR168" s="537">
        <f t="shared" si="534"/>
        <v>0</v>
      </c>
      <c r="CS168" s="518">
        <f t="shared" si="412"/>
        <v>-23.736220429142502</v>
      </c>
      <c r="CT168" s="519">
        <f t="shared" si="423"/>
        <v>8.7999999999999551E-2</v>
      </c>
      <c r="CU168" s="519">
        <f t="shared" si="558"/>
        <v>8.7999999999999551E-2</v>
      </c>
      <c r="CV168" s="519">
        <f t="shared" si="559"/>
        <v>0.14959999999999923</v>
      </c>
      <c r="CW168" s="165"/>
      <c r="CX168" s="163"/>
      <c r="CY168" s="104">
        <f t="shared" si="596"/>
        <v>-22.700920429142514</v>
      </c>
      <c r="DA168" s="114"/>
      <c r="DB168" s="36">
        <v>42410</v>
      </c>
      <c r="DC168" s="105">
        <v>0.89069999999999983</v>
      </c>
      <c r="DD168" s="108">
        <v>0.84732499999999988</v>
      </c>
      <c r="DF168" s="104">
        <v>-22.368072068000018</v>
      </c>
      <c r="DG168" s="202">
        <v>0.1</v>
      </c>
      <c r="DH168" s="224">
        <v>-6.797324999999999</v>
      </c>
      <c r="DI168" s="509">
        <f t="shared" si="560"/>
        <v>-0.11000000000000001</v>
      </c>
      <c r="DJ168" s="509">
        <f t="shared" si="597"/>
        <v>0</v>
      </c>
      <c r="DK168" s="204">
        <f t="shared" si="598"/>
        <v>-24.540000000000028</v>
      </c>
      <c r="DL168" s="204">
        <f t="shared" si="343"/>
        <v>-1.0000000000001563E-2</v>
      </c>
      <c r="DM168" s="537">
        <f t="shared" si="599"/>
        <v>0</v>
      </c>
      <c r="DN168" s="537">
        <f t="shared" si="561"/>
        <v>0</v>
      </c>
      <c r="DO168" s="537">
        <f t="shared" si="535"/>
        <v>0</v>
      </c>
      <c r="DP168" s="537">
        <f t="shared" si="536"/>
        <v>0</v>
      </c>
      <c r="DQ168" s="518">
        <f t="shared" si="413"/>
        <v>-25.291162814992528</v>
      </c>
      <c r="DR168" s="519">
        <f t="shared" ref="DR168:DR187" si="625">IF(AND(DQ167&lt;-21,DH168&lt;0),((DQ168-DQ167)*0.8),(DQ168-DQ167))</f>
        <v>-8.0000000000012509E-3</v>
      </c>
      <c r="DS168" s="519">
        <f t="shared" si="562"/>
        <v>-8.0000000000012509E-3</v>
      </c>
      <c r="DT168" s="519">
        <f t="shared" si="563"/>
        <v>-8.0000000000012509E-3</v>
      </c>
      <c r="DU168" s="165"/>
      <c r="DV168" s="163"/>
      <c r="DW168" s="104">
        <f t="shared" si="600"/>
        <v>-23.206483664901015</v>
      </c>
      <c r="DX168" s="165"/>
      <c r="DY168" s="183"/>
      <c r="DZ168" s="36">
        <v>42410</v>
      </c>
      <c r="EA168" s="105">
        <v>0.89069999999999983</v>
      </c>
      <c r="EB168" s="108">
        <v>0.84732499999999988</v>
      </c>
      <c r="ED168" s="104">
        <v>-22.368072068000018</v>
      </c>
      <c r="EE168" s="202">
        <v>0.1</v>
      </c>
      <c r="EF168" s="224">
        <v>6.1026750000000005</v>
      </c>
      <c r="EG168" s="509">
        <f t="shared" si="564"/>
        <v>0</v>
      </c>
      <c r="EH168" s="509">
        <f t="shared" si="601"/>
        <v>0.22000000000000003</v>
      </c>
      <c r="EI168" s="204">
        <f t="shared" si="602"/>
        <v>-20.080901753414999</v>
      </c>
      <c r="EJ168" s="204">
        <f t="shared" si="347"/>
        <v>0.21999999999999886</v>
      </c>
      <c r="EK168" s="537">
        <f t="shared" si="603"/>
        <v>0</v>
      </c>
      <c r="EL168" s="537">
        <f t="shared" si="565"/>
        <v>0</v>
      </c>
      <c r="EM168" s="537">
        <f t="shared" si="537"/>
        <v>0.22999999999999887</v>
      </c>
      <c r="EN168" s="537">
        <f t="shared" si="538"/>
        <v>0</v>
      </c>
      <c r="EO168" s="518">
        <f t="shared" si="414"/>
        <v>-20.242810244839994</v>
      </c>
      <c r="EP168" s="519">
        <f t="shared" si="433"/>
        <v>0.23000000000000043</v>
      </c>
      <c r="EQ168" s="519">
        <f t="shared" si="566"/>
        <v>0.23000000000000043</v>
      </c>
      <c r="ER168" s="519">
        <f t="shared" si="567"/>
        <v>0.23000000000000043</v>
      </c>
      <c r="ES168" s="165"/>
      <c r="ET168" s="163"/>
      <c r="EU168" s="104">
        <f t="shared" si="604"/>
        <v>-20.726021978220011</v>
      </c>
      <c r="EV168" s="165"/>
      <c r="EW168" s="183"/>
      <c r="EX168" s="36">
        <v>42410</v>
      </c>
      <c r="EY168" s="105">
        <v>0.89069999999999983</v>
      </c>
      <c r="EZ168" s="108">
        <v>0.84732499999999988</v>
      </c>
      <c r="FB168" s="104">
        <v>-22.368072068000018</v>
      </c>
      <c r="FC168" s="202">
        <v>0.1</v>
      </c>
      <c r="FD168" s="224">
        <v>0.20267500000000016</v>
      </c>
      <c r="FE168" s="509">
        <f t="shared" si="568"/>
        <v>0</v>
      </c>
      <c r="FF168" s="509">
        <f t="shared" si="605"/>
        <v>0.12</v>
      </c>
      <c r="FG168" s="204">
        <f t="shared" si="606"/>
        <v>-22.631800427505002</v>
      </c>
      <c r="FH168" s="204">
        <f t="shared" si="351"/>
        <v>0.12000000000000099</v>
      </c>
      <c r="FI168" s="537">
        <f t="shared" si="607"/>
        <v>0</v>
      </c>
      <c r="FJ168" s="537">
        <f t="shared" si="569"/>
        <v>0</v>
      </c>
      <c r="FK168" s="537">
        <f t="shared" si="539"/>
        <v>0</v>
      </c>
      <c r="FL168" s="537">
        <f t="shared" si="540"/>
        <v>0</v>
      </c>
      <c r="FM168" s="518">
        <f t="shared" si="415"/>
        <v>-22.631800427505002</v>
      </c>
      <c r="FN168" s="519">
        <f t="shared" si="438"/>
        <v>0.12000000000000099</v>
      </c>
      <c r="FO168" s="519">
        <f t="shared" si="570"/>
        <v>0.12000000000000099</v>
      </c>
      <c r="FP168" s="519">
        <f t="shared" si="571"/>
        <v>0.12000000000000099</v>
      </c>
      <c r="FQ168" s="165"/>
      <c r="FR168" s="163"/>
      <c r="FS168" s="104">
        <f t="shared" si="608"/>
        <v>-21.652788899680989</v>
      </c>
      <c r="FU168" s="183"/>
      <c r="FV168" s="36">
        <v>42410</v>
      </c>
      <c r="FW168" s="105">
        <v>0.89069999999999983</v>
      </c>
      <c r="FX168" s="108">
        <v>0.84732499999999988</v>
      </c>
      <c r="FZ168" s="104">
        <v>-22.368072068000018</v>
      </c>
      <c r="GA168" s="202">
        <v>0.1</v>
      </c>
      <c r="GB168" s="223">
        <v>-1.3473249999999999</v>
      </c>
      <c r="GC168" s="509">
        <f t="shared" si="572"/>
        <v>0.05</v>
      </c>
      <c r="GD168" s="509">
        <f t="shared" si="609"/>
        <v>0</v>
      </c>
      <c r="GE168" s="204">
        <f t="shared" si="610"/>
        <v>-26.374789412287512</v>
      </c>
      <c r="GF168" s="204">
        <f>(GE168-GE167)</f>
        <v>5.0000000000000711E-2</v>
      </c>
      <c r="GG168" s="537">
        <f t="shared" si="611"/>
        <v>2.0000000000000712E-2</v>
      </c>
      <c r="GH168" s="537">
        <f t="shared" si="573"/>
        <v>0</v>
      </c>
      <c r="GI168" s="537">
        <f t="shared" si="541"/>
        <v>0</v>
      </c>
      <c r="GJ168" s="537">
        <f t="shared" si="542"/>
        <v>0</v>
      </c>
      <c r="GK168" s="518">
        <f t="shared" si="416"/>
        <v>-25.174789412287517</v>
      </c>
      <c r="GL168" s="519">
        <f t="shared" si="356"/>
        <v>1.599999999999966E-2</v>
      </c>
      <c r="GM168" s="519">
        <f t="shared" si="574"/>
        <v>1.599999999999966E-2</v>
      </c>
      <c r="GN168" s="519">
        <f t="shared" si="575"/>
        <v>2.7199999999999423E-2</v>
      </c>
      <c r="GO168" s="165"/>
      <c r="GP168" s="163"/>
      <c r="GQ168" s="104">
        <f t="shared" si="612"/>
        <v>-23.324089412287496</v>
      </c>
      <c r="GS168" s="183"/>
      <c r="GT168" s="36">
        <v>42410</v>
      </c>
      <c r="GU168" s="105">
        <v>0.89069999999999983</v>
      </c>
      <c r="GV168" s="108">
        <v>0.84732499999999988</v>
      </c>
      <c r="GX168" s="104">
        <v>-22.368072068000018</v>
      </c>
      <c r="GY168" s="202">
        <v>0.1</v>
      </c>
      <c r="GZ168" s="223">
        <v>-3.6473250000000004</v>
      </c>
      <c r="HA168" s="509">
        <f t="shared" si="576"/>
        <v>-0.05</v>
      </c>
      <c r="HB168" s="509">
        <f t="shared" si="613"/>
        <v>0</v>
      </c>
      <c r="HC168" s="204">
        <f t="shared" si="614"/>
        <v>-23.057500000000001</v>
      </c>
      <c r="HD168" s="204">
        <f t="shared" si="358"/>
        <v>-5.0000000000000711E-2</v>
      </c>
      <c r="HE168" s="537">
        <f t="shared" si="615"/>
        <v>0</v>
      </c>
      <c r="HF168" s="537">
        <f t="shared" si="577"/>
        <v>0</v>
      </c>
      <c r="HG168" s="537">
        <f t="shared" si="543"/>
        <v>0</v>
      </c>
      <c r="HH168" s="537">
        <f t="shared" si="544"/>
        <v>0</v>
      </c>
      <c r="HI168" s="518">
        <f t="shared" si="417"/>
        <v>-23.07725727991501</v>
      </c>
      <c r="HJ168" s="519">
        <f t="shared" si="447"/>
        <v>-4.000000000000057E-2</v>
      </c>
      <c r="HK168" s="519">
        <f t="shared" si="578"/>
        <v>-4.000000000000057E-2</v>
      </c>
      <c r="HL168" s="519">
        <f t="shared" si="579"/>
        <v>-4.000000000000057E-2</v>
      </c>
      <c r="HM168" s="165"/>
      <c r="HN168" s="163"/>
      <c r="HO168" s="104">
        <f t="shared" si="616"/>
        <v>-21.614357279915012</v>
      </c>
      <c r="HP168" s="165"/>
      <c r="HQ168" s="183"/>
      <c r="HR168" s="36">
        <v>42410</v>
      </c>
      <c r="HS168" s="105">
        <v>0.89069999999999983</v>
      </c>
      <c r="HT168" s="108">
        <v>0.84732499999999988</v>
      </c>
      <c r="HV168" s="104">
        <v>-22.368072068000018</v>
      </c>
      <c r="HW168" s="202">
        <v>0.1</v>
      </c>
      <c r="HX168" s="223">
        <v>-10.647325</v>
      </c>
      <c r="HY168" s="509">
        <f t="shared" si="580"/>
        <v>-0.2</v>
      </c>
      <c r="HZ168" s="509">
        <f t="shared" si="617"/>
        <v>0</v>
      </c>
      <c r="IA168" s="204">
        <f t="shared" si="618"/>
        <v>-23.934775439477512</v>
      </c>
      <c r="IB168" s="204">
        <f t="shared" si="362"/>
        <v>-0.19999999999999929</v>
      </c>
      <c r="IC168" s="537">
        <f t="shared" si="619"/>
        <v>0</v>
      </c>
      <c r="ID168" s="537">
        <f t="shared" si="581"/>
        <v>0</v>
      </c>
      <c r="IE168" s="537">
        <f t="shared" si="545"/>
        <v>0</v>
      </c>
      <c r="IF168" s="537">
        <f t="shared" si="546"/>
        <v>0</v>
      </c>
      <c r="IG168" s="518">
        <f t="shared" si="418"/>
        <v>-23.934775439477512</v>
      </c>
      <c r="IH168" s="519">
        <f t="shared" si="452"/>
        <v>-0.15999999999999945</v>
      </c>
      <c r="II168" s="519">
        <f t="shared" si="582"/>
        <v>-7.9999999999999724E-2</v>
      </c>
      <c r="IJ168" s="519">
        <f t="shared" si="583"/>
        <v>-7.9999999999999724E-2</v>
      </c>
      <c r="IK168" s="165"/>
      <c r="IL168" s="163"/>
      <c r="IM168" s="104">
        <f t="shared" si="620"/>
        <v>-23.907975439477529</v>
      </c>
      <c r="IN168" s="175"/>
      <c r="IO168" s="183"/>
      <c r="IP168" s="36">
        <v>42410</v>
      </c>
      <c r="IQ168" s="105">
        <v>0.89069999999999983</v>
      </c>
      <c r="IR168" s="108">
        <v>0.84732499999999988</v>
      </c>
      <c r="IT168" s="104">
        <v>-22.368072068000018</v>
      </c>
      <c r="IU168" s="202">
        <v>0.1</v>
      </c>
      <c r="IV168" s="365">
        <v>-2.0473249999999998</v>
      </c>
      <c r="IW168" s="509">
        <f t="shared" si="584"/>
        <v>2.0000000000000004E-2</v>
      </c>
      <c r="IX168" s="509">
        <f t="shared" si="621"/>
        <v>0</v>
      </c>
      <c r="IY168" s="204">
        <f t="shared" si="622"/>
        <v>-22.245000000000005</v>
      </c>
      <c r="IZ168" s="204">
        <f t="shared" si="366"/>
        <v>1.9999999999999574E-2</v>
      </c>
      <c r="JA168" s="537">
        <f t="shared" si="623"/>
        <v>0</v>
      </c>
      <c r="JB168" s="537">
        <f t="shared" si="585"/>
        <v>0</v>
      </c>
      <c r="JC168" s="537">
        <f t="shared" si="586"/>
        <v>0</v>
      </c>
      <c r="JD168" s="537">
        <f t="shared" si="587"/>
        <v>0</v>
      </c>
      <c r="JE168" s="518">
        <f t="shared" si="419"/>
        <v>-22.319622412950011</v>
      </c>
      <c r="JF168" s="519">
        <f t="shared" si="588"/>
        <v>1.599999999999966E-2</v>
      </c>
      <c r="JG168" s="519">
        <f t="shared" si="589"/>
        <v>1.599999999999966E-2</v>
      </c>
      <c r="JH168" s="519">
        <f t="shared" si="590"/>
        <v>1.599999999999966E-2</v>
      </c>
      <c r="JI168" s="165"/>
      <c r="JJ168" s="163"/>
      <c r="JK168" s="104">
        <f t="shared" si="624"/>
        <v>-21.995423855859016</v>
      </c>
      <c r="JL168" s="187"/>
      <c r="JM168" s="187"/>
      <c r="JN168" s="527"/>
      <c r="JO168" s="165">
        <v>-22.368072068000018</v>
      </c>
      <c r="JP168" s="163">
        <v>-0.2473249999999998</v>
      </c>
      <c r="JQ168" s="398">
        <f t="shared" si="525"/>
        <v>-22.700920429142514</v>
      </c>
      <c r="JR168" s="425"/>
      <c r="JT168" s="163">
        <v>-6.797324999999999</v>
      </c>
      <c r="JU168" s="398">
        <f t="shared" si="526"/>
        <v>-23.206483664901015</v>
      </c>
      <c r="JV168" s="425"/>
      <c r="JX168" s="163">
        <v>6.1026750000000005</v>
      </c>
      <c r="JY168" s="425">
        <f t="shared" si="527"/>
        <v>-20.726021978220011</v>
      </c>
      <c r="JZ168" s="425"/>
      <c r="KB168" s="163">
        <v>0.20267500000000016</v>
      </c>
      <c r="KC168" s="398">
        <f t="shared" si="528"/>
        <v>-21.652788899680989</v>
      </c>
      <c r="KD168" s="425"/>
      <c r="KF168" s="163">
        <v>-1.3473249999999999</v>
      </c>
      <c r="KG168" s="398">
        <f t="shared" si="529"/>
        <v>-23.324089412287496</v>
      </c>
      <c r="KH168" s="425"/>
      <c r="KJ168" s="163">
        <v>-3.6473250000000004</v>
      </c>
      <c r="KK168" s="398">
        <f t="shared" si="530"/>
        <v>-21.614357279915012</v>
      </c>
      <c r="KL168" s="425"/>
      <c r="KN168" s="365">
        <v>-10.647325</v>
      </c>
      <c r="KO168" s="398">
        <f t="shared" si="531"/>
        <v>-23.907975439477529</v>
      </c>
      <c r="KP168" s="439"/>
      <c r="KR168" s="365">
        <v>-2.0473249999999998</v>
      </c>
      <c r="KS168" s="398">
        <f t="shared" si="532"/>
        <v>-21.995423855859016</v>
      </c>
      <c r="KT168" s="439"/>
      <c r="KU168" s="36">
        <v>42410</v>
      </c>
      <c r="KW168" s="403"/>
      <c r="KX168" s="403"/>
      <c r="KY168" s="403"/>
      <c r="KZ168" s="403"/>
      <c r="LA168" s="403"/>
      <c r="LB168" s="403"/>
      <c r="LC168" s="403"/>
      <c r="LD168" s="403"/>
      <c r="LE168" s="403"/>
      <c r="LF168" s="403"/>
      <c r="LG168" s="403"/>
      <c r="LH168" s="403"/>
      <c r="LI168" s="403"/>
      <c r="LJ168" s="403"/>
      <c r="LK168" s="403"/>
      <c r="LL168" s="403"/>
      <c r="LM168" s="404"/>
    </row>
    <row r="169" spans="1:325" x14ac:dyDescent="0.35">
      <c r="A169" s="260">
        <v>41315</v>
      </c>
      <c r="B169" s="258">
        <v>41315</v>
      </c>
      <c r="C169" s="301">
        <v>0.60000000000000009</v>
      </c>
      <c r="D169" s="301">
        <v>-5.9499999999999993</v>
      </c>
      <c r="E169" s="301">
        <v>6.95</v>
      </c>
      <c r="F169" s="301">
        <v>1.05</v>
      </c>
      <c r="G169" s="301">
        <v>-0.5</v>
      </c>
      <c r="H169" s="301">
        <v>-2.8000000000000003</v>
      </c>
      <c r="I169" s="301">
        <v>-9.8000000000000007</v>
      </c>
      <c r="J169" s="301">
        <v>-1.2</v>
      </c>
      <c r="K169" s="106"/>
      <c r="L169" s="36">
        <v>42410</v>
      </c>
      <c r="M169" s="118">
        <v>0.89069999999999983</v>
      </c>
      <c r="N169" s="98">
        <f t="shared" si="523"/>
        <v>0.84732499999999988</v>
      </c>
      <c r="O169" s="262">
        <f t="shared" si="524"/>
        <v>0.80451666666666666</v>
      </c>
      <c r="P169" s="262"/>
      <c r="Q169" s="181">
        <v>42410</v>
      </c>
      <c r="R169" s="301">
        <v>0.60000000000000009</v>
      </c>
      <c r="S169" s="224">
        <v>-0.2473249999999998</v>
      </c>
      <c r="T169" s="100"/>
      <c r="U169" s="301">
        <v>-5.9499999999999993</v>
      </c>
      <c r="V169" s="224">
        <v>-6.797324999999999</v>
      </c>
      <c r="W169"/>
      <c r="X169" s="301">
        <v>6.95</v>
      </c>
      <c r="Y169" s="224">
        <v>6.1026750000000005</v>
      </c>
      <c r="Z169" s="100"/>
      <c r="AA169" s="301">
        <v>1.05</v>
      </c>
      <c r="AB169" s="224">
        <v>0.20267500000000016</v>
      </c>
      <c r="AC169" s="100"/>
      <c r="AD169" s="301">
        <v>-0.5</v>
      </c>
      <c r="AE169" s="223">
        <v>-1.3473249999999999</v>
      </c>
      <c r="AF169" s="100"/>
      <c r="AG169" s="301">
        <v>-2.8000000000000003</v>
      </c>
      <c r="AH169" s="223">
        <v>-3.6473250000000004</v>
      </c>
      <c r="AI169" s="100"/>
      <c r="AJ169" s="301">
        <v>-9.8000000000000007</v>
      </c>
      <c r="AK169" s="223">
        <v>-10.647325</v>
      </c>
      <c r="AL169" s="175"/>
      <c r="AM169" s="301">
        <v>-1.2</v>
      </c>
      <c r="AN169" s="223">
        <f t="shared" si="522"/>
        <v>-2.0473249999999998</v>
      </c>
      <c r="AO169" s="175"/>
      <c r="AZ169" s="36">
        <v>42411</v>
      </c>
      <c r="BA169" s="301">
        <v>-0.54999999999999993</v>
      </c>
      <c r="BC169" s="301">
        <v>-2.9</v>
      </c>
      <c r="BE169" s="301">
        <v>7.7</v>
      </c>
      <c r="BG169" s="301">
        <v>2.2999999999999998</v>
      </c>
      <c r="BI169" s="301">
        <v>0.85000000000000009</v>
      </c>
      <c r="BK169" s="301">
        <v>-4.6500000000000004</v>
      </c>
      <c r="BM169" s="301">
        <v>-11.05</v>
      </c>
      <c r="BN169" s="104"/>
      <c r="BO169" s="301">
        <v>1.1000000000000001</v>
      </c>
      <c r="BP169" s="104"/>
      <c r="BQ169" s="104"/>
      <c r="BS169" s="36">
        <v>42411</v>
      </c>
      <c r="BT169">
        <v>115</v>
      </c>
      <c r="BU169">
        <f t="shared" si="380"/>
        <v>1.1499999999999999</v>
      </c>
      <c r="BV169">
        <f t="shared" si="381"/>
        <v>-22.317634593749993</v>
      </c>
      <c r="BW169">
        <v>104</v>
      </c>
      <c r="BX169">
        <f t="shared" si="382"/>
        <v>1.04</v>
      </c>
      <c r="BY169">
        <v>-22.38</v>
      </c>
      <c r="CD169" s="36">
        <v>42411</v>
      </c>
      <c r="CE169" s="105">
        <v>0.97914999999999974</v>
      </c>
      <c r="CF169" s="108">
        <v>0.93492499999999978</v>
      </c>
      <c r="CH169" s="104">
        <v>-22.317634593749993</v>
      </c>
      <c r="CI169" s="202">
        <v>0.1</v>
      </c>
      <c r="CJ169" s="224">
        <v>-1.4849249999999996</v>
      </c>
      <c r="CK169" s="509">
        <f t="shared" si="557"/>
        <v>0.05</v>
      </c>
      <c r="CL169" s="509">
        <f t="shared" si="591"/>
        <v>0</v>
      </c>
      <c r="CM169" s="204">
        <f t="shared" si="592"/>
        <v>-23.686220429142502</v>
      </c>
      <c r="CN169" s="204">
        <f t="shared" si="593"/>
        <v>5.0000000000000711E-2</v>
      </c>
      <c r="CO169" s="537">
        <f t="shared" si="594"/>
        <v>0</v>
      </c>
      <c r="CP169" s="537">
        <f t="shared" si="595"/>
        <v>0</v>
      </c>
      <c r="CQ169" s="537">
        <f t="shared" si="533"/>
        <v>0</v>
      </c>
      <c r="CR169" s="537">
        <f t="shared" si="534"/>
        <v>0</v>
      </c>
      <c r="CS169" s="518">
        <f t="shared" si="412"/>
        <v>-23.686220429142502</v>
      </c>
      <c r="CT169" s="519">
        <f t="shared" ref="CT169:CT187" si="626">IF(AND(CS168&lt;-21,CJ169&lt;0),((CS169-CS168)*0.8),(CS169-CS168))</f>
        <v>4.000000000000057E-2</v>
      </c>
      <c r="CU169" s="519">
        <f t="shared" si="558"/>
        <v>4.000000000000057E-2</v>
      </c>
      <c r="CV169" s="519">
        <f t="shared" si="559"/>
        <v>6.8000000000000962E-2</v>
      </c>
      <c r="CW169" s="165"/>
      <c r="CY169" s="104">
        <f t="shared" si="596"/>
        <v>-22.632920429142512</v>
      </c>
      <c r="CZ169"/>
      <c r="DB169" s="36">
        <v>42411</v>
      </c>
      <c r="DC169" s="105">
        <v>0.97914999999999974</v>
      </c>
      <c r="DD169" s="108">
        <v>0.93492499999999978</v>
      </c>
      <c r="DF169" s="104">
        <v>-22.317634593749993</v>
      </c>
      <c r="DG169" s="202">
        <v>0.1</v>
      </c>
      <c r="DH169" s="224">
        <v>-3.8349249999999997</v>
      </c>
      <c r="DI169" s="509">
        <f t="shared" si="560"/>
        <v>-0.05</v>
      </c>
      <c r="DJ169" s="509">
        <f t="shared" si="597"/>
        <v>0</v>
      </c>
      <c r="DK169" s="204">
        <f t="shared" si="598"/>
        <v>-24.490000000000027</v>
      </c>
      <c r="DL169" s="204">
        <f t="shared" ref="DL169:DL229" si="627">(DK169-DK168)</f>
        <v>5.0000000000000711E-2</v>
      </c>
      <c r="DM169" s="537">
        <f t="shared" si="599"/>
        <v>0</v>
      </c>
      <c r="DN169" s="537">
        <f t="shared" si="561"/>
        <v>0</v>
      </c>
      <c r="DO169" s="537">
        <f t="shared" si="535"/>
        <v>0</v>
      </c>
      <c r="DP169" s="537">
        <f t="shared" si="536"/>
        <v>0</v>
      </c>
      <c r="DQ169" s="518">
        <f t="shared" si="413"/>
        <v>-25.241162814992528</v>
      </c>
      <c r="DR169" s="519">
        <f t="shared" si="625"/>
        <v>4.000000000000057E-2</v>
      </c>
      <c r="DS169" s="519">
        <f t="shared" si="562"/>
        <v>4.000000000000057E-2</v>
      </c>
      <c r="DT169" s="519">
        <f t="shared" si="563"/>
        <v>4.000000000000057E-2</v>
      </c>
      <c r="DU169" s="165"/>
      <c r="DW169" s="104">
        <f t="shared" si="600"/>
        <v>-23.166483664901016</v>
      </c>
      <c r="DY169" s="183"/>
      <c r="DZ169" s="36">
        <v>42411</v>
      </c>
      <c r="EA169" s="105">
        <v>0.97914999999999974</v>
      </c>
      <c r="EB169" s="108">
        <v>0.93492499999999978</v>
      </c>
      <c r="ED169" s="104">
        <v>-22.317634593749993</v>
      </c>
      <c r="EE169" s="202">
        <v>0.1</v>
      </c>
      <c r="EF169" s="224">
        <v>6.7650750000000004</v>
      </c>
      <c r="EG169" s="509">
        <f t="shared" si="564"/>
        <v>0</v>
      </c>
      <c r="EH169" s="509">
        <f t="shared" si="601"/>
        <v>0.22000000000000003</v>
      </c>
      <c r="EI169" s="204">
        <f t="shared" si="602"/>
        <v>-19.860901753415</v>
      </c>
      <c r="EJ169" s="204">
        <f t="shared" ref="EJ169:EJ229" si="628">(EI169-EI168)</f>
        <v>0.21999999999999886</v>
      </c>
      <c r="EK169" s="537">
        <f t="shared" si="603"/>
        <v>0</v>
      </c>
      <c r="EL169" s="537">
        <f t="shared" si="565"/>
        <v>0</v>
      </c>
      <c r="EM169" s="537">
        <f t="shared" si="537"/>
        <v>0.22999999999999887</v>
      </c>
      <c r="EN169" s="537">
        <f t="shared" si="538"/>
        <v>0</v>
      </c>
      <c r="EO169" s="518">
        <f t="shared" si="414"/>
        <v>-20.012810244839994</v>
      </c>
      <c r="EP169" s="519">
        <f t="shared" ref="EP169:EP187" si="629">IF(AND(EO168&lt;-21,EF169&lt;0),((EO169-EO168)*0.8),(EO169-EO168))</f>
        <v>0.23000000000000043</v>
      </c>
      <c r="EQ169" s="519">
        <f t="shared" si="566"/>
        <v>0.23000000000000043</v>
      </c>
      <c r="ER169" s="519">
        <f t="shared" si="567"/>
        <v>0.23000000000000043</v>
      </c>
      <c r="ES169" s="165"/>
      <c r="EU169" s="104">
        <f t="shared" si="604"/>
        <v>-20.496021978220011</v>
      </c>
      <c r="EW169" s="183"/>
      <c r="EX169" s="36">
        <v>42411</v>
      </c>
      <c r="EY169" s="105">
        <v>0.97914999999999974</v>
      </c>
      <c r="EZ169" s="108">
        <v>0.93492499999999978</v>
      </c>
      <c r="FB169" s="104">
        <v>-22.317634593749993</v>
      </c>
      <c r="FC169" s="202">
        <v>0.1</v>
      </c>
      <c r="FD169" s="224">
        <v>1.365075</v>
      </c>
      <c r="FE169" s="509">
        <f t="shared" si="568"/>
        <v>0</v>
      </c>
      <c r="FF169" s="509">
        <f t="shared" si="605"/>
        <v>0.13</v>
      </c>
      <c r="FG169" s="204">
        <f t="shared" si="606"/>
        <v>-22.501800427505003</v>
      </c>
      <c r="FH169" s="204">
        <f t="shared" ref="FH169:FH229" si="630">(FG169-FG168)</f>
        <v>0.12999999999999901</v>
      </c>
      <c r="FI169" s="537">
        <f t="shared" si="607"/>
        <v>0</v>
      </c>
      <c r="FJ169" s="537">
        <f t="shared" si="569"/>
        <v>0</v>
      </c>
      <c r="FK169" s="537">
        <f t="shared" si="539"/>
        <v>0</v>
      </c>
      <c r="FL169" s="537">
        <f t="shared" si="540"/>
        <v>0</v>
      </c>
      <c r="FM169" s="518">
        <f t="shared" si="415"/>
        <v>-22.501800427505003</v>
      </c>
      <c r="FN169" s="519">
        <f t="shared" ref="FN169:FN187" si="631">IF(AND(FM168&lt;-21,FD169&lt;0),((FM169-FM168)*0.8),(FM169-FM168))</f>
        <v>0.12999999999999901</v>
      </c>
      <c r="FO169" s="519">
        <f t="shared" si="570"/>
        <v>0.12999999999999901</v>
      </c>
      <c r="FP169" s="519">
        <f t="shared" si="571"/>
        <v>0.12999999999999901</v>
      </c>
      <c r="FQ169" s="165"/>
      <c r="FS169" s="104">
        <f t="shared" si="608"/>
        <v>-21.52278889968099</v>
      </c>
      <c r="FT169"/>
      <c r="FU169" s="183"/>
      <c r="FV169" s="36">
        <v>42411</v>
      </c>
      <c r="FW169" s="105">
        <v>0.97914999999999974</v>
      </c>
      <c r="FX169" s="108">
        <v>0.93492499999999978</v>
      </c>
      <c r="FZ169" s="104">
        <v>-22.317634593749993</v>
      </c>
      <c r="GA169" s="202">
        <v>0.1</v>
      </c>
      <c r="GB169" s="223">
        <v>-8.4924999999999695E-2</v>
      </c>
      <c r="GC169" s="509">
        <f t="shared" si="572"/>
        <v>0</v>
      </c>
      <c r="GD169" s="509">
        <f t="shared" si="609"/>
        <v>0.11000000000000001</v>
      </c>
      <c r="GE169" s="204">
        <f t="shared" si="610"/>
        <v>-26.264789412287513</v>
      </c>
      <c r="GF169" s="204">
        <f t="shared" ref="GF169:GF229" si="632">(GE169-GE168)</f>
        <v>0.10999999999999943</v>
      </c>
      <c r="GG169" s="537">
        <f t="shared" si="611"/>
        <v>7.9999999999999433E-2</v>
      </c>
      <c r="GH169" s="537">
        <f t="shared" si="573"/>
        <v>0</v>
      </c>
      <c r="GI169" s="537">
        <f t="shared" si="541"/>
        <v>0</v>
      </c>
      <c r="GJ169" s="537">
        <f t="shared" si="542"/>
        <v>0</v>
      </c>
      <c r="GK169" s="518">
        <f t="shared" si="416"/>
        <v>-25.094789412287518</v>
      </c>
      <c r="GL169" s="519">
        <f t="shared" ref="GL169:GL187" si="633">IF(AND(GK168&lt;-21,GB169&lt;0),((GK169-GK168)*0.8),(GK169-GK168))</f>
        <v>6.3999999999998641E-2</v>
      </c>
      <c r="GM169" s="519">
        <f t="shared" si="574"/>
        <v>6.3999999999998641E-2</v>
      </c>
      <c r="GN169" s="519">
        <f t="shared" si="575"/>
        <v>0.10879999999999769</v>
      </c>
      <c r="GO169" s="165"/>
      <c r="GQ169" s="104">
        <f t="shared" si="612"/>
        <v>-23.215289412287497</v>
      </c>
      <c r="GR169"/>
      <c r="GS169" s="183"/>
      <c r="GT169" s="36">
        <v>42411</v>
      </c>
      <c r="GU169" s="105">
        <v>0.97914999999999974</v>
      </c>
      <c r="GV169" s="108">
        <v>0.93492499999999978</v>
      </c>
      <c r="GX169" s="104">
        <v>-22.317634593749993</v>
      </c>
      <c r="GY169" s="202">
        <v>0.1</v>
      </c>
      <c r="GZ169" s="223">
        <v>-5.5849250000000001</v>
      </c>
      <c r="HA169" s="509">
        <f t="shared" si="576"/>
        <v>-0.11000000000000001</v>
      </c>
      <c r="HB169" s="509">
        <f t="shared" si="613"/>
        <v>0</v>
      </c>
      <c r="HC169" s="204">
        <f t="shared" si="614"/>
        <v>-23.1675</v>
      </c>
      <c r="HD169" s="204">
        <f t="shared" ref="HD169:HD229" si="634">(HC169-HC168)</f>
        <v>-0.10999999999999943</v>
      </c>
      <c r="HE169" s="537">
        <f t="shared" si="615"/>
        <v>0</v>
      </c>
      <c r="HF169" s="537">
        <f t="shared" si="577"/>
        <v>0</v>
      </c>
      <c r="HG169" s="537">
        <f t="shared" si="543"/>
        <v>0</v>
      </c>
      <c r="HH169" s="537">
        <f t="shared" si="544"/>
        <v>0</v>
      </c>
      <c r="HI169" s="518">
        <f t="shared" si="417"/>
        <v>-23.187257279915009</v>
      </c>
      <c r="HJ169" s="519">
        <f t="shared" ref="HJ169:HJ187" si="635">IF(AND(HI168&lt;-21,GZ169&lt;0),((HI169-HI168)*0.8),(HI169-HI168))</f>
        <v>-8.7999999999999551E-2</v>
      </c>
      <c r="HK169" s="519">
        <f t="shared" si="578"/>
        <v>-8.7999999999999551E-2</v>
      </c>
      <c r="HL169" s="519">
        <f t="shared" si="579"/>
        <v>-8.7999999999999551E-2</v>
      </c>
      <c r="HM169" s="165"/>
      <c r="HO169" s="104">
        <f t="shared" si="616"/>
        <v>-21.702357279915013</v>
      </c>
      <c r="HP169" s="165"/>
      <c r="HQ169" s="183"/>
      <c r="HR169" s="36">
        <v>42411</v>
      </c>
      <c r="HS169" s="105">
        <v>0.97914999999999974</v>
      </c>
      <c r="HT169" s="108">
        <v>0.93492499999999978</v>
      </c>
      <c r="HV169" s="104">
        <v>-22.317634593749993</v>
      </c>
      <c r="HW169" s="202">
        <v>0.1</v>
      </c>
      <c r="HX169" s="223">
        <v>-11.984925</v>
      </c>
      <c r="HY169" s="509">
        <f t="shared" si="580"/>
        <v>-0.2</v>
      </c>
      <c r="HZ169" s="509">
        <f t="shared" si="617"/>
        <v>0</v>
      </c>
      <c r="IA169" s="204">
        <f t="shared" si="618"/>
        <v>-24.134775439477512</v>
      </c>
      <c r="IB169" s="204">
        <f t="shared" ref="IB169:IB229" si="636">(IA169-IA168)</f>
        <v>-0.19999999999999929</v>
      </c>
      <c r="IC169" s="537">
        <f t="shared" si="619"/>
        <v>0</v>
      </c>
      <c r="ID169" s="537">
        <f t="shared" si="581"/>
        <v>0</v>
      </c>
      <c r="IE169" s="537">
        <f t="shared" si="545"/>
        <v>0</v>
      </c>
      <c r="IF169" s="537">
        <f t="shared" si="546"/>
        <v>0</v>
      </c>
      <c r="IG169" s="518">
        <f t="shared" si="418"/>
        <v>-24.134775439477512</v>
      </c>
      <c r="IH169" s="519">
        <f t="shared" ref="IH169:IH187" si="637">IF(AND(IG168&lt;-21,HX169&lt;0),((IG169-IG168)*0.8),(IG169-IG168))</f>
        <v>-0.15999999999999945</v>
      </c>
      <c r="II169" s="519">
        <f t="shared" si="582"/>
        <v>-7.9999999999999724E-2</v>
      </c>
      <c r="IJ169" s="519">
        <f t="shared" si="583"/>
        <v>-7.9999999999999724E-2</v>
      </c>
      <c r="IK169" s="165"/>
      <c r="IL169" s="163"/>
      <c r="IM169" s="104">
        <f t="shared" si="620"/>
        <v>-23.987975439477527</v>
      </c>
      <c r="IN169" s="104"/>
      <c r="IO169" s="183"/>
      <c r="IP169" s="36">
        <v>42411</v>
      </c>
      <c r="IQ169" s="105">
        <v>0.97914999999999974</v>
      </c>
      <c r="IR169" s="108">
        <v>0.93492499999999978</v>
      </c>
      <c r="IT169" s="104">
        <v>-22.317634593749993</v>
      </c>
      <c r="IU169" s="202">
        <v>0.1</v>
      </c>
      <c r="IV169" s="365">
        <v>0.1650750000000003</v>
      </c>
      <c r="IW169" s="509">
        <f t="shared" si="584"/>
        <v>0</v>
      </c>
      <c r="IX169" s="509">
        <f t="shared" si="621"/>
        <v>0.12</v>
      </c>
      <c r="IY169" s="204">
        <f t="shared" si="622"/>
        <v>-22.125000000000004</v>
      </c>
      <c r="IZ169" s="204">
        <f t="shared" ref="IZ169:IZ229" si="638">(IY169-IY168)</f>
        <v>0.12000000000000099</v>
      </c>
      <c r="JA169" s="537">
        <f t="shared" si="623"/>
        <v>0</v>
      </c>
      <c r="JB169" s="537">
        <f t="shared" si="585"/>
        <v>0</v>
      </c>
      <c r="JC169" s="537">
        <f t="shared" si="586"/>
        <v>0</v>
      </c>
      <c r="JD169" s="537">
        <f t="shared" si="587"/>
        <v>0</v>
      </c>
      <c r="JE169" s="518">
        <f t="shared" si="419"/>
        <v>-22.19962241295001</v>
      </c>
      <c r="JF169" s="519">
        <f t="shared" si="588"/>
        <v>0.12000000000000099</v>
      </c>
      <c r="JG169" s="519">
        <f t="shared" si="589"/>
        <v>0.12000000000000099</v>
      </c>
      <c r="JH169" s="519">
        <f t="shared" si="590"/>
        <v>0.12000000000000099</v>
      </c>
      <c r="JI169" s="165"/>
      <c r="JJ169" s="163"/>
      <c r="JK169" s="104">
        <f t="shared" si="624"/>
        <v>-21.875423855859015</v>
      </c>
      <c r="JL169" s="186"/>
      <c r="JM169" s="186"/>
      <c r="JN169" s="527"/>
      <c r="JO169" s="163">
        <v>-22.317634593749993</v>
      </c>
      <c r="JP169" s="163">
        <v>-1.4849249999999996</v>
      </c>
      <c r="JQ169" s="398">
        <f t="shared" si="525"/>
        <v>-22.632920429142512</v>
      </c>
      <c r="JT169" s="163">
        <v>-3.8349249999999997</v>
      </c>
      <c r="JU169" s="398">
        <f t="shared" si="526"/>
        <v>-23.166483664901016</v>
      </c>
      <c r="JX169" s="163">
        <v>6.7650750000000004</v>
      </c>
      <c r="JY169" s="425">
        <f t="shared" si="527"/>
        <v>-20.496021978220011</v>
      </c>
      <c r="KB169" s="163">
        <v>1.365075</v>
      </c>
      <c r="KC169" s="398">
        <f t="shared" si="528"/>
        <v>-21.52278889968099</v>
      </c>
      <c r="KF169" s="163">
        <v>-8.4924999999999695E-2</v>
      </c>
      <c r="KG169" s="398">
        <f t="shared" si="529"/>
        <v>-23.215289412287497</v>
      </c>
      <c r="KJ169" s="163">
        <v>-5.5849250000000001</v>
      </c>
      <c r="KK169" s="398">
        <f t="shared" si="530"/>
        <v>-21.702357279915013</v>
      </c>
      <c r="KL169" s="425"/>
      <c r="KN169" s="365">
        <v>-11.984925</v>
      </c>
      <c r="KO169" s="398">
        <f t="shared" si="531"/>
        <v>-23.987975439477527</v>
      </c>
      <c r="KP169" s="164"/>
      <c r="KR169" s="365">
        <v>0.1650750000000003</v>
      </c>
      <c r="KS169" s="398">
        <f t="shared" si="532"/>
        <v>-21.875423855859015</v>
      </c>
      <c r="KT169" s="164"/>
      <c r="KU169" s="36">
        <v>42411</v>
      </c>
    </row>
    <row r="170" spans="1:325" x14ac:dyDescent="0.35">
      <c r="A170" s="95">
        <v>41316</v>
      </c>
      <c r="B170" s="36">
        <v>41316</v>
      </c>
      <c r="C170" s="301">
        <v>-0.54999999999999993</v>
      </c>
      <c r="D170" s="301">
        <v>-2.9</v>
      </c>
      <c r="E170" s="301">
        <v>7.7</v>
      </c>
      <c r="F170" s="301">
        <v>2.2999999999999998</v>
      </c>
      <c r="G170" s="301">
        <v>0.85000000000000009</v>
      </c>
      <c r="H170" s="301">
        <v>-4.6500000000000004</v>
      </c>
      <c r="I170" s="301">
        <v>-11.05</v>
      </c>
      <c r="J170" s="301">
        <v>1.1000000000000001</v>
      </c>
      <c r="K170" s="106"/>
      <c r="L170" s="36">
        <v>42411</v>
      </c>
      <c r="M170" s="105">
        <v>0.97914999999999974</v>
      </c>
      <c r="N170" s="98">
        <f t="shared" si="523"/>
        <v>0.93492499999999978</v>
      </c>
      <c r="O170" s="108">
        <f t="shared" si="524"/>
        <v>0.89126666666666654</v>
      </c>
      <c r="P170" s="262"/>
      <c r="Q170" s="181">
        <v>42411</v>
      </c>
      <c r="R170" s="301">
        <v>-0.54999999999999993</v>
      </c>
      <c r="S170" s="224">
        <v>-1.4849249999999996</v>
      </c>
      <c r="T170"/>
      <c r="U170" s="301">
        <v>-2.9</v>
      </c>
      <c r="V170" s="224">
        <v>-3.8349249999999997</v>
      </c>
      <c r="W170"/>
      <c r="X170" s="301">
        <v>7.7</v>
      </c>
      <c r="Y170" s="224">
        <v>6.7650750000000004</v>
      </c>
      <c r="Z170"/>
      <c r="AA170" s="301">
        <v>2.2999999999999998</v>
      </c>
      <c r="AB170" s="224">
        <v>1.365075</v>
      </c>
      <c r="AC170"/>
      <c r="AD170" s="301">
        <v>0.85000000000000009</v>
      </c>
      <c r="AE170" s="223">
        <v>-8.4924999999999695E-2</v>
      </c>
      <c r="AF170"/>
      <c r="AG170" s="301">
        <v>-4.6500000000000004</v>
      </c>
      <c r="AH170" s="223">
        <v>-5.5849250000000001</v>
      </c>
      <c r="AI170" s="100"/>
      <c r="AJ170" s="301">
        <v>-11.05</v>
      </c>
      <c r="AK170" s="223">
        <v>-11.984925</v>
      </c>
      <c r="AL170" s="104"/>
      <c r="AM170" s="301">
        <v>1.1000000000000001</v>
      </c>
      <c r="AN170" s="223">
        <f t="shared" si="522"/>
        <v>0.1650750000000003</v>
      </c>
      <c r="AO170" s="104"/>
      <c r="AZ170" s="36">
        <v>42412</v>
      </c>
      <c r="BA170" s="301">
        <v>0.35</v>
      </c>
      <c r="BC170" s="301">
        <v>2.2000000000000002</v>
      </c>
      <c r="BE170" s="301">
        <v>8.15</v>
      </c>
      <c r="BG170" s="301">
        <v>4.05</v>
      </c>
      <c r="BI170" s="301">
        <v>-0.25</v>
      </c>
      <c r="BK170" s="301">
        <v>-4.6500000000000004</v>
      </c>
      <c r="BM170" s="301">
        <v>-9.6999999999999993</v>
      </c>
      <c r="BN170">
        <v>-24.325952380952383</v>
      </c>
      <c r="BO170" s="301">
        <v>1.75</v>
      </c>
      <c r="BS170" s="36">
        <v>42412</v>
      </c>
      <c r="BT170">
        <v>116</v>
      </c>
      <c r="BU170">
        <f t="shared" si="380"/>
        <v>1.1599999999999999</v>
      </c>
      <c r="BV170">
        <f t="shared" si="381"/>
        <v>-22.264653375999991</v>
      </c>
      <c r="BW170">
        <v>104</v>
      </c>
      <c r="BX170">
        <f t="shared" si="382"/>
        <v>1.04</v>
      </c>
      <c r="BY170">
        <v>-22.305499999999999</v>
      </c>
      <c r="CD170" s="36">
        <v>42412</v>
      </c>
      <c r="CE170" s="105">
        <v>1.0692999999999999</v>
      </c>
      <c r="CF170" s="108">
        <v>1.0242249999999999</v>
      </c>
      <c r="CH170" s="104">
        <v>-22.264653375999991</v>
      </c>
      <c r="CI170" s="202">
        <v>0.1</v>
      </c>
      <c r="CJ170" s="224">
        <v>-0.67422499999999996</v>
      </c>
      <c r="CK170" s="509">
        <f>IF(CJ170&lt;-9,CI170*-2,IF(CJ170&lt;-7,CI170*-1.5,IF(CJ170&lt;-5,CI170*-1.1,IF(CJ170&lt;-4,CI170*-1,IF(CJ170&lt;-3,CI170*-0.5,IF(CJ170&lt;-2,CI170*0.2,IF(CJ170&lt;-1,CI170*0.5,0)))))))</f>
        <v>0</v>
      </c>
      <c r="CL170" s="509">
        <f t="shared" si="591"/>
        <v>0.11000000000000001</v>
      </c>
      <c r="CM170" s="204">
        <f t="shared" si="592"/>
        <v>-23.576220429142502</v>
      </c>
      <c r="CN170" s="204">
        <f t="shared" si="593"/>
        <v>0.10999999999999943</v>
      </c>
      <c r="CO170" s="537">
        <f t="shared" si="594"/>
        <v>0</v>
      </c>
      <c r="CP170" s="537">
        <f t="shared" si="595"/>
        <v>0</v>
      </c>
      <c r="CQ170" s="537">
        <f t="shared" si="533"/>
        <v>0</v>
      </c>
      <c r="CR170" s="537">
        <f t="shared" si="534"/>
        <v>0</v>
      </c>
      <c r="CS170" s="518">
        <f t="shared" si="412"/>
        <v>-23.576220429142502</v>
      </c>
      <c r="CT170" s="519">
        <f t="shared" si="626"/>
        <v>8.7999999999999551E-2</v>
      </c>
      <c r="CU170" s="519">
        <f t="shared" si="558"/>
        <v>8.7999999999999551E-2</v>
      </c>
      <c r="CV170" s="519">
        <f t="shared" si="559"/>
        <v>0.14959999999999923</v>
      </c>
      <c r="CW170" s="165"/>
      <c r="CY170" s="104">
        <f t="shared" si="596"/>
        <v>-22.483320429142513</v>
      </c>
      <c r="CZ170"/>
      <c r="DB170" s="36">
        <v>42412</v>
      </c>
      <c r="DC170" s="105">
        <v>1.0692999999999999</v>
      </c>
      <c r="DD170" s="108">
        <v>1.0242249999999999</v>
      </c>
      <c r="DF170" s="104">
        <v>-22.264653375999991</v>
      </c>
      <c r="DG170" s="202">
        <v>0.1</v>
      </c>
      <c r="DH170" s="224">
        <v>1.1757750000000002</v>
      </c>
      <c r="DI170" s="509">
        <f>IF(DH170&lt;-9,DG170*-2,IF(DH170&lt;-7,DG170*-1.5,IF(DH170&lt;-5,DG170*-1.1,IF(DH170&lt;-4,DG170*-1,IF(DH170&lt;-3,DG170*-0.5,IF(DH170&lt;-2,DG170*0.2,IF(DH170&lt;-1,DG170*0.5,0)))))))</f>
        <v>0</v>
      </c>
      <c r="DJ170" s="509">
        <f t="shared" si="597"/>
        <v>0.13</v>
      </c>
      <c r="DK170" s="204">
        <f t="shared" si="598"/>
        <v>-24.360000000000028</v>
      </c>
      <c r="DL170" s="204">
        <f t="shared" si="627"/>
        <v>0.12999999999999901</v>
      </c>
      <c r="DM170" s="537">
        <f t="shared" si="599"/>
        <v>0</v>
      </c>
      <c r="DN170" s="537">
        <f t="shared" si="561"/>
        <v>0.13999999999999901</v>
      </c>
      <c r="DO170" s="537">
        <f t="shared" si="535"/>
        <v>0</v>
      </c>
      <c r="DP170" s="537">
        <f t="shared" si="536"/>
        <v>0</v>
      </c>
      <c r="DQ170" s="518">
        <f t="shared" si="413"/>
        <v>-25.101162814992527</v>
      </c>
      <c r="DR170" s="519">
        <f t="shared" si="625"/>
        <v>0.14000000000000057</v>
      </c>
      <c r="DS170" s="519">
        <f t="shared" si="562"/>
        <v>0.14000000000000057</v>
      </c>
      <c r="DT170" s="519">
        <f t="shared" si="563"/>
        <v>0.23800000000000096</v>
      </c>
      <c r="DU170" s="165"/>
      <c r="DW170" s="104">
        <f t="shared" si="600"/>
        <v>-22.928483664901016</v>
      </c>
      <c r="DY170" s="183"/>
      <c r="DZ170" s="36">
        <v>42412</v>
      </c>
      <c r="EA170" s="105">
        <v>1.0692999999999999</v>
      </c>
      <c r="EB170" s="108">
        <v>1.0242249999999999</v>
      </c>
      <c r="ED170" s="104">
        <v>-22.264653375999991</v>
      </c>
      <c r="EE170" s="202">
        <v>0.1</v>
      </c>
      <c r="EF170" s="224">
        <v>7.1257750000000009</v>
      </c>
      <c r="EG170" s="509">
        <f>IF(EF170&lt;-9,EE170*-2,IF(EF170&lt;-7,EE170*-1.5,IF(EF170&lt;-5,EE170*-1.1,IF(EF170&lt;-4,EE170*-1,IF(EF170&lt;-3,EE170*-0.5,IF(EF170&lt;-2,EE170*0.2,IF(EF170&lt;-1,EE170*0.5,0)))))))</f>
        <v>0</v>
      </c>
      <c r="EH170" s="509">
        <f t="shared" si="601"/>
        <v>0.26</v>
      </c>
      <c r="EI170" s="204">
        <f t="shared" si="602"/>
        <v>-19.600901753414998</v>
      </c>
      <c r="EJ170" s="204">
        <f t="shared" si="628"/>
        <v>0.26000000000000156</v>
      </c>
      <c r="EK170" s="537">
        <f t="shared" si="603"/>
        <v>0</v>
      </c>
      <c r="EL170" s="537">
        <f t="shared" si="565"/>
        <v>0</v>
      </c>
      <c r="EM170" s="537">
        <f t="shared" si="537"/>
        <v>0.27000000000000157</v>
      </c>
      <c r="EN170" s="537">
        <f t="shared" si="538"/>
        <v>0</v>
      </c>
      <c r="EO170" s="518">
        <f t="shared" si="414"/>
        <v>-19.74281024483999</v>
      </c>
      <c r="EP170" s="519">
        <f t="shared" si="629"/>
        <v>0.27000000000000313</v>
      </c>
      <c r="EQ170" s="519">
        <f t="shared" si="566"/>
        <v>0.27000000000000313</v>
      </c>
      <c r="ER170" s="519">
        <f t="shared" si="567"/>
        <v>0.27000000000000313</v>
      </c>
      <c r="ES170" s="165"/>
      <c r="EU170" s="104">
        <f t="shared" si="604"/>
        <v>-20.226021978220007</v>
      </c>
      <c r="EW170" s="183"/>
      <c r="EX170" s="36">
        <v>42412</v>
      </c>
      <c r="EY170" s="105">
        <v>1.0692999999999999</v>
      </c>
      <c r="EZ170" s="108">
        <v>1.0242249999999999</v>
      </c>
      <c r="FB170" s="104">
        <v>-22.264653375999991</v>
      </c>
      <c r="FC170" s="202">
        <v>0.1</v>
      </c>
      <c r="FD170" s="224">
        <v>3.0257749999999999</v>
      </c>
      <c r="FE170" s="509">
        <f>IF(FD170&lt;-9,FC170*-2,IF(FD170&lt;-7,FC170*-1.5,IF(FD170&lt;-5,FC170*-1.1,IF(FD170&lt;-4,FC170*-1,IF(FD170&lt;-3,FC170*-0.5,IF(FD170&lt;-2,FC170*0.2,IF(FD170&lt;-1,FC170*0.5,0)))))))</f>
        <v>0</v>
      </c>
      <c r="FF170" s="509">
        <f t="shared" si="605"/>
        <v>0.16000000000000003</v>
      </c>
      <c r="FG170" s="204">
        <f t="shared" si="606"/>
        <v>-22.341800427505003</v>
      </c>
      <c r="FH170" s="204">
        <f t="shared" si="630"/>
        <v>0.16000000000000014</v>
      </c>
      <c r="FI170" s="537">
        <f t="shared" si="607"/>
        <v>0</v>
      </c>
      <c r="FJ170" s="537">
        <f t="shared" si="569"/>
        <v>0</v>
      </c>
      <c r="FK170" s="537">
        <f t="shared" si="539"/>
        <v>0</v>
      </c>
      <c r="FL170" s="537">
        <f t="shared" si="540"/>
        <v>0</v>
      </c>
      <c r="FM170" s="518">
        <f t="shared" si="415"/>
        <v>-22.341800427505003</v>
      </c>
      <c r="FN170" s="519">
        <f t="shared" si="631"/>
        <v>0.16000000000000014</v>
      </c>
      <c r="FO170" s="519">
        <f t="shared" si="570"/>
        <v>0.16000000000000014</v>
      </c>
      <c r="FP170" s="519">
        <f t="shared" si="571"/>
        <v>0.16000000000000014</v>
      </c>
      <c r="FQ170" s="165"/>
      <c r="FS170" s="104">
        <f t="shared" si="608"/>
        <v>-21.362788899680989</v>
      </c>
      <c r="FT170"/>
      <c r="FU170" s="183"/>
      <c r="FV170" s="36">
        <v>42412</v>
      </c>
      <c r="FW170" s="105">
        <v>1.0692999999999999</v>
      </c>
      <c r="FX170" s="108">
        <v>1.0242249999999999</v>
      </c>
      <c r="FZ170" s="104">
        <v>-22.264653375999991</v>
      </c>
      <c r="GA170" s="202">
        <v>0.1</v>
      </c>
      <c r="GB170" s="223">
        <v>-1.2742249999999999</v>
      </c>
      <c r="GC170" s="509">
        <f>IF(GB170&lt;-9,GA170*-2,IF(GB170&lt;-7,GA170*-1.5,IF(GB170&lt;-5,GA170*-1.1,IF(GB170&lt;-4,GA170*-1,IF(GB170&lt;-3,GA170*-0.5,IF(GB170&lt;-2,GA170*0.2,IF(GB170&lt;-1,GA170*0.5,0)))))))</f>
        <v>0.05</v>
      </c>
      <c r="GD170" s="509">
        <f t="shared" si="609"/>
        <v>0</v>
      </c>
      <c r="GE170" s="204">
        <f t="shared" si="610"/>
        <v>-26.214789412287512</v>
      </c>
      <c r="GF170" s="204">
        <f t="shared" si="632"/>
        <v>5.0000000000000711E-2</v>
      </c>
      <c r="GG170" s="537">
        <f t="shared" si="611"/>
        <v>2.0000000000000712E-2</v>
      </c>
      <c r="GH170" s="537">
        <f t="shared" si="573"/>
        <v>0</v>
      </c>
      <c r="GI170" s="537">
        <f t="shared" si="541"/>
        <v>0</v>
      </c>
      <c r="GJ170" s="537">
        <f t="shared" si="542"/>
        <v>0</v>
      </c>
      <c r="GK170" s="518">
        <f t="shared" si="416"/>
        <v>-25.074789412287519</v>
      </c>
      <c r="GL170" s="519">
        <f t="shared" si="633"/>
        <v>1.599999999999966E-2</v>
      </c>
      <c r="GM170" s="519">
        <f t="shared" si="574"/>
        <v>1.599999999999966E-2</v>
      </c>
      <c r="GN170" s="519">
        <f t="shared" si="575"/>
        <v>2.7199999999999423E-2</v>
      </c>
      <c r="GO170" s="165"/>
      <c r="GQ170" s="104">
        <f t="shared" si="612"/>
        <v>-23.188089412287496</v>
      </c>
      <c r="GR170"/>
      <c r="GS170" s="183"/>
      <c r="GT170" s="36">
        <v>42412</v>
      </c>
      <c r="GU170" s="105">
        <v>1.0692999999999999</v>
      </c>
      <c r="GV170" s="108">
        <v>1.0242249999999999</v>
      </c>
      <c r="GX170" s="104">
        <v>-22.264653375999991</v>
      </c>
      <c r="GY170" s="202">
        <v>0.1</v>
      </c>
      <c r="GZ170" s="223">
        <v>-5.6742249999999999</v>
      </c>
      <c r="HA170" s="509">
        <f>IF(GZ170&lt;-9,GY170*-2,IF(GZ170&lt;-7,GY170*-1.5,IF(GZ170&lt;-5,GY170*-1.1,IF(GZ170&lt;-4,GY170*-1,IF(GZ170&lt;-3,GY170*-0.5,IF(GZ170&lt;-2,GY170*0.2,IF(GZ170&lt;-1,GY170*0.5,0)))))))</f>
        <v>-0.11000000000000001</v>
      </c>
      <c r="HB170" s="509">
        <f t="shared" si="613"/>
        <v>0</v>
      </c>
      <c r="HC170" s="204">
        <f t="shared" si="614"/>
        <v>-23.2775</v>
      </c>
      <c r="HD170" s="204">
        <f t="shared" si="634"/>
        <v>-0.10999999999999943</v>
      </c>
      <c r="HE170" s="537">
        <f t="shared" si="615"/>
        <v>0</v>
      </c>
      <c r="HF170" s="537">
        <f t="shared" si="577"/>
        <v>0</v>
      </c>
      <c r="HG170" s="537">
        <f t="shared" si="543"/>
        <v>0</v>
      </c>
      <c r="HH170" s="537">
        <f t="shared" si="544"/>
        <v>0</v>
      </c>
      <c r="HI170" s="518">
        <f t="shared" si="417"/>
        <v>-23.297257279915009</v>
      </c>
      <c r="HJ170" s="519">
        <f t="shared" si="635"/>
        <v>-8.7999999999999551E-2</v>
      </c>
      <c r="HK170" s="519">
        <f t="shared" si="578"/>
        <v>-8.7999999999999551E-2</v>
      </c>
      <c r="HL170" s="519">
        <f t="shared" si="579"/>
        <v>-8.7999999999999551E-2</v>
      </c>
      <c r="HM170" s="165"/>
      <c r="HO170" s="104">
        <f t="shared" si="616"/>
        <v>-21.790357279915014</v>
      </c>
      <c r="HP170" s="165"/>
      <c r="HQ170" s="183"/>
      <c r="HR170" s="36">
        <v>42412</v>
      </c>
      <c r="HS170" s="105">
        <v>1.0692999999999999</v>
      </c>
      <c r="HT170" s="108">
        <v>1.0242249999999999</v>
      </c>
      <c r="HV170" s="104">
        <v>-22.264653375999991</v>
      </c>
      <c r="HW170" s="202">
        <v>0.1</v>
      </c>
      <c r="HX170" s="223">
        <v>-10.724224999999999</v>
      </c>
      <c r="HY170" s="509">
        <f>IF(HX170&lt;-9,HW170*-2,IF(HX170&lt;-7,HW170*-1.5,IF(HX170&lt;-5,HW170*-1.1,IF(HX170&lt;-4,HW170*-1,IF(HX170&lt;-3,HW170*-0.5,IF(HX170&lt;-2,HW170*0.2,IF(HX170&lt;-1,HW170*0.5,0)))))))</f>
        <v>-0.2</v>
      </c>
      <c r="HZ170" s="509">
        <f t="shared" si="617"/>
        <v>0</v>
      </c>
      <c r="IA170" s="204">
        <f t="shared" si="618"/>
        <v>-24.234775439477513</v>
      </c>
      <c r="IB170" s="204">
        <f t="shared" si="636"/>
        <v>-0.10000000000000142</v>
      </c>
      <c r="IC170" s="537">
        <f t="shared" si="619"/>
        <v>0</v>
      </c>
      <c r="ID170" s="537">
        <f t="shared" si="581"/>
        <v>0</v>
      </c>
      <c r="IE170" s="537">
        <f t="shared" si="545"/>
        <v>0</v>
      </c>
      <c r="IF170" s="537">
        <f t="shared" si="546"/>
        <v>0</v>
      </c>
      <c r="IG170" s="518">
        <f t="shared" si="418"/>
        <v>-24.234775439477513</v>
      </c>
      <c r="IH170" s="519">
        <f t="shared" si="637"/>
        <v>-8.000000000000114E-2</v>
      </c>
      <c r="II170" s="519">
        <f t="shared" si="582"/>
        <v>-4.000000000000057E-2</v>
      </c>
      <c r="IJ170" s="519">
        <f t="shared" si="583"/>
        <v>-4.000000000000057E-2</v>
      </c>
      <c r="IK170" s="165"/>
      <c r="IL170" s="163"/>
      <c r="IM170" s="104">
        <f t="shared" si="620"/>
        <v>-24.027975439477526</v>
      </c>
      <c r="IN170">
        <v>-24.325952380952383</v>
      </c>
      <c r="IO170" s="183"/>
      <c r="IP170" s="36">
        <v>42412</v>
      </c>
      <c r="IQ170" s="105">
        <v>1.0692999999999999</v>
      </c>
      <c r="IR170" s="108">
        <v>1.0242249999999999</v>
      </c>
      <c r="IT170" s="104">
        <v>-22.264653375999991</v>
      </c>
      <c r="IU170" s="202">
        <v>0.1</v>
      </c>
      <c r="IV170" s="365">
        <v>0.72577500000000006</v>
      </c>
      <c r="IW170" s="509">
        <f>IF(IV170&lt;-9,IU170*-2,IF(IV170&lt;-7,IU170*-1.5,IF(IV170&lt;-5,IU170*-1.1,IF(IV170&lt;-4,IU170*-1,IF(IV170&lt;-3,IU170*-0.5,IF(IV170&lt;-2,IU170*0.2,IF(IV170&lt;-1,IU170*0.5,0)))))))</f>
        <v>0</v>
      </c>
      <c r="IX170" s="509">
        <f t="shared" si="621"/>
        <v>0.12</v>
      </c>
      <c r="IY170" s="204">
        <f t="shared" si="622"/>
        <v>-22.005000000000003</v>
      </c>
      <c r="IZ170" s="204">
        <f t="shared" si="638"/>
        <v>0.12000000000000099</v>
      </c>
      <c r="JA170" s="537">
        <f t="shared" si="623"/>
        <v>0</v>
      </c>
      <c r="JB170" s="537">
        <f t="shared" si="585"/>
        <v>0</v>
      </c>
      <c r="JC170" s="537">
        <f t="shared" si="586"/>
        <v>0</v>
      </c>
      <c r="JD170" s="537">
        <f t="shared" si="587"/>
        <v>0</v>
      </c>
      <c r="JE170" s="518">
        <f t="shared" si="419"/>
        <v>-22.079622412950009</v>
      </c>
      <c r="JF170" s="519">
        <f t="shared" si="588"/>
        <v>0.12000000000000099</v>
      </c>
      <c r="JG170" s="519">
        <f t="shared" si="589"/>
        <v>0.12000000000000099</v>
      </c>
      <c r="JH170" s="519">
        <f t="shared" si="590"/>
        <v>0.12000000000000099</v>
      </c>
      <c r="JI170" s="165"/>
      <c r="JJ170" s="163"/>
      <c r="JK170" s="104">
        <f t="shared" si="624"/>
        <v>-21.755423855859014</v>
      </c>
      <c r="JL170" s="131"/>
      <c r="JM170" s="131"/>
      <c r="JN170" s="528"/>
      <c r="JO170" s="163">
        <v>-22.264653375999991</v>
      </c>
      <c r="JP170" s="163">
        <v>-0.67422499999999996</v>
      </c>
      <c r="JQ170" s="398">
        <f t="shared" si="525"/>
        <v>-22.483320429142513</v>
      </c>
      <c r="JT170" s="163">
        <v>1.1757750000000002</v>
      </c>
      <c r="JU170" s="398">
        <f t="shared" si="526"/>
        <v>-22.928483664901016</v>
      </c>
      <c r="JX170" s="163">
        <v>7.1257750000000009</v>
      </c>
      <c r="JY170" s="425">
        <f t="shared" si="527"/>
        <v>-20.226021978220007</v>
      </c>
      <c r="KB170" s="163">
        <v>3.0257749999999999</v>
      </c>
      <c r="KC170" s="398">
        <f t="shared" si="528"/>
        <v>-21.362788899680989</v>
      </c>
      <c r="KF170" s="163">
        <v>-1.2742249999999999</v>
      </c>
      <c r="KG170" s="398">
        <f t="shared" si="529"/>
        <v>-23.188089412287496</v>
      </c>
      <c r="KJ170" s="163">
        <v>-5.6742249999999999</v>
      </c>
      <c r="KK170" s="398">
        <f t="shared" si="530"/>
        <v>-21.790357279915014</v>
      </c>
      <c r="KL170" s="425"/>
      <c r="KN170" s="365">
        <v>-10.724224999999999</v>
      </c>
      <c r="KO170" s="398">
        <f t="shared" si="531"/>
        <v>-24.027975439477526</v>
      </c>
      <c r="KP170" s="398">
        <v>-24.325952380952383</v>
      </c>
      <c r="KR170" s="365">
        <v>0.72577500000000006</v>
      </c>
      <c r="KS170" s="398">
        <f t="shared" si="532"/>
        <v>-21.755423855859014</v>
      </c>
      <c r="KU170" s="36">
        <v>42412</v>
      </c>
    </row>
    <row r="171" spans="1:325" x14ac:dyDescent="0.35">
      <c r="A171" s="95">
        <v>41317</v>
      </c>
      <c r="B171" s="36">
        <v>41317</v>
      </c>
      <c r="C171" s="301">
        <v>0.35</v>
      </c>
      <c r="D171" s="301">
        <v>2.2000000000000002</v>
      </c>
      <c r="E171" s="301">
        <v>8.15</v>
      </c>
      <c r="F171" s="301">
        <v>4.05</v>
      </c>
      <c r="G171" s="301">
        <v>-0.25</v>
      </c>
      <c r="H171" s="301">
        <v>-4.6500000000000004</v>
      </c>
      <c r="I171" s="301">
        <v>-9.6999999999999993</v>
      </c>
      <c r="J171" s="301">
        <v>1.75</v>
      </c>
      <c r="K171" s="106"/>
      <c r="L171" s="36">
        <v>42412</v>
      </c>
      <c r="M171" s="105">
        <v>1.0692999999999999</v>
      </c>
      <c r="N171" s="98">
        <f t="shared" si="523"/>
        <v>1.0242249999999999</v>
      </c>
      <c r="O171" s="108">
        <f t="shared" si="524"/>
        <v>0.97971666666666657</v>
      </c>
      <c r="P171" s="262"/>
      <c r="Q171" s="181">
        <v>42412</v>
      </c>
      <c r="R171" s="301">
        <v>0.35</v>
      </c>
      <c r="S171" s="224">
        <v>-0.67422499999999996</v>
      </c>
      <c r="T171"/>
      <c r="U171" s="301">
        <v>2.2000000000000002</v>
      </c>
      <c r="V171" s="224">
        <v>1.1757750000000002</v>
      </c>
      <c r="W171" s="98"/>
      <c r="X171" s="301">
        <v>8.15</v>
      </c>
      <c r="Y171" s="224">
        <v>7.1257750000000009</v>
      </c>
      <c r="Z171"/>
      <c r="AA171" s="301">
        <v>4.05</v>
      </c>
      <c r="AB171" s="224">
        <v>3.0257749999999999</v>
      </c>
      <c r="AC171"/>
      <c r="AD171" s="301">
        <v>-0.25</v>
      </c>
      <c r="AE171" s="223">
        <v>-1.2742249999999999</v>
      </c>
      <c r="AF171"/>
      <c r="AG171" s="301">
        <v>-4.6500000000000004</v>
      </c>
      <c r="AH171" s="223">
        <v>-5.6742249999999999</v>
      </c>
      <c r="AI171" s="100"/>
      <c r="AJ171" s="301">
        <v>-9.6999999999999993</v>
      </c>
      <c r="AK171" s="223">
        <v>-10.724224999999999</v>
      </c>
      <c r="AL171">
        <v>-24.325952380952383</v>
      </c>
      <c r="AM171" s="301">
        <v>1.75</v>
      </c>
      <c r="AN171" s="223">
        <f t="shared" si="522"/>
        <v>0.72577500000000006</v>
      </c>
      <c r="AO171"/>
      <c r="AZ171" s="36">
        <v>42413</v>
      </c>
      <c r="BA171" s="301">
        <v>3</v>
      </c>
      <c r="BC171" s="301">
        <v>5.95</v>
      </c>
      <c r="BD171" s="98"/>
      <c r="BE171" s="301">
        <v>7.15</v>
      </c>
      <c r="BG171" s="301">
        <v>5.15</v>
      </c>
      <c r="BI171" s="301">
        <v>-1.05</v>
      </c>
      <c r="BK171" s="301">
        <v>-3.85</v>
      </c>
      <c r="BL171" s="100">
        <v>-22.563041666666667</v>
      </c>
      <c r="BM171" s="301">
        <v>-8.3000000000000007</v>
      </c>
      <c r="BO171" s="301">
        <v>0.65</v>
      </c>
      <c r="BP171" s="131">
        <v>-21.852380341880345</v>
      </c>
      <c r="BR171" t="s">
        <v>109</v>
      </c>
      <c r="BS171" s="36">
        <v>42413</v>
      </c>
      <c r="BT171">
        <v>117</v>
      </c>
      <c r="BU171">
        <f t="shared" si="380"/>
        <v>1.17</v>
      </c>
      <c r="BV171">
        <f t="shared" si="381"/>
        <v>-22.209037967750007</v>
      </c>
      <c r="BW171">
        <v>105</v>
      </c>
      <c r="BX171">
        <f t="shared" si="382"/>
        <v>1.05</v>
      </c>
      <c r="BY171" s="126"/>
      <c r="BZ171" s="126"/>
      <c r="CD171" s="36">
        <v>42413</v>
      </c>
      <c r="CE171" s="105">
        <v>1.1611499999999999</v>
      </c>
      <c r="CF171" s="108">
        <v>1.1152249999999999</v>
      </c>
      <c r="CH171" s="104">
        <v>-22.209037967750007</v>
      </c>
      <c r="CI171" s="202">
        <v>0.1</v>
      </c>
      <c r="CJ171" s="224">
        <v>1.8847750000000001</v>
      </c>
      <c r="CK171" s="509">
        <f t="shared" ref="CK171:CK186" si="639">IF(CJ171&lt;-9,CI171*-2,IF(CJ171&lt;-7,CI171*-1.5,IF(CJ171&lt;-5,CI171*-1.1,IF(CJ171&lt;-4,CI171*-1,IF(CJ171&lt;-3,CI171*-0.5,IF(CJ171&lt;-2,CI171*0.2,IF(CJ171&lt;-1,CI171*0.5,0)))))))</f>
        <v>0</v>
      </c>
      <c r="CL171" s="509">
        <f t="shared" si="591"/>
        <v>0.13</v>
      </c>
      <c r="CM171" s="204">
        <f t="shared" si="592"/>
        <v>-23.446220429142503</v>
      </c>
      <c r="CN171" s="204">
        <f t="shared" si="593"/>
        <v>0.12999999999999901</v>
      </c>
      <c r="CO171" s="537">
        <f t="shared" si="594"/>
        <v>0</v>
      </c>
      <c r="CP171" s="537">
        <f t="shared" si="595"/>
        <v>0</v>
      </c>
      <c r="CQ171" s="537">
        <f t="shared" si="533"/>
        <v>0</v>
      </c>
      <c r="CR171" s="537">
        <f t="shared" si="534"/>
        <v>0</v>
      </c>
      <c r="CS171" s="518">
        <f t="shared" si="412"/>
        <v>-23.446220429142503</v>
      </c>
      <c r="CT171" s="519">
        <f t="shared" si="626"/>
        <v>0.12999999999999901</v>
      </c>
      <c r="CU171" s="519">
        <f t="shared" si="558"/>
        <v>0.12999999999999901</v>
      </c>
      <c r="CV171" s="519">
        <f t="shared" si="559"/>
        <v>0.22099999999999831</v>
      </c>
      <c r="CW171" s="165"/>
      <c r="CY171" s="104">
        <f t="shared" si="596"/>
        <v>-22.262320429142513</v>
      </c>
      <c r="CZ171"/>
      <c r="DB171" s="36">
        <v>42413</v>
      </c>
      <c r="DC171" s="105">
        <v>1.1611499999999999</v>
      </c>
      <c r="DD171" s="108">
        <v>1.1152249999999999</v>
      </c>
      <c r="DF171" s="104">
        <v>-22.209037967750007</v>
      </c>
      <c r="DG171" s="202">
        <v>0.1</v>
      </c>
      <c r="DH171" s="224">
        <v>4.8347750000000005</v>
      </c>
      <c r="DI171" s="509">
        <f t="shared" ref="DI171:DI186" si="640">IF(DH171&lt;-9,DG171*-2,IF(DH171&lt;-7,DG171*-1.5,IF(DH171&lt;-5,DG171*-1.1,IF(DH171&lt;-4,DG171*-1,IF(DH171&lt;-3,DG171*-0.5,IF(DH171&lt;-2,DG171*0.2,IF(DH171&lt;-1,DG171*0.5,0)))))))</f>
        <v>0</v>
      </c>
      <c r="DJ171" s="509">
        <f t="shared" si="597"/>
        <v>0.18000000000000002</v>
      </c>
      <c r="DK171" s="204">
        <f t="shared" si="598"/>
        <v>-24.180000000000028</v>
      </c>
      <c r="DL171" s="204">
        <f t="shared" si="627"/>
        <v>0.17999999999999972</v>
      </c>
      <c r="DM171" s="537">
        <f t="shared" si="599"/>
        <v>0</v>
      </c>
      <c r="DN171" s="537">
        <f t="shared" si="561"/>
        <v>0</v>
      </c>
      <c r="DO171" s="537">
        <f t="shared" si="535"/>
        <v>0</v>
      </c>
      <c r="DP171" s="537">
        <f t="shared" si="536"/>
        <v>0</v>
      </c>
      <c r="DQ171" s="518">
        <f t="shared" si="413"/>
        <v>-24.921162814992528</v>
      </c>
      <c r="DR171" s="519">
        <f t="shared" si="625"/>
        <v>0.17999999999999972</v>
      </c>
      <c r="DS171" s="519">
        <f t="shared" si="562"/>
        <v>0.17999999999999972</v>
      </c>
      <c r="DT171" s="519">
        <f>IF(AND(DQ170&lt;-23,DH171&gt;-2),(DS171*1.7),(DS171))</f>
        <v>0.30599999999999949</v>
      </c>
      <c r="DU171" s="165"/>
      <c r="DW171" s="104">
        <f t="shared" si="600"/>
        <v>-22.622483664901015</v>
      </c>
      <c r="DY171" s="183"/>
      <c r="DZ171" s="36">
        <v>42413</v>
      </c>
      <c r="EA171" s="105">
        <v>1.1611499999999999</v>
      </c>
      <c r="EB171" s="108">
        <v>1.1152249999999999</v>
      </c>
      <c r="ED171" s="104">
        <v>-22.209037967750007</v>
      </c>
      <c r="EE171" s="202">
        <v>0.1</v>
      </c>
      <c r="EF171" s="224">
        <v>6.0347750000000007</v>
      </c>
      <c r="EG171" s="509">
        <f t="shared" ref="EG171:EG186" si="641">IF(EF171&lt;-9,EE171*-2,IF(EF171&lt;-7,EE171*-1.5,IF(EF171&lt;-5,EE171*-1.1,IF(EF171&lt;-4,EE171*-1,IF(EF171&lt;-3,EE171*-0.5,IF(EF171&lt;-2,EE171*0.2,IF(EF171&lt;-1,EE171*0.5,0)))))))</f>
        <v>0</v>
      </c>
      <c r="EH171" s="509">
        <f t="shared" si="601"/>
        <v>0.22000000000000003</v>
      </c>
      <c r="EI171" s="204">
        <f t="shared" si="602"/>
        <v>-19.380901753414999</v>
      </c>
      <c r="EJ171" s="204">
        <f t="shared" si="628"/>
        <v>0.21999999999999886</v>
      </c>
      <c r="EK171" s="537">
        <f t="shared" si="603"/>
        <v>0</v>
      </c>
      <c r="EL171" s="537">
        <f t="shared" si="565"/>
        <v>0</v>
      </c>
      <c r="EM171" s="537">
        <f t="shared" si="537"/>
        <v>0.22999999999999887</v>
      </c>
      <c r="EN171" s="537">
        <f t="shared" si="538"/>
        <v>0</v>
      </c>
      <c r="EO171" s="518">
        <f t="shared" si="414"/>
        <v>-19.51281024483999</v>
      </c>
      <c r="EP171" s="519">
        <f t="shared" si="629"/>
        <v>0.23000000000000043</v>
      </c>
      <c r="EQ171" s="519">
        <f t="shared" si="566"/>
        <v>0.23000000000000043</v>
      </c>
      <c r="ER171" s="519">
        <f t="shared" si="567"/>
        <v>0.23000000000000043</v>
      </c>
      <c r="ES171" s="165"/>
      <c r="EU171" s="104">
        <f t="shared" si="604"/>
        <v>-19.996021978220007</v>
      </c>
      <c r="EW171" s="183"/>
      <c r="EX171" s="36">
        <v>42413</v>
      </c>
      <c r="EY171" s="105">
        <v>1.1611499999999999</v>
      </c>
      <c r="EZ171" s="108">
        <v>1.1152249999999999</v>
      </c>
      <c r="FB171" s="104">
        <v>-22.209037967750007</v>
      </c>
      <c r="FC171" s="202">
        <v>0.1</v>
      </c>
      <c r="FD171" s="224">
        <v>4.0347750000000007</v>
      </c>
      <c r="FE171" s="509">
        <f t="shared" ref="FE171:FE186" si="642">IF(FD171&lt;-9,FC171*-2,IF(FD171&lt;-7,FC171*-1.5,IF(FD171&lt;-5,FC171*-1.1,IF(FD171&lt;-4,FC171*-1,IF(FD171&lt;-3,FC171*-0.5,IF(FD171&lt;-2,FC171*0.2,IF(FD171&lt;-1,FC171*0.5,0)))))))</f>
        <v>0</v>
      </c>
      <c r="FF171" s="509">
        <f t="shared" si="605"/>
        <v>0.18000000000000002</v>
      </c>
      <c r="FG171" s="204">
        <f t="shared" si="606"/>
        <v>-22.161800427505003</v>
      </c>
      <c r="FH171" s="204">
        <f t="shared" si="630"/>
        <v>0.17999999999999972</v>
      </c>
      <c r="FI171" s="537">
        <f t="shared" si="607"/>
        <v>0</v>
      </c>
      <c r="FJ171" s="537">
        <f t="shared" si="569"/>
        <v>0</v>
      </c>
      <c r="FK171" s="537">
        <f t="shared" si="539"/>
        <v>0</v>
      </c>
      <c r="FL171" s="537">
        <f t="shared" si="540"/>
        <v>0</v>
      </c>
      <c r="FM171" s="518">
        <f t="shared" si="415"/>
        <v>-22.161800427505003</v>
      </c>
      <c r="FN171" s="519">
        <f t="shared" si="631"/>
        <v>0.17999999999999972</v>
      </c>
      <c r="FO171" s="519">
        <f t="shared" si="570"/>
        <v>0.17999999999999972</v>
      </c>
      <c r="FP171" s="519">
        <f t="shared" si="571"/>
        <v>0.17999999999999972</v>
      </c>
      <c r="FQ171" s="165"/>
      <c r="FS171" s="104">
        <f t="shared" si="608"/>
        <v>-21.18278889968099</v>
      </c>
      <c r="FT171"/>
      <c r="FU171" s="183"/>
      <c r="FV171" s="36">
        <v>42413</v>
      </c>
      <c r="FW171" s="105">
        <v>1.1611499999999999</v>
      </c>
      <c r="FX171" s="108">
        <v>1.1152249999999999</v>
      </c>
      <c r="FZ171" s="104">
        <v>-22.209037967750007</v>
      </c>
      <c r="GA171" s="202">
        <v>0.1</v>
      </c>
      <c r="GB171" s="223">
        <v>-2.165225</v>
      </c>
      <c r="GC171" s="509">
        <f t="shared" ref="GC171:GC186" si="643">IF(GB171&lt;-9,GA171*-2,IF(GB171&lt;-7,GA171*-1.5,IF(GB171&lt;-5,GA171*-1.1,IF(GB171&lt;-4,GA171*-1,IF(GB171&lt;-3,GA171*-0.5,IF(GB171&lt;-2,GA171*0.2,IF(GB171&lt;-1,GA171*0.5,0)))))))</f>
        <v>2.0000000000000004E-2</v>
      </c>
      <c r="GD171" s="509">
        <f t="shared" si="609"/>
        <v>0</v>
      </c>
      <c r="GE171" s="204">
        <f t="shared" si="610"/>
        <v>-26.194789412287513</v>
      </c>
      <c r="GF171" s="204">
        <f t="shared" si="632"/>
        <v>1.9999999999999574E-2</v>
      </c>
      <c r="GG171" s="537">
        <f t="shared" si="611"/>
        <v>-1.0000000000000425E-2</v>
      </c>
      <c r="GH171" s="537">
        <f t="shared" si="573"/>
        <v>0</v>
      </c>
      <c r="GI171" s="537">
        <f t="shared" si="541"/>
        <v>0</v>
      </c>
      <c r="GJ171" s="537">
        <f t="shared" si="542"/>
        <v>0</v>
      </c>
      <c r="GK171" s="518">
        <f t="shared" si="416"/>
        <v>-25.08478941228752</v>
      </c>
      <c r="GL171" s="519">
        <f t="shared" si="633"/>
        <v>-8.0000000000012509E-3</v>
      </c>
      <c r="GM171" s="519">
        <f t="shared" si="574"/>
        <v>-8.0000000000012509E-3</v>
      </c>
      <c r="GN171" s="519">
        <f t="shared" si="575"/>
        <v>-8.0000000000012509E-3</v>
      </c>
      <c r="GO171" s="165"/>
      <c r="GQ171" s="104">
        <f t="shared" si="612"/>
        <v>-23.196089412287499</v>
      </c>
      <c r="GR171"/>
      <c r="GS171" s="183"/>
      <c r="GT171" s="36">
        <v>42413</v>
      </c>
      <c r="GU171" s="105">
        <v>1.1611499999999999</v>
      </c>
      <c r="GV171" s="108">
        <v>1.1152249999999999</v>
      </c>
      <c r="GX171" s="104">
        <v>-22.209037967750007</v>
      </c>
      <c r="GY171" s="202">
        <v>0.1</v>
      </c>
      <c r="GZ171" s="223">
        <v>-4.9652250000000002</v>
      </c>
      <c r="HA171" s="509">
        <f t="shared" ref="HA171:HA186" si="644">IF(GZ171&lt;-9,GY171*-2,IF(GZ171&lt;-7,GY171*-1.5,IF(GZ171&lt;-5,GY171*-1.1,IF(GZ171&lt;-4,GY171*-1,IF(GZ171&lt;-3,GY171*-0.5,IF(GZ171&lt;-2,GY171*0.2,IF(GZ171&lt;-1,GY171*0.5,0)))))))</f>
        <v>-0.1</v>
      </c>
      <c r="HB171" s="509">
        <f t="shared" si="613"/>
        <v>0</v>
      </c>
      <c r="HC171" s="204">
        <f t="shared" si="614"/>
        <v>-23.377500000000001</v>
      </c>
      <c r="HD171" s="204">
        <f t="shared" si="634"/>
        <v>-0.10000000000000142</v>
      </c>
      <c r="HE171" s="537">
        <f t="shared" si="615"/>
        <v>0</v>
      </c>
      <c r="HF171" s="537">
        <f t="shared" si="577"/>
        <v>0</v>
      </c>
      <c r="HG171" s="537">
        <f t="shared" si="543"/>
        <v>0</v>
      </c>
      <c r="HH171" s="537">
        <f t="shared" si="544"/>
        <v>0</v>
      </c>
      <c r="HI171" s="518">
        <f t="shared" si="417"/>
        <v>-23.39725727991501</v>
      </c>
      <c r="HJ171" s="519">
        <f t="shared" si="635"/>
        <v>-8.000000000000114E-2</v>
      </c>
      <c r="HK171" s="519">
        <f t="shared" si="578"/>
        <v>-8.000000000000114E-2</v>
      </c>
      <c r="HL171" s="519">
        <f t="shared" si="579"/>
        <v>-8.000000000000114E-2</v>
      </c>
      <c r="HM171" s="165"/>
      <c r="HO171" s="104">
        <f t="shared" si="616"/>
        <v>-21.870357279915016</v>
      </c>
      <c r="HP171" s="165">
        <v>-22.563041666666667</v>
      </c>
      <c r="HQ171" s="183"/>
      <c r="HR171" s="36">
        <v>42413</v>
      </c>
      <c r="HS171" s="105">
        <v>1.1611499999999999</v>
      </c>
      <c r="HT171" s="108">
        <v>1.1152249999999999</v>
      </c>
      <c r="HV171" s="104">
        <v>-22.209037967750007</v>
      </c>
      <c r="HW171" s="202">
        <v>0.1</v>
      </c>
      <c r="HX171" s="223">
        <v>-9.4152250000000013</v>
      </c>
      <c r="HY171" s="509">
        <f t="shared" ref="HY171:HY186" si="645">IF(HX171&lt;-9,HW171*-2,IF(HX171&lt;-7,HW171*-1.5,IF(HX171&lt;-5,HW171*-1.1,IF(HX171&lt;-4,HW171*-1,IF(HX171&lt;-3,HW171*-0.5,IF(HX171&lt;-2,HW171*0.2,IF(HX171&lt;-1,HW171*0.5,0)))))))</f>
        <v>-0.2</v>
      </c>
      <c r="HZ171" s="509">
        <f t="shared" si="617"/>
        <v>0</v>
      </c>
      <c r="IA171" s="204">
        <f t="shared" si="618"/>
        <v>-24.334775439477514</v>
      </c>
      <c r="IB171" s="204">
        <f t="shared" si="636"/>
        <v>-0.10000000000000142</v>
      </c>
      <c r="IC171" s="537">
        <f t="shared" si="619"/>
        <v>0</v>
      </c>
      <c r="ID171" s="537">
        <f t="shared" si="581"/>
        <v>0</v>
      </c>
      <c r="IE171" s="537">
        <f t="shared" si="545"/>
        <v>0</v>
      </c>
      <c r="IF171" s="537">
        <f t="shared" si="546"/>
        <v>0</v>
      </c>
      <c r="IG171" s="518">
        <f t="shared" si="418"/>
        <v>-24.334775439477514</v>
      </c>
      <c r="IH171" s="519">
        <f t="shared" si="637"/>
        <v>-8.000000000000114E-2</v>
      </c>
      <c r="II171" s="519">
        <f t="shared" si="582"/>
        <v>-4.000000000000057E-2</v>
      </c>
      <c r="IJ171" s="519">
        <f t="shared" si="583"/>
        <v>-4.000000000000057E-2</v>
      </c>
      <c r="IK171" s="165"/>
      <c r="IL171" s="163"/>
      <c r="IM171" s="104">
        <f t="shared" si="620"/>
        <v>-24.067975439477525</v>
      </c>
      <c r="IN171"/>
      <c r="IO171" s="183"/>
      <c r="IP171" s="36">
        <v>42413</v>
      </c>
      <c r="IQ171" s="105">
        <v>1.1611499999999999</v>
      </c>
      <c r="IR171" s="108">
        <v>1.1152249999999999</v>
      </c>
      <c r="IT171" s="104">
        <v>-22.209037967750007</v>
      </c>
      <c r="IU171" s="202">
        <v>0.1</v>
      </c>
      <c r="IV171" s="365">
        <v>-0.46522499999999989</v>
      </c>
      <c r="IW171" s="509">
        <f t="shared" ref="IW171:IW186" si="646">IF(IV171&lt;-9,IU171*-2,IF(IV171&lt;-7,IU171*-1.5,IF(IV171&lt;-5,IU171*-1.1,IF(IV171&lt;-4,IU171*-1,IF(IV171&lt;-3,IU171*-0.5,IF(IV171&lt;-2,IU171*0.2,IF(IV171&lt;-1,IU171*0.5,0)))))))</f>
        <v>0</v>
      </c>
      <c r="IX171" s="509">
        <f t="shared" si="621"/>
        <v>0.11000000000000001</v>
      </c>
      <c r="IY171" s="204">
        <f t="shared" si="622"/>
        <v>-21.895000000000003</v>
      </c>
      <c r="IZ171" s="204">
        <f t="shared" si="638"/>
        <v>0.10999999999999943</v>
      </c>
      <c r="JA171" s="537">
        <f t="shared" si="623"/>
        <v>0</v>
      </c>
      <c r="JB171" s="537">
        <f t="shared" si="585"/>
        <v>0</v>
      </c>
      <c r="JC171" s="537">
        <f t="shared" si="586"/>
        <v>0</v>
      </c>
      <c r="JD171" s="537">
        <f t="shared" si="587"/>
        <v>0</v>
      </c>
      <c r="JE171" s="518">
        <f t="shared" si="419"/>
        <v>-21.96962241295001</v>
      </c>
      <c r="JF171" s="519">
        <f t="shared" si="588"/>
        <v>8.7999999999999551E-2</v>
      </c>
      <c r="JG171" s="519">
        <f t="shared" si="589"/>
        <v>8.7999999999999551E-2</v>
      </c>
      <c r="JH171" s="519">
        <f t="shared" si="590"/>
        <v>8.7999999999999551E-2</v>
      </c>
      <c r="JI171" s="165"/>
      <c r="JJ171" s="163"/>
      <c r="JK171" s="104">
        <f t="shared" si="624"/>
        <v>-21.667423855859013</v>
      </c>
      <c r="JL171" s="131">
        <v>-21.852380341880345</v>
      </c>
      <c r="JM171" s="131"/>
      <c r="JN171" s="528"/>
      <c r="JO171" s="163">
        <v>-22.209037967750007</v>
      </c>
      <c r="JP171" s="163">
        <v>1.8847750000000001</v>
      </c>
      <c r="JQ171" s="398">
        <f t="shared" si="525"/>
        <v>-22.262320429142513</v>
      </c>
      <c r="JT171" s="163">
        <v>4.8347750000000005</v>
      </c>
      <c r="JU171" s="398">
        <f t="shared" si="526"/>
        <v>-22.622483664901015</v>
      </c>
      <c r="JX171" s="163">
        <v>6.0347750000000007</v>
      </c>
      <c r="JY171" s="425">
        <f t="shared" si="527"/>
        <v>-19.996021978220007</v>
      </c>
      <c r="KB171" s="163">
        <v>4.0347750000000007</v>
      </c>
      <c r="KC171" s="398">
        <f t="shared" si="528"/>
        <v>-21.18278889968099</v>
      </c>
      <c r="KF171" s="163">
        <v>-2.165225</v>
      </c>
      <c r="KG171" s="398">
        <f t="shared" si="529"/>
        <v>-23.196089412287499</v>
      </c>
      <c r="KJ171" s="163">
        <v>-4.9652250000000002</v>
      </c>
      <c r="KK171" s="398">
        <f t="shared" si="530"/>
        <v>-21.870357279915016</v>
      </c>
      <c r="KL171" s="425">
        <v>-22.563041666666667</v>
      </c>
      <c r="KN171" s="365">
        <v>-9.4152250000000013</v>
      </c>
      <c r="KO171" s="398">
        <f t="shared" si="531"/>
        <v>-24.067975439477525</v>
      </c>
      <c r="KR171" s="365">
        <v>-0.46522499999999989</v>
      </c>
      <c r="KS171" s="398">
        <f t="shared" si="532"/>
        <v>-21.667423855859013</v>
      </c>
      <c r="KT171" s="398">
        <v>-21.852380341880345</v>
      </c>
      <c r="KU171" s="36">
        <v>42413</v>
      </c>
    </row>
    <row r="172" spans="1:325" x14ac:dyDescent="0.35">
      <c r="A172" s="95">
        <v>41318</v>
      </c>
      <c r="B172" s="36">
        <v>41318</v>
      </c>
      <c r="C172" s="301">
        <v>3</v>
      </c>
      <c r="D172" s="301">
        <v>5.95</v>
      </c>
      <c r="E172" s="301">
        <v>7.15</v>
      </c>
      <c r="F172" s="301">
        <v>5.15</v>
      </c>
      <c r="G172" s="301">
        <v>-1.05</v>
      </c>
      <c r="H172" s="301">
        <v>-3.85</v>
      </c>
      <c r="I172" s="301">
        <v>-8.3000000000000007</v>
      </c>
      <c r="J172" s="301">
        <v>0.65</v>
      </c>
      <c r="K172" s="106"/>
      <c r="L172" s="36">
        <v>42413</v>
      </c>
      <c r="M172" s="105">
        <v>1.1611499999999999</v>
      </c>
      <c r="N172" s="98">
        <f t="shared" si="523"/>
        <v>1.1152249999999999</v>
      </c>
      <c r="O172" s="108">
        <f t="shared" si="524"/>
        <v>1.0698666666666667</v>
      </c>
      <c r="P172" s="262"/>
      <c r="Q172" s="181">
        <v>42413</v>
      </c>
      <c r="R172" s="301">
        <v>3</v>
      </c>
      <c r="S172" s="224">
        <v>1.8847750000000001</v>
      </c>
      <c r="T172"/>
      <c r="U172" s="301">
        <v>5.95</v>
      </c>
      <c r="V172" s="224">
        <v>4.8347750000000005</v>
      </c>
      <c r="W172">
        <v>-21.139833333333328</v>
      </c>
      <c r="X172" s="301">
        <v>7.15</v>
      </c>
      <c r="Y172" s="224">
        <v>6.0347750000000007</v>
      </c>
      <c r="Z172"/>
      <c r="AA172" s="301">
        <v>5.15</v>
      </c>
      <c r="AB172" s="224">
        <v>4.0347750000000007</v>
      </c>
      <c r="AC172"/>
      <c r="AD172" s="301">
        <v>-1.05</v>
      </c>
      <c r="AE172" s="223">
        <v>-2.165225</v>
      </c>
      <c r="AF172"/>
      <c r="AG172" s="301">
        <v>-3.85</v>
      </c>
      <c r="AH172" s="223">
        <v>-4.9652250000000002</v>
      </c>
      <c r="AI172" s="100">
        <v>-22.563041666666667</v>
      </c>
      <c r="AJ172" s="301">
        <v>-8.3000000000000007</v>
      </c>
      <c r="AK172" s="223">
        <v>-9.4152250000000013</v>
      </c>
      <c r="AL172"/>
      <c r="AM172" s="301">
        <v>0.65</v>
      </c>
      <c r="AN172" s="223">
        <f t="shared" si="522"/>
        <v>-0.46522499999999989</v>
      </c>
      <c r="AO172"/>
      <c r="AZ172" s="36">
        <v>42414</v>
      </c>
      <c r="BA172" s="301">
        <v>2.9499999999999997</v>
      </c>
      <c r="BC172" s="301">
        <v>4.75</v>
      </c>
      <c r="BD172">
        <v>-21.139833333333328</v>
      </c>
      <c r="BE172" s="301">
        <v>7.65</v>
      </c>
      <c r="BG172" s="301">
        <v>5.0999999999999996</v>
      </c>
      <c r="BI172" s="301">
        <v>-2.65</v>
      </c>
      <c r="BJ172">
        <v>-23.195111111111117</v>
      </c>
      <c r="BK172" s="301">
        <v>-4.9999999999999822E-2</v>
      </c>
      <c r="BM172" s="301">
        <v>-8.5</v>
      </c>
      <c r="BO172" s="301">
        <v>2.4499999999999997</v>
      </c>
      <c r="BP172" s="182"/>
      <c r="BS172" s="36">
        <v>42414</v>
      </c>
      <c r="BT172">
        <v>118</v>
      </c>
      <c r="BU172">
        <f t="shared" si="380"/>
        <v>1.18</v>
      </c>
      <c r="BV172">
        <f t="shared" si="381"/>
        <v>-22.150694580000007</v>
      </c>
      <c r="BW172">
        <v>106</v>
      </c>
      <c r="BX172">
        <f t="shared" si="382"/>
        <v>1.06</v>
      </c>
      <c r="BY172">
        <v>-22.015805555555566</v>
      </c>
      <c r="CA172" s="100"/>
      <c r="CD172" s="36">
        <v>42414</v>
      </c>
      <c r="CE172" s="105">
        <v>1.2546999999999999</v>
      </c>
      <c r="CF172" s="108">
        <v>1.2079249999999999</v>
      </c>
      <c r="CH172" s="104">
        <v>-22.150694580000007</v>
      </c>
      <c r="CI172" s="202">
        <v>0.1</v>
      </c>
      <c r="CJ172" s="224">
        <v>1.7420749999999998</v>
      </c>
      <c r="CK172" s="509">
        <f t="shared" si="639"/>
        <v>0</v>
      </c>
      <c r="CL172" s="509">
        <f t="shared" si="591"/>
        <v>0.13</v>
      </c>
      <c r="CM172" s="204">
        <f t="shared" si="592"/>
        <v>-23.316220429142504</v>
      </c>
      <c r="CN172" s="204">
        <f t="shared" si="593"/>
        <v>0.12999999999999901</v>
      </c>
      <c r="CO172" s="537">
        <f t="shared" si="594"/>
        <v>0</v>
      </c>
      <c r="CP172" s="537">
        <f t="shared" si="595"/>
        <v>0</v>
      </c>
      <c r="CQ172" s="537">
        <f t="shared" si="533"/>
        <v>0</v>
      </c>
      <c r="CR172" s="537">
        <f t="shared" si="534"/>
        <v>0</v>
      </c>
      <c r="CS172" s="518">
        <f t="shared" si="412"/>
        <v>-23.316220429142504</v>
      </c>
      <c r="CT172" s="519">
        <f t="shared" si="626"/>
        <v>0.12999999999999901</v>
      </c>
      <c r="CU172" s="519">
        <f t="shared" si="558"/>
        <v>0.12999999999999901</v>
      </c>
      <c r="CV172" s="519">
        <f>IF(AND(CS171&lt;-23,CJ172&gt;-2),(CU172*1.7),(CU172))</f>
        <v>0.22099999999999831</v>
      </c>
      <c r="CW172" s="165"/>
      <c r="CY172" s="104">
        <f t="shared" si="596"/>
        <v>-22.041320429142516</v>
      </c>
      <c r="CZ172"/>
      <c r="DB172" s="36">
        <v>42414</v>
      </c>
      <c r="DC172" s="105">
        <v>1.2546999999999999</v>
      </c>
      <c r="DD172" s="108">
        <v>1.2079249999999999</v>
      </c>
      <c r="DF172" s="104">
        <v>-22.150694580000007</v>
      </c>
      <c r="DG172" s="202">
        <v>0.1</v>
      </c>
      <c r="DH172" s="224">
        <v>3.5420750000000001</v>
      </c>
      <c r="DI172" s="509">
        <f t="shared" si="640"/>
        <v>0</v>
      </c>
      <c r="DJ172" s="509">
        <f t="shared" si="597"/>
        <v>0.16000000000000003</v>
      </c>
      <c r="DK172" s="204">
        <f t="shared" si="598"/>
        <v>-24.020000000000028</v>
      </c>
      <c r="DL172" s="204">
        <f t="shared" si="627"/>
        <v>0.16000000000000014</v>
      </c>
      <c r="DM172" s="537">
        <f t="shared" si="599"/>
        <v>0</v>
      </c>
      <c r="DN172" s="537">
        <f t="shared" si="561"/>
        <v>0</v>
      </c>
      <c r="DO172" s="537">
        <f t="shared" si="535"/>
        <v>0</v>
      </c>
      <c r="DP172" s="537">
        <f t="shared" si="536"/>
        <v>0</v>
      </c>
      <c r="DQ172" s="518">
        <f t="shared" si="413"/>
        <v>-24.761162814992527</v>
      </c>
      <c r="DR172" s="519">
        <f t="shared" si="625"/>
        <v>0.16000000000000014</v>
      </c>
      <c r="DS172" s="519">
        <f t="shared" si="562"/>
        <v>0.16000000000000014</v>
      </c>
      <c r="DT172" s="519">
        <f>IF(AND(DQ171&lt;-23,DH172&gt;-2),(DS172*1.7),(DS172))</f>
        <v>0.27200000000000024</v>
      </c>
      <c r="DU172" s="165"/>
      <c r="DW172" s="104">
        <f t="shared" si="600"/>
        <v>-22.350483664901013</v>
      </c>
      <c r="DX172" s="163">
        <v>-21.139833333333328</v>
      </c>
      <c r="DY172" s="183"/>
      <c r="DZ172" s="36">
        <v>42414</v>
      </c>
      <c r="EA172" s="105">
        <v>1.2546999999999999</v>
      </c>
      <c r="EB172" s="108">
        <v>1.2079249999999999</v>
      </c>
      <c r="ED172" s="104">
        <v>-22.150694580000007</v>
      </c>
      <c r="EE172" s="202">
        <v>0.1</v>
      </c>
      <c r="EF172" s="224">
        <v>6.4420750000000009</v>
      </c>
      <c r="EG172" s="509">
        <f t="shared" si="641"/>
        <v>0</v>
      </c>
      <c r="EH172" s="509">
        <f t="shared" si="601"/>
        <v>0.22000000000000003</v>
      </c>
      <c r="EI172" s="204">
        <f t="shared" si="602"/>
        <v>-19.160901753415001</v>
      </c>
      <c r="EJ172" s="204">
        <f t="shared" si="628"/>
        <v>0.21999999999999886</v>
      </c>
      <c r="EK172" s="537">
        <f t="shared" si="603"/>
        <v>0</v>
      </c>
      <c r="EL172" s="537">
        <f t="shared" si="565"/>
        <v>0</v>
      </c>
      <c r="EM172" s="537">
        <f t="shared" si="537"/>
        <v>0.22999999999999887</v>
      </c>
      <c r="EN172" s="537">
        <f t="shared" si="538"/>
        <v>0</v>
      </c>
      <c r="EO172" s="518">
        <f t="shared" si="414"/>
        <v>-19.28281024483999</v>
      </c>
      <c r="EP172" s="519">
        <f t="shared" si="629"/>
        <v>0.23000000000000043</v>
      </c>
      <c r="EQ172" s="519">
        <f t="shared" si="566"/>
        <v>0.23000000000000043</v>
      </c>
      <c r="ER172" s="519">
        <f>IF(AND(EO171&lt;-23,EF172&gt;-2),(EQ172*1.7),(EQ172))</f>
        <v>0.23000000000000043</v>
      </c>
      <c r="ES172" s="165"/>
      <c r="EU172" s="104">
        <f t="shared" si="604"/>
        <v>-19.766021978220007</v>
      </c>
      <c r="EW172" s="183"/>
      <c r="EX172" s="36">
        <v>42414</v>
      </c>
      <c r="EY172" s="105">
        <v>1.2546999999999999</v>
      </c>
      <c r="EZ172" s="108">
        <v>1.2079249999999999</v>
      </c>
      <c r="FB172" s="104">
        <v>-22.150694580000007</v>
      </c>
      <c r="FC172" s="202">
        <v>0.1</v>
      </c>
      <c r="FD172" s="224">
        <v>3.8920749999999997</v>
      </c>
      <c r="FE172" s="509">
        <f t="shared" si="642"/>
        <v>0</v>
      </c>
      <c r="FF172" s="509">
        <f t="shared" si="605"/>
        <v>0.16000000000000003</v>
      </c>
      <c r="FG172" s="204">
        <f t="shared" si="606"/>
        <v>-22.001800427505003</v>
      </c>
      <c r="FH172" s="204">
        <f t="shared" si="630"/>
        <v>0.16000000000000014</v>
      </c>
      <c r="FI172" s="537">
        <f t="shared" si="607"/>
        <v>0</v>
      </c>
      <c r="FJ172" s="537">
        <f t="shared" si="569"/>
        <v>0</v>
      </c>
      <c r="FK172" s="537">
        <f t="shared" si="539"/>
        <v>0</v>
      </c>
      <c r="FL172" s="537">
        <f t="shared" si="540"/>
        <v>0</v>
      </c>
      <c r="FM172" s="518">
        <f t="shared" si="415"/>
        <v>-22.001800427505003</v>
      </c>
      <c r="FN172" s="519">
        <f t="shared" si="631"/>
        <v>0.16000000000000014</v>
      </c>
      <c r="FO172" s="519">
        <f t="shared" si="570"/>
        <v>0.16000000000000014</v>
      </c>
      <c r="FP172" s="519">
        <f>IF(AND(FM171&lt;-23,FD172&gt;-2),(FO172*1.7),(FO172))</f>
        <v>0.16000000000000014</v>
      </c>
      <c r="FQ172" s="165"/>
      <c r="FS172" s="104">
        <f t="shared" si="608"/>
        <v>-21.02278889968099</v>
      </c>
      <c r="FT172"/>
      <c r="FU172" s="183"/>
      <c r="FV172" s="36">
        <v>42414</v>
      </c>
      <c r="FW172" s="105">
        <v>1.2546999999999999</v>
      </c>
      <c r="FX172" s="108">
        <v>1.2079249999999999</v>
      </c>
      <c r="FZ172" s="104">
        <v>-22.150694580000007</v>
      </c>
      <c r="GA172" s="202">
        <v>0.1</v>
      </c>
      <c r="GB172" s="223">
        <v>-3.8579249999999998</v>
      </c>
      <c r="GC172" s="509">
        <f t="shared" si="643"/>
        <v>-0.05</v>
      </c>
      <c r="GD172" s="509">
        <f t="shared" si="609"/>
        <v>0</v>
      </c>
      <c r="GE172" s="204">
        <f t="shared" si="610"/>
        <v>-26.144789412287512</v>
      </c>
      <c r="GF172" s="204">
        <f t="shared" si="632"/>
        <v>5.0000000000000711E-2</v>
      </c>
      <c r="GG172" s="537">
        <f t="shared" si="611"/>
        <v>3.0000000000000707E-2</v>
      </c>
      <c r="GH172" s="537">
        <f t="shared" si="573"/>
        <v>0</v>
      </c>
      <c r="GI172" s="537">
        <f t="shared" si="541"/>
        <v>0</v>
      </c>
      <c r="GJ172" s="537">
        <f t="shared" si="542"/>
        <v>0</v>
      </c>
      <c r="GK172" s="518">
        <f t="shared" si="416"/>
        <v>-25.054789412287519</v>
      </c>
      <c r="GL172" s="519">
        <f t="shared" si="633"/>
        <v>2.4000000000000909E-2</v>
      </c>
      <c r="GM172" s="519">
        <f t="shared" si="574"/>
        <v>2.4000000000000909E-2</v>
      </c>
      <c r="GN172" s="519">
        <f>IF(AND(GK171&lt;-23,GB172&gt;-2),(GM172*1.7),(GM172))</f>
        <v>2.4000000000000909E-2</v>
      </c>
      <c r="GO172" s="165"/>
      <c r="GQ172" s="104">
        <f t="shared" si="612"/>
        <v>-23.172089412287498</v>
      </c>
      <c r="GR172">
        <v>-23.195111111111117</v>
      </c>
      <c r="GS172" s="183"/>
      <c r="GT172" s="36">
        <v>42414</v>
      </c>
      <c r="GU172" s="105">
        <v>1.2546999999999999</v>
      </c>
      <c r="GV172" s="108">
        <v>1.2079249999999999</v>
      </c>
      <c r="GX172" s="104">
        <v>-22.150694580000007</v>
      </c>
      <c r="GY172" s="202">
        <v>0.1</v>
      </c>
      <c r="GZ172" s="223">
        <v>-1.2579249999999997</v>
      </c>
      <c r="HA172" s="509">
        <f t="shared" si="644"/>
        <v>0.05</v>
      </c>
      <c r="HB172" s="509">
        <f t="shared" si="613"/>
        <v>0</v>
      </c>
      <c r="HC172" s="204">
        <f t="shared" si="614"/>
        <v>-23.327500000000001</v>
      </c>
      <c r="HD172" s="204">
        <f t="shared" si="634"/>
        <v>5.0000000000000711E-2</v>
      </c>
      <c r="HE172" s="537">
        <f t="shared" si="615"/>
        <v>0</v>
      </c>
      <c r="HF172" s="537">
        <f t="shared" si="577"/>
        <v>0</v>
      </c>
      <c r="HG172" s="537">
        <f t="shared" si="543"/>
        <v>0</v>
      </c>
      <c r="HH172" s="537">
        <f t="shared" si="544"/>
        <v>0</v>
      </c>
      <c r="HI172" s="518">
        <f t="shared" si="417"/>
        <v>-23.347257279915009</v>
      </c>
      <c r="HJ172" s="519">
        <f t="shared" si="635"/>
        <v>4.000000000000057E-2</v>
      </c>
      <c r="HK172" s="519">
        <f t="shared" si="578"/>
        <v>4.000000000000057E-2</v>
      </c>
      <c r="HL172" s="519">
        <f>IF(AND(HI171&lt;-23,GZ172&gt;-2),(HK172*1.7),(HK172))</f>
        <v>6.8000000000000962E-2</v>
      </c>
      <c r="HM172" s="165"/>
      <c r="HO172" s="104">
        <f t="shared" si="616"/>
        <v>-21.802357279915014</v>
      </c>
      <c r="HP172" s="165"/>
      <c r="HQ172" s="183"/>
      <c r="HR172" s="36">
        <v>42414</v>
      </c>
      <c r="HS172" s="105">
        <v>1.2546999999999999</v>
      </c>
      <c r="HT172" s="108">
        <v>1.2079249999999999</v>
      </c>
      <c r="HV172" s="104">
        <v>-22.150694580000007</v>
      </c>
      <c r="HW172" s="202">
        <v>0.1</v>
      </c>
      <c r="HX172" s="223">
        <v>-9.7079249999999995</v>
      </c>
      <c r="HY172" s="509">
        <f t="shared" si="645"/>
        <v>-0.2</v>
      </c>
      <c r="HZ172" s="509">
        <f t="shared" si="617"/>
        <v>0</v>
      </c>
      <c r="IA172" s="204">
        <f t="shared" si="618"/>
        <v>-24.434775439477516</v>
      </c>
      <c r="IB172" s="204">
        <f t="shared" si="636"/>
        <v>-0.10000000000000142</v>
      </c>
      <c r="IC172" s="537">
        <f t="shared" si="619"/>
        <v>0</v>
      </c>
      <c r="ID172" s="537">
        <f t="shared" si="581"/>
        <v>0</v>
      </c>
      <c r="IE172" s="537">
        <f t="shared" si="545"/>
        <v>0</v>
      </c>
      <c r="IF172" s="537">
        <f t="shared" si="546"/>
        <v>0</v>
      </c>
      <c r="IG172" s="518">
        <f t="shared" si="418"/>
        <v>-24.434775439477516</v>
      </c>
      <c r="IH172" s="519">
        <f t="shared" si="637"/>
        <v>-8.000000000000114E-2</v>
      </c>
      <c r="II172" s="519">
        <f t="shared" si="582"/>
        <v>-4.000000000000057E-2</v>
      </c>
      <c r="IJ172" s="519">
        <f>IF(AND(IG171&lt;-23,HX172&gt;-2),(II172*1.7),(II172))</f>
        <v>-4.000000000000057E-2</v>
      </c>
      <c r="IK172" s="165"/>
      <c r="IL172" s="163"/>
      <c r="IM172" s="104">
        <f t="shared" si="620"/>
        <v>-24.107975439477524</v>
      </c>
      <c r="IN172"/>
      <c r="IO172" s="183"/>
      <c r="IP172" s="36">
        <v>42414</v>
      </c>
      <c r="IQ172" s="105">
        <v>1.2546999999999999</v>
      </c>
      <c r="IR172" s="108">
        <v>1.2079249999999999</v>
      </c>
      <c r="IT172" s="104">
        <v>-22.150694580000007</v>
      </c>
      <c r="IU172" s="202">
        <v>0.1</v>
      </c>
      <c r="IV172" s="365">
        <v>1.2420749999999998</v>
      </c>
      <c r="IW172" s="509">
        <f t="shared" si="646"/>
        <v>0</v>
      </c>
      <c r="IX172" s="509">
        <f t="shared" si="621"/>
        <v>0.13</v>
      </c>
      <c r="IY172" s="204">
        <f t="shared" si="622"/>
        <v>-21.765000000000004</v>
      </c>
      <c r="IZ172" s="204">
        <f t="shared" si="638"/>
        <v>0.12999999999999901</v>
      </c>
      <c r="JA172" s="537">
        <f t="shared" si="623"/>
        <v>0</v>
      </c>
      <c r="JB172" s="537">
        <f t="shared" si="585"/>
        <v>0</v>
      </c>
      <c r="JC172" s="537">
        <f t="shared" si="586"/>
        <v>0</v>
      </c>
      <c r="JD172" s="537">
        <f t="shared" si="587"/>
        <v>0</v>
      </c>
      <c r="JE172" s="518">
        <f t="shared" si="419"/>
        <v>-21.83962241295001</v>
      </c>
      <c r="JF172" s="519">
        <f t="shared" si="588"/>
        <v>0.12999999999999901</v>
      </c>
      <c r="JG172" s="519">
        <f t="shared" si="589"/>
        <v>0.12999999999999901</v>
      </c>
      <c r="JH172" s="519">
        <f>IF(AND(JE171&lt;-23,IV172&gt;-2),(JG172*1.7),(JG172))</f>
        <v>0.12999999999999901</v>
      </c>
      <c r="JI172" s="165"/>
      <c r="JJ172" s="163"/>
      <c r="JK172" s="104">
        <f t="shared" si="624"/>
        <v>-21.537423855859014</v>
      </c>
      <c r="JO172" s="163">
        <v>-22.150694580000007</v>
      </c>
      <c r="JP172" s="163">
        <v>1.7420749999999998</v>
      </c>
      <c r="JQ172" s="398">
        <f t="shared" si="525"/>
        <v>-22.041320429142516</v>
      </c>
      <c r="JT172" s="163">
        <v>3.5420750000000001</v>
      </c>
      <c r="JU172" s="398">
        <f t="shared" si="526"/>
        <v>-22.350483664901013</v>
      </c>
      <c r="JV172" s="425">
        <v>-21.139833333333328</v>
      </c>
      <c r="JX172" s="163">
        <v>6.4420750000000009</v>
      </c>
      <c r="JY172" s="425">
        <f t="shared" si="527"/>
        <v>-19.766021978220007</v>
      </c>
      <c r="KB172" s="163">
        <v>3.8920749999999997</v>
      </c>
      <c r="KC172" s="398">
        <f t="shared" si="528"/>
        <v>-21.02278889968099</v>
      </c>
      <c r="KF172" s="163">
        <v>-3.8579249999999998</v>
      </c>
      <c r="KG172" s="398">
        <f t="shared" si="529"/>
        <v>-23.172089412287498</v>
      </c>
      <c r="KH172" s="398">
        <v>-23.195111111111117</v>
      </c>
      <c r="KJ172" s="163">
        <v>-1.2579249999999997</v>
      </c>
      <c r="KK172" s="398">
        <f t="shared" si="530"/>
        <v>-21.802357279915014</v>
      </c>
      <c r="KL172" s="425"/>
      <c r="KN172" s="365">
        <v>-9.7079249999999995</v>
      </c>
      <c r="KO172" s="398">
        <f t="shared" si="531"/>
        <v>-24.107975439477524</v>
      </c>
      <c r="KR172" s="365">
        <v>1.2420749999999998</v>
      </c>
      <c r="KS172" s="398">
        <f t="shared" si="532"/>
        <v>-21.537423855859014</v>
      </c>
      <c r="KU172" s="36">
        <v>42414</v>
      </c>
    </row>
    <row r="173" spans="1:325" x14ac:dyDescent="0.35">
      <c r="A173" s="95">
        <v>41319</v>
      </c>
      <c r="B173" s="36">
        <v>41319</v>
      </c>
      <c r="C173" s="301">
        <v>2.9499999999999997</v>
      </c>
      <c r="D173" s="301">
        <v>4.75</v>
      </c>
      <c r="E173" s="301">
        <v>7.65</v>
      </c>
      <c r="F173" s="301">
        <v>5.0999999999999996</v>
      </c>
      <c r="G173" s="301">
        <v>-2.65</v>
      </c>
      <c r="H173" s="301">
        <v>-4.9999999999999822E-2</v>
      </c>
      <c r="I173" s="301">
        <v>-8.5</v>
      </c>
      <c r="J173" s="301">
        <v>2.4499999999999997</v>
      </c>
      <c r="K173" s="106"/>
      <c r="L173" s="36">
        <v>42414</v>
      </c>
      <c r="M173" s="105">
        <v>1.2546999999999999</v>
      </c>
      <c r="N173" s="98">
        <f t="shared" si="523"/>
        <v>1.2079249999999999</v>
      </c>
      <c r="O173" s="108">
        <f t="shared" si="524"/>
        <v>1.1617166666666667</v>
      </c>
      <c r="P173" s="262"/>
      <c r="Q173" s="181">
        <v>42414</v>
      </c>
      <c r="R173" s="301">
        <v>2.9499999999999997</v>
      </c>
      <c r="S173" s="224">
        <v>1.7420749999999998</v>
      </c>
      <c r="T173"/>
      <c r="U173" s="301">
        <v>4.75</v>
      </c>
      <c r="V173" s="224">
        <v>3.5420750000000001</v>
      </c>
      <c r="W173"/>
      <c r="X173" s="301">
        <v>7.65</v>
      </c>
      <c r="Y173" s="224">
        <v>6.4420750000000009</v>
      </c>
      <c r="Z173"/>
      <c r="AA173" s="301">
        <v>5.0999999999999996</v>
      </c>
      <c r="AB173" s="224">
        <v>3.8920749999999997</v>
      </c>
      <c r="AC173"/>
      <c r="AD173" s="301">
        <v>-2.65</v>
      </c>
      <c r="AE173" s="223">
        <v>-3.8579249999999998</v>
      </c>
      <c r="AF173">
        <v>-23.195111111111117</v>
      </c>
      <c r="AG173" s="301">
        <v>-4.9999999999999822E-2</v>
      </c>
      <c r="AH173" s="223">
        <v>-1.2579249999999997</v>
      </c>
      <c r="AI173" s="100"/>
      <c r="AJ173" s="301">
        <v>-8.5</v>
      </c>
      <c r="AK173" s="223">
        <v>-9.7079249999999995</v>
      </c>
      <c r="AL173"/>
      <c r="AM173" s="301">
        <v>2.4499999999999997</v>
      </c>
      <c r="AN173" s="223">
        <f t="shared" si="522"/>
        <v>1.2420749999999998</v>
      </c>
      <c r="AO173"/>
      <c r="AZ173" s="36">
        <v>42415</v>
      </c>
      <c r="BA173" s="301">
        <v>1.9500000000000002</v>
      </c>
      <c r="BB173" s="126"/>
      <c r="BC173" s="301">
        <v>2.8</v>
      </c>
      <c r="BD173" s="126"/>
      <c r="BE173" s="301">
        <v>6.65</v>
      </c>
      <c r="BF173" s="127"/>
      <c r="BG173" s="301">
        <v>5.8</v>
      </c>
      <c r="BH173" s="127"/>
      <c r="BI173" s="301">
        <v>0.40000000000000013</v>
      </c>
      <c r="BJ173" s="127"/>
      <c r="BK173" s="301">
        <v>1.4000000000000001</v>
      </c>
      <c r="BL173" s="385"/>
      <c r="BM173" s="301">
        <v>-6.25</v>
      </c>
      <c r="BN173" s="385"/>
      <c r="BO173" s="301">
        <v>4.55</v>
      </c>
      <c r="BP173" s="385"/>
      <c r="BQ173" s="385"/>
      <c r="BS173" s="36">
        <v>42415</v>
      </c>
      <c r="BT173">
        <v>119</v>
      </c>
      <c r="BU173">
        <f t="shared" si="380"/>
        <v>1.19</v>
      </c>
      <c r="BV173">
        <f t="shared" si="381"/>
        <v>-22.089526081750002</v>
      </c>
      <c r="BW173">
        <v>106</v>
      </c>
      <c r="BX173">
        <f t="shared" si="382"/>
        <v>1.06</v>
      </c>
      <c r="BY173">
        <v>-22.522722222222217</v>
      </c>
      <c r="CA173" s="127"/>
      <c r="CD173" s="36">
        <v>42415</v>
      </c>
      <c r="CE173" s="105">
        <v>1.3499499999999998</v>
      </c>
      <c r="CF173" s="108">
        <v>1.3023249999999997</v>
      </c>
      <c r="CG173">
        <v>-21.850000000000005</v>
      </c>
      <c r="CH173" s="104">
        <v>-22.089526081750002</v>
      </c>
      <c r="CI173" s="202">
        <v>0.1</v>
      </c>
      <c r="CJ173" s="224">
        <v>0.64767500000000044</v>
      </c>
      <c r="CK173" s="509">
        <f t="shared" si="639"/>
        <v>0</v>
      </c>
      <c r="CL173" s="509">
        <f t="shared" si="591"/>
        <v>0.12</v>
      </c>
      <c r="CM173" s="204">
        <f t="shared" si="592"/>
        <v>-23.196220429142503</v>
      </c>
      <c r="CN173" s="204">
        <f t="shared" si="593"/>
        <v>0.12000000000000099</v>
      </c>
      <c r="CO173" s="537">
        <f t="shared" si="594"/>
        <v>0</v>
      </c>
      <c r="CP173" s="537">
        <f t="shared" si="595"/>
        <v>0</v>
      </c>
      <c r="CQ173" s="537">
        <f t="shared" si="533"/>
        <v>0</v>
      </c>
      <c r="CR173" s="537">
        <f t="shared" si="534"/>
        <v>0</v>
      </c>
      <c r="CS173" s="518">
        <f t="shared" si="412"/>
        <v>-23.196220429142503</v>
      </c>
      <c r="CT173" s="519">
        <f t="shared" si="626"/>
        <v>0.12000000000000099</v>
      </c>
      <c r="CU173" s="519">
        <f t="shared" si="558"/>
        <v>0.12000000000000099</v>
      </c>
      <c r="CV173" s="519">
        <f t="shared" ref="CV173:CV187" si="647">IF(AND(CS172&lt;-23,CJ173&gt;-2),(CU173*1.7),(CU173))</f>
        <v>0.20400000000000168</v>
      </c>
      <c r="CW173" s="165"/>
      <c r="CY173" s="104">
        <f t="shared" si="596"/>
        <v>-21.837320429142515</v>
      </c>
      <c r="CZ173" s="126"/>
      <c r="DB173" s="36">
        <v>42415</v>
      </c>
      <c r="DC173" s="105">
        <v>1.3499499999999998</v>
      </c>
      <c r="DD173" s="108">
        <v>1.3023249999999997</v>
      </c>
      <c r="DE173">
        <v>-21.850000000000005</v>
      </c>
      <c r="DF173" s="104">
        <v>-22.089526081750002</v>
      </c>
      <c r="DG173" s="202">
        <v>0.1</v>
      </c>
      <c r="DH173" s="224">
        <v>1.4976750000000001</v>
      </c>
      <c r="DI173" s="509">
        <f t="shared" si="640"/>
        <v>0</v>
      </c>
      <c r="DJ173" s="509">
        <f t="shared" si="597"/>
        <v>0.13</v>
      </c>
      <c r="DK173" s="204">
        <f t="shared" si="598"/>
        <v>-23.890000000000029</v>
      </c>
      <c r="DL173" s="204">
        <f t="shared" si="627"/>
        <v>0.12999999999999901</v>
      </c>
      <c r="DM173" s="537">
        <f t="shared" si="599"/>
        <v>0</v>
      </c>
      <c r="DN173" s="537">
        <f t="shared" si="561"/>
        <v>0</v>
      </c>
      <c r="DO173" s="537">
        <f t="shared" si="535"/>
        <v>0</v>
      </c>
      <c r="DP173" s="537">
        <f t="shared" si="536"/>
        <v>0</v>
      </c>
      <c r="DQ173" s="518">
        <f t="shared" si="413"/>
        <v>-24.631162814992528</v>
      </c>
      <c r="DR173" s="519">
        <f t="shared" si="625"/>
        <v>0.12999999999999901</v>
      </c>
      <c r="DS173" s="519">
        <f t="shared" si="562"/>
        <v>0.12999999999999901</v>
      </c>
      <c r="DT173" s="519">
        <f t="shared" ref="DT173:DT187" si="648">IF(AND(DQ172&lt;-23,DH173&gt;-2),(DS173*1.7),(DS173))</f>
        <v>0.22099999999999831</v>
      </c>
      <c r="DU173" s="165"/>
      <c r="DW173" s="104">
        <f t="shared" si="600"/>
        <v>-22.129483664901016</v>
      </c>
      <c r="DY173" s="183"/>
      <c r="DZ173" s="36">
        <v>42415</v>
      </c>
      <c r="EA173" s="105">
        <v>1.3499499999999998</v>
      </c>
      <c r="EB173" s="108">
        <v>1.3023249999999997</v>
      </c>
      <c r="EC173">
        <v>-21.850000000000005</v>
      </c>
      <c r="ED173" s="104">
        <v>-22.089526081750002</v>
      </c>
      <c r="EE173" s="202">
        <v>0.1</v>
      </c>
      <c r="EF173" s="224">
        <v>5.3476750000000006</v>
      </c>
      <c r="EG173" s="509">
        <f t="shared" si="641"/>
        <v>0</v>
      </c>
      <c r="EH173" s="509">
        <f t="shared" si="601"/>
        <v>0.18000000000000002</v>
      </c>
      <c r="EI173" s="204">
        <f t="shared" si="602"/>
        <v>-18.980901753415001</v>
      </c>
      <c r="EJ173" s="204">
        <f t="shared" si="628"/>
        <v>0.17999999999999972</v>
      </c>
      <c r="EK173" s="537">
        <f t="shared" si="603"/>
        <v>0</v>
      </c>
      <c r="EL173" s="537">
        <f t="shared" si="565"/>
        <v>0</v>
      </c>
      <c r="EM173" s="537">
        <f t="shared" si="537"/>
        <v>0.18999999999999972</v>
      </c>
      <c r="EN173" s="537">
        <f t="shared" si="538"/>
        <v>0</v>
      </c>
      <c r="EO173" s="518">
        <f t="shared" si="414"/>
        <v>-19.092810244839988</v>
      </c>
      <c r="EP173" s="519">
        <f t="shared" si="629"/>
        <v>0.19000000000000128</v>
      </c>
      <c r="EQ173" s="519">
        <f t="shared" si="566"/>
        <v>0.19000000000000128</v>
      </c>
      <c r="ER173" s="519">
        <f t="shared" ref="ER173:ER187" si="649">IF(AND(EO172&lt;-23,EF173&gt;-2),(EQ173*1.7),(EQ173))</f>
        <v>0.19000000000000128</v>
      </c>
      <c r="ES173" s="165"/>
      <c r="EU173" s="104">
        <f t="shared" si="604"/>
        <v>-19.576021978220005</v>
      </c>
      <c r="EV173" s="483"/>
      <c r="EW173" s="183"/>
      <c r="EX173" s="36">
        <v>42415</v>
      </c>
      <c r="EY173" s="105">
        <v>1.3499499999999998</v>
      </c>
      <c r="EZ173" s="108">
        <v>1.3023249999999997</v>
      </c>
      <c r="FA173">
        <v>-21.850000000000005</v>
      </c>
      <c r="FB173" s="104">
        <v>-22.089526081750002</v>
      </c>
      <c r="FC173" s="202">
        <v>0.1</v>
      </c>
      <c r="FD173" s="224">
        <v>4.4976750000000001</v>
      </c>
      <c r="FE173" s="509">
        <f t="shared" si="642"/>
        <v>0</v>
      </c>
      <c r="FF173" s="509">
        <f t="shared" si="605"/>
        <v>0.18000000000000002</v>
      </c>
      <c r="FG173" s="204">
        <f t="shared" si="606"/>
        <v>-21.821800427505003</v>
      </c>
      <c r="FH173" s="204">
        <f t="shared" si="630"/>
        <v>0.17999999999999972</v>
      </c>
      <c r="FI173" s="537">
        <f t="shared" si="607"/>
        <v>0</v>
      </c>
      <c r="FJ173" s="537">
        <f t="shared" si="569"/>
        <v>0</v>
      </c>
      <c r="FK173" s="537">
        <f t="shared" si="539"/>
        <v>0</v>
      </c>
      <c r="FL173" s="537">
        <f t="shared" si="540"/>
        <v>0</v>
      </c>
      <c r="FM173" s="518">
        <f t="shared" si="415"/>
        <v>-21.821800427505003</v>
      </c>
      <c r="FN173" s="519">
        <f t="shared" si="631"/>
        <v>0.17999999999999972</v>
      </c>
      <c r="FO173" s="519">
        <f t="shared" si="570"/>
        <v>0.17999999999999972</v>
      </c>
      <c r="FP173" s="519">
        <f t="shared" ref="FP173:FP187" si="650">IF(AND(FM172&lt;-23,FD173&gt;-2),(FO173*1.7),(FO173))</f>
        <v>0.17999999999999972</v>
      </c>
      <c r="FQ173" s="165"/>
      <c r="FS173" s="104">
        <f t="shared" si="608"/>
        <v>-20.84278889968099</v>
      </c>
      <c r="FT173" s="127"/>
      <c r="FU173" s="183"/>
      <c r="FV173" s="36">
        <v>42415</v>
      </c>
      <c r="FW173" s="105">
        <v>1.3499499999999998</v>
      </c>
      <c r="FX173" s="108">
        <v>1.3023249999999997</v>
      </c>
      <c r="FY173">
        <v>-21.850000000000005</v>
      </c>
      <c r="FZ173" s="104">
        <v>-22.089526081750002</v>
      </c>
      <c r="GA173" s="202">
        <v>0.1</v>
      </c>
      <c r="GB173" s="223">
        <v>-0.9023249999999996</v>
      </c>
      <c r="GC173" s="509">
        <f t="shared" si="643"/>
        <v>0</v>
      </c>
      <c r="GD173" s="509">
        <f t="shared" si="609"/>
        <v>0.11000000000000001</v>
      </c>
      <c r="GE173" s="204">
        <f t="shared" si="610"/>
        <v>-26.034789412287513</v>
      </c>
      <c r="GF173" s="204">
        <f t="shared" si="632"/>
        <v>0.10999999999999943</v>
      </c>
      <c r="GG173" s="537">
        <f t="shared" si="611"/>
        <v>7.9999999999999433E-2</v>
      </c>
      <c r="GH173" s="537">
        <f t="shared" si="573"/>
        <v>0</v>
      </c>
      <c r="GI173" s="537">
        <f t="shared" si="541"/>
        <v>0</v>
      </c>
      <c r="GJ173" s="537">
        <f t="shared" si="542"/>
        <v>0</v>
      </c>
      <c r="GK173" s="518">
        <f t="shared" si="416"/>
        <v>-24.974789412287521</v>
      </c>
      <c r="GL173" s="519">
        <f t="shared" si="633"/>
        <v>6.3999999999998641E-2</v>
      </c>
      <c r="GM173" s="519">
        <f t="shared" si="574"/>
        <v>6.3999999999998641E-2</v>
      </c>
      <c r="GN173" s="519">
        <f t="shared" ref="GN173:GN187" si="651">IF(AND(GK172&lt;-23,GB173&gt;-2),(GM173*1.7),(GM173))</f>
        <v>0.10879999999999769</v>
      </c>
      <c r="GO173" s="165"/>
      <c r="GQ173" s="104">
        <f t="shared" si="612"/>
        <v>-23.063289412287499</v>
      </c>
      <c r="GR173" s="127"/>
      <c r="GS173" s="183"/>
      <c r="GT173" s="36">
        <v>42415</v>
      </c>
      <c r="GU173" s="105">
        <v>1.3499499999999998</v>
      </c>
      <c r="GV173" s="108">
        <v>1.3023249999999997</v>
      </c>
      <c r="GW173">
        <v>-21.850000000000005</v>
      </c>
      <c r="GX173" s="104">
        <v>-22.089526081750002</v>
      </c>
      <c r="GY173" s="202">
        <v>0.1</v>
      </c>
      <c r="GZ173" s="223">
        <v>9.76750000000004E-2</v>
      </c>
      <c r="HA173" s="509">
        <f t="shared" si="644"/>
        <v>0</v>
      </c>
      <c r="HB173" s="509">
        <f t="shared" si="613"/>
        <v>0.12</v>
      </c>
      <c r="HC173" s="204">
        <f t="shared" si="614"/>
        <v>-23.2075</v>
      </c>
      <c r="HD173" s="204">
        <f t="shared" si="634"/>
        <v>0.12000000000000099</v>
      </c>
      <c r="HE173" s="537">
        <f t="shared" si="615"/>
        <v>0</v>
      </c>
      <c r="HF173" s="537">
        <f t="shared" si="577"/>
        <v>0</v>
      </c>
      <c r="HG173" s="537">
        <f t="shared" si="543"/>
        <v>0</v>
      </c>
      <c r="HH173" s="537">
        <f t="shared" si="544"/>
        <v>0</v>
      </c>
      <c r="HI173" s="518">
        <f t="shared" si="417"/>
        <v>-23.227257279915008</v>
      </c>
      <c r="HJ173" s="519">
        <f t="shared" si="635"/>
        <v>0.12000000000000099</v>
      </c>
      <c r="HK173" s="519">
        <f t="shared" si="578"/>
        <v>0.12000000000000099</v>
      </c>
      <c r="HL173" s="519">
        <f t="shared" ref="HL173:HL187" si="652">IF(AND(HI172&lt;-23,GZ173&gt;-2),(HK173*1.7),(HK173))</f>
        <v>0.20400000000000168</v>
      </c>
      <c r="HM173" s="165"/>
      <c r="HO173" s="104">
        <f t="shared" si="616"/>
        <v>-21.598357279915014</v>
      </c>
      <c r="HP173" s="481"/>
      <c r="HQ173" s="183"/>
      <c r="HR173" s="36">
        <v>42415</v>
      </c>
      <c r="HS173" s="105">
        <v>1.3499499999999998</v>
      </c>
      <c r="HT173" s="108">
        <v>1.3023249999999997</v>
      </c>
      <c r="HU173">
        <v>-21.850000000000005</v>
      </c>
      <c r="HV173" s="104">
        <v>-22.089526081750002</v>
      </c>
      <c r="HW173" s="202">
        <v>0.1</v>
      </c>
      <c r="HX173" s="223">
        <v>-7.5523249999999997</v>
      </c>
      <c r="HY173" s="509">
        <f t="shared" si="645"/>
        <v>-0.15000000000000002</v>
      </c>
      <c r="HZ173" s="509">
        <f t="shared" si="617"/>
        <v>0</v>
      </c>
      <c r="IA173" s="204">
        <f t="shared" si="618"/>
        <v>-24.484775439477517</v>
      </c>
      <c r="IB173" s="204">
        <f t="shared" si="636"/>
        <v>-5.0000000000000711E-2</v>
      </c>
      <c r="IC173" s="537">
        <f t="shared" si="619"/>
        <v>0</v>
      </c>
      <c r="ID173" s="537">
        <f t="shared" si="581"/>
        <v>0</v>
      </c>
      <c r="IE173" s="537">
        <f t="shared" si="545"/>
        <v>0</v>
      </c>
      <c r="IF173" s="537">
        <f t="shared" si="546"/>
        <v>0</v>
      </c>
      <c r="IG173" s="518">
        <f t="shared" si="418"/>
        <v>-24.484775439477517</v>
      </c>
      <c r="IH173" s="519">
        <f t="shared" si="637"/>
        <v>-4.000000000000057E-2</v>
      </c>
      <c r="II173" s="519">
        <f t="shared" si="582"/>
        <v>-2.0000000000000285E-2</v>
      </c>
      <c r="IJ173" s="519">
        <f t="shared" ref="IJ173:IJ187" si="653">IF(AND(IG172&lt;-23,HX173&gt;-2),(II173*1.7),(II173))</f>
        <v>-2.0000000000000285E-2</v>
      </c>
      <c r="IK173" s="165"/>
      <c r="IL173" s="163"/>
      <c r="IM173" s="104">
        <f t="shared" si="620"/>
        <v>-24.127975439477524</v>
      </c>
      <c r="IN173" s="385"/>
      <c r="IO173" s="183"/>
      <c r="IP173" s="36">
        <v>42415</v>
      </c>
      <c r="IQ173" s="105">
        <v>1.3499499999999998</v>
      </c>
      <c r="IR173" s="108">
        <v>1.3023249999999997</v>
      </c>
      <c r="IS173">
        <v>-21.850000000000005</v>
      </c>
      <c r="IT173" s="104">
        <v>-22.089526081750002</v>
      </c>
      <c r="IU173" s="202">
        <v>0.1</v>
      </c>
      <c r="IV173" s="365">
        <v>3.2476750000000001</v>
      </c>
      <c r="IW173" s="509">
        <f t="shared" si="646"/>
        <v>0</v>
      </c>
      <c r="IX173" s="509">
        <f t="shared" si="621"/>
        <v>0.16000000000000003</v>
      </c>
      <c r="IY173" s="204">
        <f t="shared" si="622"/>
        <v>-21.605000000000004</v>
      </c>
      <c r="IZ173" s="204">
        <f t="shared" si="638"/>
        <v>0.16000000000000014</v>
      </c>
      <c r="JA173" s="537">
        <f t="shared" si="623"/>
        <v>0</v>
      </c>
      <c r="JB173" s="537">
        <f t="shared" si="585"/>
        <v>0</v>
      </c>
      <c r="JC173" s="537">
        <f t="shared" si="586"/>
        <v>0</v>
      </c>
      <c r="JD173" s="537">
        <f t="shared" si="587"/>
        <v>0</v>
      </c>
      <c r="JE173" s="518">
        <f t="shared" si="419"/>
        <v>-21.67962241295001</v>
      </c>
      <c r="JF173" s="519">
        <f t="shared" si="588"/>
        <v>0.16000000000000014</v>
      </c>
      <c r="JG173" s="519">
        <f t="shared" si="589"/>
        <v>0.16000000000000014</v>
      </c>
      <c r="JH173" s="519">
        <f t="shared" ref="JH173:JH187" si="654">IF(AND(JE172&lt;-23,IV173&gt;-2),(JG173*1.7),(JG173))</f>
        <v>0.16000000000000014</v>
      </c>
      <c r="JI173" s="165"/>
      <c r="JJ173" s="163"/>
      <c r="JK173" s="104">
        <f t="shared" si="624"/>
        <v>-21.377423855859014</v>
      </c>
      <c r="JL173" s="385"/>
      <c r="JM173" s="385"/>
      <c r="JN173" s="534"/>
      <c r="JO173" s="163">
        <v>-22.089526081750002</v>
      </c>
      <c r="JP173" s="163">
        <v>0.64767500000000044</v>
      </c>
      <c r="JQ173" s="398">
        <f t="shared" si="525"/>
        <v>-21.837320429142515</v>
      </c>
      <c r="JR173" s="422"/>
      <c r="JT173" s="163">
        <v>1.4976750000000001</v>
      </c>
      <c r="JU173" s="398">
        <f t="shared" si="526"/>
        <v>-22.129483664901016</v>
      </c>
      <c r="JX173" s="163">
        <v>5.3476750000000006</v>
      </c>
      <c r="JY173" s="425">
        <f t="shared" si="527"/>
        <v>-19.576021978220005</v>
      </c>
      <c r="JZ173" s="422"/>
      <c r="KB173" s="163">
        <v>4.4976750000000001</v>
      </c>
      <c r="KC173" s="398">
        <f t="shared" si="528"/>
        <v>-20.84278889968099</v>
      </c>
      <c r="KD173" s="422"/>
      <c r="KF173" s="163">
        <v>-0.9023249999999996</v>
      </c>
      <c r="KG173" s="398">
        <f t="shared" si="529"/>
        <v>-23.063289412287499</v>
      </c>
      <c r="KH173" s="422"/>
      <c r="KJ173" s="163">
        <v>9.76750000000004E-2</v>
      </c>
      <c r="KK173" s="398">
        <f t="shared" si="530"/>
        <v>-21.598357279915014</v>
      </c>
      <c r="KL173" s="432"/>
      <c r="KN173" s="365">
        <v>-7.5523249999999997</v>
      </c>
      <c r="KO173" s="398">
        <f t="shared" si="531"/>
        <v>-24.127975439477524</v>
      </c>
      <c r="KP173" s="432"/>
      <c r="KR173" s="365">
        <v>3.2476750000000001</v>
      </c>
      <c r="KS173" s="398">
        <f t="shared" si="532"/>
        <v>-21.377423855859014</v>
      </c>
      <c r="KT173" s="432"/>
      <c r="KU173" s="36">
        <v>42415</v>
      </c>
      <c r="KW173" s="98">
        <f>(JR179-JQ179)</f>
        <v>-1.2507721634500761</v>
      </c>
      <c r="KX173" s="402">
        <f>IF(AND(KW173&gt;-0.5,KW173&lt;0.5)," ",KW173)</f>
        <v>-1.2507721634500761</v>
      </c>
      <c r="KY173" s="98">
        <f>(JV172-JU172)</f>
        <v>1.2106503315676846</v>
      </c>
      <c r="KZ173" s="402">
        <f>IF(AND(KY173&gt;-0.5,KY173&lt;0.5)," ",KY173)</f>
        <v>1.2106503315676846</v>
      </c>
      <c r="LA173" s="98">
        <f>(JZ174-JY174)</f>
        <v>-7.4363551133309613E-3</v>
      </c>
      <c r="LB173" s="402" t="str">
        <f>IF(AND(LA173&gt;-0.5,LA173&lt;0.5)," ",LA173)</f>
        <v xml:space="preserve"> </v>
      </c>
      <c r="LC173" s="98">
        <f>(KD174-KC174)</f>
        <v>-1.5628222114301202</v>
      </c>
      <c r="LD173" s="402">
        <f>IF(AND(LC173&gt;-0.5,LC173&lt;0.5)," ",LC173)</f>
        <v>-1.5628222114301202</v>
      </c>
      <c r="LE173" s="98">
        <f>(KH172-KG172)</f>
        <v>-2.3021698823619374E-2</v>
      </c>
      <c r="LF173" s="402" t="str">
        <f>IF(AND(LE173&gt;-0.5,LE173&lt;0.5)," ",LE173)</f>
        <v xml:space="preserve"> </v>
      </c>
      <c r="LG173" s="98">
        <f>(KL171-KK171)</f>
        <v>-0.692684386751651</v>
      </c>
      <c r="LH173" s="402">
        <f>IF(AND(LG173&gt;-0.5,LG173&lt;0.5)," ",LG173)</f>
        <v>-0.692684386751651</v>
      </c>
      <c r="LI173" s="98">
        <f>(KP170-KO170)</f>
        <v>-0.29797694147485743</v>
      </c>
      <c r="LJ173" s="402" t="str">
        <f>IF(AND(LI173&gt;-0.5,LI173&lt;0.5)," ",LI173)</f>
        <v xml:space="preserve"> </v>
      </c>
      <c r="LK173" s="402">
        <f>(KT171-KS171)</f>
        <v>-0.1849564860213313</v>
      </c>
      <c r="LL173" s="402" t="str">
        <f>IF(AND(LK173&gt;-0.5,LK173&lt;0.5)," ",LK173)</f>
        <v xml:space="preserve"> </v>
      </c>
      <c r="LM173" s="112">
        <v>9</v>
      </c>
    </row>
    <row r="174" spans="1:325" x14ac:dyDescent="0.35">
      <c r="A174" s="95">
        <v>41320</v>
      </c>
      <c r="B174" s="36">
        <v>41320</v>
      </c>
      <c r="C174" s="301">
        <v>1.9500000000000002</v>
      </c>
      <c r="D174" s="301">
        <v>2.8</v>
      </c>
      <c r="E174" s="301">
        <v>6.65</v>
      </c>
      <c r="F174" s="301">
        <v>5.8</v>
      </c>
      <c r="G174" s="301">
        <v>0.40000000000000013</v>
      </c>
      <c r="H174" s="301">
        <v>1.4000000000000001</v>
      </c>
      <c r="I174" s="301">
        <v>-6.25</v>
      </c>
      <c r="J174" s="301">
        <v>4.55</v>
      </c>
      <c r="K174" s="106"/>
      <c r="L174" s="36">
        <v>42415</v>
      </c>
      <c r="M174" s="105">
        <v>1.3499499999999998</v>
      </c>
      <c r="N174" s="98">
        <f t="shared" si="523"/>
        <v>1.3023249999999997</v>
      </c>
      <c r="O174" s="108">
        <f t="shared" si="524"/>
        <v>1.2552666666666665</v>
      </c>
      <c r="P174" s="262"/>
      <c r="Q174" s="181">
        <v>42415</v>
      </c>
      <c r="R174" s="301">
        <v>1.9500000000000002</v>
      </c>
      <c r="S174" s="224">
        <v>0.64767500000000044</v>
      </c>
      <c r="T174" s="126"/>
      <c r="U174" s="301">
        <v>2.8</v>
      </c>
      <c r="V174" s="224">
        <v>1.4976750000000001</v>
      </c>
      <c r="W174"/>
      <c r="X174" s="301">
        <v>6.65</v>
      </c>
      <c r="Y174" s="224">
        <v>5.3476750000000006</v>
      </c>
      <c r="Z174" s="127"/>
      <c r="AA174" s="301">
        <v>5.8</v>
      </c>
      <c r="AB174" s="224">
        <v>4.4976750000000001</v>
      </c>
      <c r="AC174" s="127"/>
      <c r="AD174" s="301">
        <v>0.40000000000000013</v>
      </c>
      <c r="AE174" s="223">
        <v>-0.9023249999999996</v>
      </c>
      <c r="AF174" s="127"/>
      <c r="AG174" s="301">
        <v>1.4000000000000001</v>
      </c>
      <c r="AH174" s="223">
        <v>9.76750000000004E-2</v>
      </c>
      <c r="AI174" s="385"/>
      <c r="AJ174" s="301">
        <v>-6.25</v>
      </c>
      <c r="AK174" s="223">
        <v>-7.5523249999999997</v>
      </c>
      <c r="AL174" s="385"/>
      <c r="AM174" s="301">
        <v>4.55</v>
      </c>
      <c r="AN174" s="223">
        <f t="shared" si="522"/>
        <v>3.2476750000000001</v>
      </c>
      <c r="AO174" s="385"/>
      <c r="AZ174" s="36">
        <v>42416</v>
      </c>
      <c r="BA174" s="301">
        <v>3.3499999999999996</v>
      </c>
      <c r="BC174" s="301">
        <v>3</v>
      </c>
      <c r="BE174" s="301">
        <v>3.45</v>
      </c>
      <c r="BF174">
        <v>-19.413458333333335</v>
      </c>
      <c r="BG174" s="301">
        <v>6.4</v>
      </c>
      <c r="BH174">
        <v>-22.22561111111111</v>
      </c>
      <c r="BI174" s="301">
        <v>4.5</v>
      </c>
      <c r="BK174" s="301">
        <v>1</v>
      </c>
      <c r="BM174" s="301">
        <v>-1.65</v>
      </c>
      <c r="BO174" s="301">
        <v>3.6</v>
      </c>
      <c r="BP174" s="182"/>
      <c r="BS174" s="36">
        <v>42416</v>
      </c>
      <c r="BT174">
        <v>120</v>
      </c>
      <c r="BU174">
        <f t="shared" si="380"/>
        <v>1.2</v>
      </c>
      <c r="BV174">
        <f t="shared" si="381"/>
        <v>-22.025431999999995</v>
      </c>
      <c r="BW174">
        <v>107</v>
      </c>
      <c r="BX174">
        <f t="shared" si="382"/>
        <v>1.07</v>
      </c>
      <c r="CD174" s="36">
        <v>42416</v>
      </c>
      <c r="CE174" s="105">
        <v>1.4469000000000001</v>
      </c>
      <c r="CF174" s="108">
        <v>1.398425</v>
      </c>
      <c r="CH174" s="104">
        <v>-22.025431999999995</v>
      </c>
      <c r="CI174" s="202">
        <v>0.1</v>
      </c>
      <c r="CJ174" s="224">
        <v>1.9515749999999996</v>
      </c>
      <c r="CK174" s="509">
        <f t="shared" si="639"/>
        <v>0</v>
      </c>
      <c r="CL174" s="509">
        <f t="shared" si="591"/>
        <v>0.13</v>
      </c>
      <c r="CM174" s="204">
        <f t="shared" si="592"/>
        <v>-23.066220429142504</v>
      </c>
      <c r="CN174" s="204">
        <f t="shared" si="593"/>
        <v>0.12999999999999901</v>
      </c>
      <c r="CO174" s="537">
        <f t="shared" si="594"/>
        <v>0</v>
      </c>
      <c r="CP174" s="537">
        <f t="shared" si="595"/>
        <v>0</v>
      </c>
      <c r="CQ174" s="537">
        <f t="shared" si="533"/>
        <v>0</v>
      </c>
      <c r="CR174" s="537">
        <f t="shared" si="534"/>
        <v>0</v>
      </c>
      <c r="CS174" s="518">
        <f t="shared" si="412"/>
        <v>-23.066220429142504</v>
      </c>
      <c r="CT174" s="519">
        <f t="shared" si="626"/>
        <v>0.12999999999999901</v>
      </c>
      <c r="CU174" s="519">
        <f t="shared" si="558"/>
        <v>0.12999999999999901</v>
      </c>
      <c r="CV174" s="519">
        <f t="shared" si="647"/>
        <v>0.22099999999999831</v>
      </c>
      <c r="CW174" s="165"/>
      <c r="CY174" s="104">
        <f t="shared" si="596"/>
        <v>-21.616320429142519</v>
      </c>
      <c r="CZ174"/>
      <c r="DB174" s="36">
        <v>42416</v>
      </c>
      <c r="DC174" s="105">
        <v>1.4469000000000001</v>
      </c>
      <c r="DD174" s="108">
        <v>1.398425</v>
      </c>
      <c r="DF174" s="104">
        <v>-22.025431999999995</v>
      </c>
      <c r="DG174" s="202">
        <v>0.1</v>
      </c>
      <c r="DH174" s="224">
        <v>1.601575</v>
      </c>
      <c r="DI174" s="509">
        <f t="shared" si="640"/>
        <v>0</v>
      </c>
      <c r="DJ174" s="509">
        <f t="shared" si="597"/>
        <v>0.13</v>
      </c>
      <c r="DK174" s="204">
        <f t="shared" si="598"/>
        <v>-23.76000000000003</v>
      </c>
      <c r="DL174" s="204">
        <f t="shared" si="627"/>
        <v>0.12999999999999901</v>
      </c>
      <c r="DM174" s="537">
        <f t="shared" si="599"/>
        <v>0</v>
      </c>
      <c r="DN174" s="537">
        <f t="shared" si="561"/>
        <v>0</v>
      </c>
      <c r="DO174" s="537">
        <f t="shared" si="535"/>
        <v>0</v>
      </c>
      <c r="DP174" s="537">
        <f t="shared" si="536"/>
        <v>0</v>
      </c>
      <c r="DQ174" s="518">
        <f t="shared" si="413"/>
        <v>-24.501162814992529</v>
      </c>
      <c r="DR174" s="519">
        <f t="shared" si="625"/>
        <v>0.12999999999999901</v>
      </c>
      <c r="DS174" s="519">
        <f t="shared" si="562"/>
        <v>0.12999999999999901</v>
      </c>
      <c r="DT174" s="519">
        <f t="shared" si="648"/>
        <v>0.22099999999999831</v>
      </c>
      <c r="DU174" s="165"/>
      <c r="DW174" s="104">
        <f t="shared" si="600"/>
        <v>-21.90848366490102</v>
      </c>
      <c r="DY174" s="183"/>
      <c r="DZ174" s="36">
        <v>42416</v>
      </c>
      <c r="EA174" s="105">
        <v>1.4469000000000001</v>
      </c>
      <c r="EB174" s="108">
        <v>1.398425</v>
      </c>
      <c r="ED174" s="104">
        <v>-22.025431999999995</v>
      </c>
      <c r="EE174" s="202">
        <v>0.1</v>
      </c>
      <c r="EF174" s="224">
        <v>2.0515750000000001</v>
      </c>
      <c r="EG174" s="509">
        <f t="shared" si="641"/>
        <v>0</v>
      </c>
      <c r="EH174" s="509">
        <f t="shared" si="601"/>
        <v>0.13999999999999999</v>
      </c>
      <c r="EI174" s="204">
        <f t="shared" si="602"/>
        <v>-18.840901753415</v>
      </c>
      <c r="EJ174" s="204">
        <f t="shared" si="628"/>
        <v>0.14000000000000057</v>
      </c>
      <c r="EK174" s="537">
        <f t="shared" si="603"/>
        <v>0</v>
      </c>
      <c r="EL174" s="537">
        <f t="shared" si="565"/>
        <v>0</v>
      </c>
      <c r="EM174" s="537">
        <f t="shared" si="537"/>
        <v>0.17000000000000057</v>
      </c>
      <c r="EN174" s="537">
        <f t="shared" si="538"/>
        <v>0</v>
      </c>
      <c r="EO174" s="518">
        <f t="shared" si="414"/>
        <v>-18.922810244839987</v>
      </c>
      <c r="EP174" s="519">
        <f t="shared" si="629"/>
        <v>0.17000000000000171</v>
      </c>
      <c r="EQ174" s="519">
        <f t="shared" si="566"/>
        <v>0.17000000000000171</v>
      </c>
      <c r="ER174" s="519">
        <f t="shared" si="649"/>
        <v>0.17000000000000171</v>
      </c>
      <c r="ES174" s="165"/>
      <c r="EU174" s="104">
        <f t="shared" si="604"/>
        <v>-19.406021978220004</v>
      </c>
      <c r="EV174" s="163">
        <v>-19.413458333333335</v>
      </c>
      <c r="EW174" s="183"/>
      <c r="EX174" s="36">
        <v>42416</v>
      </c>
      <c r="EY174" s="105">
        <v>1.4469000000000001</v>
      </c>
      <c r="EZ174" s="108">
        <v>1.398425</v>
      </c>
      <c r="FB174" s="104">
        <v>-22.025431999999995</v>
      </c>
      <c r="FC174" s="202">
        <v>0.1</v>
      </c>
      <c r="FD174" s="224">
        <v>5.0015750000000008</v>
      </c>
      <c r="FE174" s="509">
        <f t="shared" si="642"/>
        <v>0</v>
      </c>
      <c r="FF174" s="509">
        <f t="shared" si="605"/>
        <v>0.18000000000000002</v>
      </c>
      <c r="FG174" s="204">
        <f t="shared" si="606"/>
        <v>-21.641800427505004</v>
      </c>
      <c r="FH174" s="204">
        <f t="shared" si="630"/>
        <v>0.17999999999999972</v>
      </c>
      <c r="FI174" s="537">
        <f t="shared" si="607"/>
        <v>0</v>
      </c>
      <c r="FJ174" s="537">
        <f t="shared" si="569"/>
        <v>0</v>
      </c>
      <c r="FK174" s="537">
        <f t="shared" si="539"/>
        <v>0</v>
      </c>
      <c r="FL174" s="537">
        <f t="shared" si="540"/>
        <v>0</v>
      </c>
      <c r="FM174" s="518">
        <f t="shared" si="415"/>
        <v>-21.641800427505004</v>
      </c>
      <c r="FN174" s="519">
        <f t="shared" si="631"/>
        <v>0.17999999999999972</v>
      </c>
      <c r="FO174" s="519">
        <f t="shared" si="570"/>
        <v>0.17999999999999972</v>
      </c>
      <c r="FP174" s="519">
        <f t="shared" si="650"/>
        <v>0.17999999999999972</v>
      </c>
      <c r="FQ174" s="165"/>
      <c r="FS174" s="104">
        <f t="shared" si="608"/>
        <v>-20.66278889968099</v>
      </c>
      <c r="FT174">
        <v>-22.22561111111111</v>
      </c>
      <c r="FU174" s="183"/>
      <c r="FV174" s="36">
        <v>42416</v>
      </c>
      <c r="FW174" s="105">
        <v>1.4469000000000001</v>
      </c>
      <c r="FX174" s="108">
        <v>1.398425</v>
      </c>
      <c r="FZ174" s="104">
        <v>-22.025431999999995</v>
      </c>
      <c r="GA174" s="202">
        <v>0.1</v>
      </c>
      <c r="GB174" s="223">
        <v>3.101575</v>
      </c>
      <c r="GC174" s="509">
        <f t="shared" si="643"/>
        <v>0</v>
      </c>
      <c r="GD174" s="509">
        <f t="shared" si="609"/>
        <v>0.16000000000000003</v>
      </c>
      <c r="GE174" s="204">
        <f t="shared" si="610"/>
        <v>-25.874789412287512</v>
      </c>
      <c r="GF174" s="204">
        <f t="shared" si="632"/>
        <v>0.16000000000000014</v>
      </c>
      <c r="GG174" s="537">
        <f t="shared" si="611"/>
        <v>0</v>
      </c>
      <c r="GH174" s="537">
        <f t="shared" si="573"/>
        <v>0.19000000000000014</v>
      </c>
      <c r="GI174" s="537">
        <f t="shared" si="541"/>
        <v>0</v>
      </c>
      <c r="GJ174" s="537">
        <f t="shared" si="542"/>
        <v>0</v>
      </c>
      <c r="GK174" s="518">
        <f t="shared" si="416"/>
        <v>-24.78478941228752</v>
      </c>
      <c r="GL174" s="519">
        <f t="shared" si="633"/>
        <v>0.19000000000000128</v>
      </c>
      <c r="GM174" s="519">
        <f t="shared" si="574"/>
        <v>0.19000000000000128</v>
      </c>
      <c r="GN174" s="519">
        <f t="shared" si="651"/>
        <v>0.32300000000000217</v>
      </c>
      <c r="GO174" s="165"/>
      <c r="GQ174" s="104">
        <f t="shared" si="612"/>
        <v>-22.740289412287495</v>
      </c>
      <c r="GR174"/>
      <c r="GS174" s="183"/>
      <c r="GT174" s="36">
        <v>42416</v>
      </c>
      <c r="GU174" s="105">
        <v>1.4469000000000001</v>
      </c>
      <c r="GV174" s="108">
        <v>1.398425</v>
      </c>
      <c r="GX174" s="104">
        <v>-22.025431999999995</v>
      </c>
      <c r="GY174" s="202">
        <v>0.1</v>
      </c>
      <c r="GZ174" s="223">
        <v>-0.39842500000000003</v>
      </c>
      <c r="HA174" s="509">
        <f t="shared" si="644"/>
        <v>0</v>
      </c>
      <c r="HB174" s="509">
        <f t="shared" si="613"/>
        <v>0.11000000000000001</v>
      </c>
      <c r="HC174" s="204">
        <f t="shared" si="614"/>
        <v>-23.0975</v>
      </c>
      <c r="HD174" s="204">
        <f t="shared" si="634"/>
        <v>0.10999999999999943</v>
      </c>
      <c r="HE174" s="537">
        <f t="shared" si="615"/>
        <v>0</v>
      </c>
      <c r="HF174" s="537">
        <f t="shared" si="577"/>
        <v>0</v>
      </c>
      <c r="HG174" s="537">
        <f t="shared" si="543"/>
        <v>0</v>
      </c>
      <c r="HH174" s="537">
        <f t="shared" si="544"/>
        <v>0</v>
      </c>
      <c r="HI174" s="518">
        <f t="shared" si="417"/>
        <v>-23.117257279915009</v>
      </c>
      <c r="HJ174" s="519">
        <f t="shared" si="635"/>
        <v>8.7999999999999551E-2</v>
      </c>
      <c r="HK174" s="519">
        <f t="shared" si="578"/>
        <v>8.7999999999999551E-2</v>
      </c>
      <c r="HL174" s="519">
        <f t="shared" si="652"/>
        <v>0.14959999999999923</v>
      </c>
      <c r="HM174" s="165"/>
      <c r="HO174" s="104">
        <f t="shared" si="616"/>
        <v>-21.448757279915014</v>
      </c>
      <c r="HP174" s="165"/>
      <c r="HQ174" s="183"/>
      <c r="HR174" s="36">
        <v>42416</v>
      </c>
      <c r="HS174" s="105">
        <v>1.4469000000000001</v>
      </c>
      <c r="HT174" s="108">
        <v>1.398425</v>
      </c>
      <c r="HV174" s="104">
        <v>-22.025431999999995</v>
      </c>
      <c r="HW174" s="202">
        <v>0.1</v>
      </c>
      <c r="HX174" s="223">
        <v>-3.0484249999999999</v>
      </c>
      <c r="HY174" s="509">
        <f t="shared" si="645"/>
        <v>-0.05</v>
      </c>
      <c r="HZ174" s="509">
        <f t="shared" si="617"/>
        <v>0</v>
      </c>
      <c r="IA174" s="204">
        <f t="shared" si="618"/>
        <v>-24.434775439477516</v>
      </c>
      <c r="IB174" s="204">
        <f t="shared" si="636"/>
        <v>5.0000000000000711E-2</v>
      </c>
      <c r="IC174" s="537">
        <f t="shared" si="619"/>
        <v>0</v>
      </c>
      <c r="ID174" s="537">
        <f t="shared" si="581"/>
        <v>0</v>
      </c>
      <c r="IE174" s="537">
        <f t="shared" si="545"/>
        <v>0</v>
      </c>
      <c r="IF174" s="537">
        <f t="shared" si="546"/>
        <v>0</v>
      </c>
      <c r="IG174" s="518">
        <f t="shared" si="418"/>
        <v>-24.434775439477516</v>
      </c>
      <c r="IH174" s="519">
        <f t="shared" si="637"/>
        <v>4.000000000000057E-2</v>
      </c>
      <c r="II174" s="519">
        <f t="shared" si="582"/>
        <v>2.0000000000000285E-2</v>
      </c>
      <c r="IJ174" s="519">
        <f t="shared" si="653"/>
        <v>2.0000000000000285E-2</v>
      </c>
      <c r="IK174" s="165"/>
      <c r="IL174" s="163"/>
      <c r="IM174" s="104">
        <f t="shared" si="620"/>
        <v>-24.107975439477524</v>
      </c>
      <c r="IN174"/>
      <c r="IO174" s="183"/>
      <c r="IP174" s="36">
        <v>42416</v>
      </c>
      <c r="IQ174" s="105">
        <v>1.4469000000000001</v>
      </c>
      <c r="IR174" s="108">
        <v>1.398425</v>
      </c>
      <c r="IT174" s="104">
        <v>-22.025431999999995</v>
      </c>
      <c r="IU174" s="202">
        <v>0.1</v>
      </c>
      <c r="IV174" s="365">
        <v>2.2015750000000001</v>
      </c>
      <c r="IW174" s="509">
        <f t="shared" si="646"/>
        <v>0</v>
      </c>
      <c r="IX174" s="509">
        <f t="shared" si="621"/>
        <v>0.13999999999999999</v>
      </c>
      <c r="IY174" s="204">
        <f t="shared" si="622"/>
        <v>-21.465000000000003</v>
      </c>
      <c r="IZ174" s="204">
        <f t="shared" si="638"/>
        <v>0.14000000000000057</v>
      </c>
      <c r="JA174" s="537">
        <f t="shared" si="623"/>
        <v>0</v>
      </c>
      <c r="JB174" s="537">
        <f t="shared" si="585"/>
        <v>0</v>
      </c>
      <c r="JC174" s="537">
        <f t="shared" si="586"/>
        <v>0</v>
      </c>
      <c r="JD174" s="537">
        <f t="shared" si="587"/>
        <v>0</v>
      </c>
      <c r="JE174" s="518">
        <f t="shared" si="419"/>
        <v>-21.53962241295001</v>
      </c>
      <c r="JF174" s="519">
        <f t="shared" si="588"/>
        <v>0.14000000000000057</v>
      </c>
      <c r="JG174" s="519">
        <f t="shared" si="589"/>
        <v>0.14000000000000057</v>
      </c>
      <c r="JH174" s="519">
        <f t="shared" si="654"/>
        <v>0.14000000000000057</v>
      </c>
      <c r="JI174" s="165"/>
      <c r="JJ174" s="163"/>
      <c r="JK174" s="104">
        <f t="shared" si="624"/>
        <v>-21.237423855859014</v>
      </c>
      <c r="JO174" s="163">
        <v>-22.025431999999995</v>
      </c>
      <c r="JP174" s="163">
        <v>1.9515749999999996</v>
      </c>
      <c r="JQ174" s="398">
        <f t="shared" si="525"/>
        <v>-21.616320429142519</v>
      </c>
      <c r="JT174" s="163">
        <v>1.601575</v>
      </c>
      <c r="JU174" s="398">
        <f t="shared" si="526"/>
        <v>-21.90848366490102</v>
      </c>
      <c r="JX174" s="163">
        <v>2.0515750000000001</v>
      </c>
      <c r="JY174" s="425">
        <f t="shared" si="527"/>
        <v>-19.406021978220004</v>
      </c>
      <c r="JZ174" s="398">
        <v>-19.413458333333335</v>
      </c>
      <c r="KB174" s="163">
        <v>5.0015750000000008</v>
      </c>
      <c r="KC174" s="419">
        <f t="shared" si="528"/>
        <v>-20.66278889968099</v>
      </c>
      <c r="KD174" s="419">
        <v>-22.22561111111111</v>
      </c>
      <c r="KF174" s="163">
        <v>3.101575</v>
      </c>
      <c r="KG174" s="398">
        <f t="shared" si="529"/>
        <v>-22.740289412287495</v>
      </c>
      <c r="KJ174" s="163">
        <v>-0.39842500000000003</v>
      </c>
      <c r="KK174" s="398">
        <f t="shared" si="530"/>
        <v>-21.448757279915014</v>
      </c>
      <c r="KL174" s="425"/>
      <c r="KN174" s="365">
        <v>-3.0484249999999999</v>
      </c>
      <c r="KO174" s="398">
        <f t="shared" si="531"/>
        <v>-24.107975439477524</v>
      </c>
      <c r="KR174" s="365">
        <v>2.2015750000000001</v>
      </c>
      <c r="KS174" s="398">
        <f t="shared" si="532"/>
        <v>-21.237423855859014</v>
      </c>
      <c r="KU174" s="36">
        <v>42416</v>
      </c>
    </row>
    <row r="175" spans="1:325" x14ac:dyDescent="0.35">
      <c r="A175" s="95">
        <v>41321</v>
      </c>
      <c r="B175" s="36">
        <v>41321</v>
      </c>
      <c r="C175" s="301">
        <v>3.3499999999999996</v>
      </c>
      <c r="D175" s="301">
        <v>3</v>
      </c>
      <c r="E175" s="301">
        <v>3.45</v>
      </c>
      <c r="F175" s="301">
        <v>6.4</v>
      </c>
      <c r="G175" s="301">
        <v>4.5</v>
      </c>
      <c r="H175" s="301">
        <v>1</v>
      </c>
      <c r="I175" s="301">
        <v>-1.65</v>
      </c>
      <c r="J175" s="301">
        <v>3.6</v>
      </c>
      <c r="K175" s="106"/>
      <c r="L175" s="36">
        <v>42416</v>
      </c>
      <c r="M175" s="105">
        <v>1.4469000000000001</v>
      </c>
      <c r="N175" s="98">
        <f t="shared" si="523"/>
        <v>1.398425</v>
      </c>
      <c r="O175" s="108">
        <f t="shared" si="524"/>
        <v>1.3505166666666666</v>
      </c>
      <c r="P175" s="262"/>
      <c r="Q175" s="181">
        <v>42416</v>
      </c>
      <c r="R175" s="301">
        <v>3.3499999999999996</v>
      </c>
      <c r="S175" s="224">
        <v>1.9515749999999996</v>
      </c>
      <c r="T175"/>
      <c r="U175" s="301">
        <v>3</v>
      </c>
      <c r="V175" s="224">
        <v>1.601575</v>
      </c>
      <c r="W175"/>
      <c r="X175" s="301">
        <v>3.45</v>
      </c>
      <c r="Y175" s="224">
        <v>2.0515750000000001</v>
      </c>
      <c r="Z175">
        <v>-19.413458333333335</v>
      </c>
      <c r="AA175" s="301">
        <v>6.4</v>
      </c>
      <c r="AB175" s="224">
        <v>5.0015750000000008</v>
      </c>
      <c r="AC175">
        <v>-22.22561111111111</v>
      </c>
      <c r="AD175" s="301">
        <v>4.5</v>
      </c>
      <c r="AE175" s="223">
        <v>3.101575</v>
      </c>
      <c r="AF175"/>
      <c r="AG175" s="301">
        <v>1</v>
      </c>
      <c r="AH175" s="223">
        <v>-0.39842500000000003</v>
      </c>
      <c r="AI175" s="100"/>
      <c r="AJ175" s="301">
        <v>-1.65</v>
      </c>
      <c r="AK175" s="223">
        <v>-3.0484249999999999</v>
      </c>
      <c r="AL175"/>
      <c r="AM175" s="301">
        <v>3.6</v>
      </c>
      <c r="AN175" s="223">
        <f t="shared" si="522"/>
        <v>2.2015750000000001</v>
      </c>
      <c r="AO175"/>
      <c r="AZ175" s="36">
        <v>42417</v>
      </c>
      <c r="BA175" s="301">
        <v>3.25</v>
      </c>
      <c r="BC175" s="301">
        <v>3.55</v>
      </c>
      <c r="BE175" s="301">
        <v>1.5</v>
      </c>
      <c r="BG175" s="301">
        <v>5.55</v>
      </c>
      <c r="BI175" s="301">
        <v>4.0500000000000007</v>
      </c>
      <c r="BK175" s="301">
        <v>-0.30000000000000004</v>
      </c>
      <c r="BM175" s="301">
        <v>-1.3499999999999999</v>
      </c>
      <c r="BN175" s="104"/>
      <c r="BO175" s="301">
        <v>2.5</v>
      </c>
      <c r="BP175" s="186"/>
      <c r="BQ175" s="104"/>
      <c r="BS175" s="36">
        <v>42417</v>
      </c>
      <c r="BT175">
        <v>121</v>
      </c>
      <c r="BU175">
        <f t="shared" si="380"/>
        <v>1.21</v>
      </c>
      <c r="BV175">
        <f t="shared" si="381"/>
        <v>-21.958308519749998</v>
      </c>
      <c r="BW175">
        <v>108</v>
      </c>
      <c r="BX175">
        <f t="shared" si="382"/>
        <v>1.08</v>
      </c>
      <c r="CD175" s="36">
        <v>42417</v>
      </c>
      <c r="CE175" s="105">
        <v>1.54555</v>
      </c>
      <c r="CF175" s="108">
        <v>1.4962249999999999</v>
      </c>
      <c r="CH175" s="104">
        <v>-21.958308519749998</v>
      </c>
      <c r="CI175" s="202">
        <v>0.1</v>
      </c>
      <c r="CJ175" s="224">
        <v>1.7537750000000001</v>
      </c>
      <c r="CK175" s="509">
        <f t="shared" si="639"/>
        <v>0</v>
      </c>
      <c r="CL175" s="509">
        <f t="shared" si="591"/>
        <v>0.13</v>
      </c>
      <c r="CM175" s="204">
        <f t="shared" si="592"/>
        <v>-22.936220429142505</v>
      </c>
      <c r="CN175" s="204">
        <f t="shared" si="593"/>
        <v>0.12999999999999901</v>
      </c>
      <c r="CO175" s="537">
        <f t="shared" si="594"/>
        <v>0</v>
      </c>
      <c r="CP175" s="537">
        <f t="shared" si="595"/>
        <v>0</v>
      </c>
      <c r="CQ175" s="537">
        <f t="shared" si="533"/>
        <v>0</v>
      </c>
      <c r="CR175" s="537">
        <f t="shared" si="534"/>
        <v>0</v>
      </c>
      <c r="CS175" s="518">
        <f t="shared" si="412"/>
        <v>-22.936220429142505</v>
      </c>
      <c r="CT175" s="519">
        <f t="shared" si="626"/>
        <v>0.12999999999999901</v>
      </c>
      <c r="CU175" s="519">
        <f t="shared" si="558"/>
        <v>0.12999999999999901</v>
      </c>
      <c r="CV175" s="519">
        <f t="shared" si="647"/>
        <v>0.22099999999999831</v>
      </c>
      <c r="CW175" s="165"/>
      <c r="CY175" s="104">
        <f t="shared" si="596"/>
        <v>-21.395320429142522</v>
      </c>
      <c r="CZ175"/>
      <c r="DB175" s="36">
        <v>42417</v>
      </c>
      <c r="DC175" s="105">
        <v>1.54555</v>
      </c>
      <c r="DD175" s="108">
        <v>1.4962249999999999</v>
      </c>
      <c r="DF175" s="104">
        <v>-21.958308519749998</v>
      </c>
      <c r="DG175" s="202">
        <v>0.1</v>
      </c>
      <c r="DH175" s="224">
        <v>2.0537749999999999</v>
      </c>
      <c r="DI175" s="509">
        <f t="shared" si="640"/>
        <v>0</v>
      </c>
      <c r="DJ175" s="509">
        <f t="shared" si="597"/>
        <v>0.13999999999999999</v>
      </c>
      <c r="DK175" s="204">
        <f t="shared" si="598"/>
        <v>-23.620000000000029</v>
      </c>
      <c r="DL175" s="204">
        <f t="shared" si="627"/>
        <v>0.14000000000000057</v>
      </c>
      <c r="DM175" s="537">
        <f t="shared" si="599"/>
        <v>0</v>
      </c>
      <c r="DN175" s="537">
        <f t="shared" si="561"/>
        <v>0</v>
      </c>
      <c r="DO175" s="537">
        <f t="shared" si="535"/>
        <v>0</v>
      </c>
      <c r="DP175" s="537">
        <f t="shared" si="536"/>
        <v>0</v>
      </c>
      <c r="DQ175" s="518">
        <f t="shared" si="413"/>
        <v>-24.361162814992529</v>
      </c>
      <c r="DR175" s="519">
        <f t="shared" si="625"/>
        <v>0.14000000000000057</v>
      </c>
      <c r="DS175" s="519">
        <f t="shared" si="562"/>
        <v>0.14000000000000057</v>
      </c>
      <c r="DT175" s="519">
        <f t="shared" si="648"/>
        <v>0.23800000000000096</v>
      </c>
      <c r="DU175" s="165"/>
      <c r="DW175" s="104">
        <f t="shared" si="600"/>
        <v>-21.67048366490102</v>
      </c>
      <c r="DY175" s="183"/>
      <c r="DZ175" s="36">
        <v>42417</v>
      </c>
      <c r="EA175" s="105">
        <v>1.54555</v>
      </c>
      <c r="EB175" s="108">
        <v>1.4962249999999999</v>
      </c>
      <c r="ED175" s="104">
        <v>-21.958308519749998</v>
      </c>
      <c r="EE175" s="202">
        <v>0.1</v>
      </c>
      <c r="EF175" s="224">
        <v>3.7750000000000838E-3</v>
      </c>
      <c r="EG175" s="509">
        <f t="shared" si="641"/>
        <v>0</v>
      </c>
      <c r="EH175" s="509">
        <f t="shared" si="601"/>
        <v>0.12</v>
      </c>
      <c r="EI175" s="204">
        <f t="shared" si="602"/>
        <v>-18.720901753414999</v>
      </c>
      <c r="EJ175" s="204">
        <f t="shared" si="628"/>
        <v>0.12000000000000099</v>
      </c>
      <c r="EK175" s="537">
        <f t="shared" si="603"/>
        <v>0</v>
      </c>
      <c r="EL175" s="537">
        <f t="shared" si="565"/>
        <v>0</v>
      </c>
      <c r="EM175" s="537">
        <f t="shared" si="537"/>
        <v>0.15000000000000099</v>
      </c>
      <c r="EN175" s="537">
        <f t="shared" si="538"/>
        <v>0</v>
      </c>
      <c r="EO175" s="518">
        <f t="shared" si="414"/>
        <v>-18.772810244839985</v>
      </c>
      <c r="EP175" s="519">
        <f t="shared" si="629"/>
        <v>0.15000000000000213</v>
      </c>
      <c r="EQ175" s="519">
        <f t="shared" si="566"/>
        <v>0.15000000000000213</v>
      </c>
      <c r="ER175" s="519">
        <f t="shared" si="649"/>
        <v>0.15000000000000213</v>
      </c>
      <c r="ES175" s="165"/>
      <c r="EU175" s="104">
        <f t="shared" si="604"/>
        <v>-19.256021978220002</v>
      </c>
      <c r="EW175" s="183"/>
      <c r="EX175" s="36">
        <v>42417</v>
      </c>
      <c r="EY175" s="105">
        <v>1.54555</v>
      </c>
      <c r="EZ175" s="108">
        <v>1.4962249999999999</v>
      </c>
      <c r="FB175" s="104">
        <v>-21.958308519749998</v>
      </c>
      <c r="FC175" s="202">
        <v>0.1</v>
      </c>
      <c r="FD175" s="224">
        <v>4.0537749999999999</v>
      </c>
      <c r="FE175" s="509">
        <f t="shared" si="642"/>
        <v>0</v>
      </c>
      <c r="FF175" s="509">
        <f t="shared" si="605"/>
        <v>0.18000000000000002</v>
      </c>
      <c r="FG175" s="204">
        <f t="shared" si="606"/>
        <v>-21.461800427505004</v>
      </c>
      <c r="FH175" s="204">
        <f t="shared" si="630"/>
        <v>0.17999999999999972</v>
      </c>
      <c r="FI175" s="537">
        <f t="shared" si="607"/>
        <v>0</v>
      </c>
      <c r="FJ175" s="537">
        <f t="shared" si="569"/>
        <v>0</v>
      </c>
      <c r="FK175" s="537">
        <f t="shared" si="539"/>
        <v>0</v>
      </c>
      <c r="FL175" s="537">
        <f t="shared" si="540"/>
        <v>0</v>
      </c>
      <c r="FM175" s="518">
        <f t="shared" si="415"/>
        <v>-21.461800427505004</v>
      </c>
      <c r="FN175" s="519">
        <f t="shared" si="631"/>
        <v>0.17999999999999972</v>
      </c>
      <c r="FO175" s="519">
        <f t="shared" si="570"/>
        <v>0.17999999999999972</v>
      </c>
      <c r="FP175" s="519">
        <f t="shared" si="650"/>
        <v>0.17999999999999972</v>
      </c>
      <c r="FQ175" s="165"/>
      <c r="FS175" s="104">
        <f t="shared" si="608"/>
        <v>-20.48278889968099</v>
      </c>
      <c r="FT175"/>
      <c r="FU175" s="183"/>
      <c r="FV175" s="36">
        <v>42417</v>
      </c>
      <c r="FW175" s="105">
        <v>1.54555</v>
      </c>
      <c r="FX175" s="108">
        <v>1.4962249999999999</v>
      </c>
      <c r="FZ175" s="104">
        <v>-21.958308519749998</v>
      </c>
      <c r="GA175" s="202">
        <v>0.1</v>
      </c>
      <c r="GB175" s="223">
        <v>2.5537750000000008</v>
      </c>
      <c r="GC175" s="509">
        <f t="shared" si="643"/>
        <v>0</v>
      </c>
      <c r="GD175" s="509">
        <f t="shared" si="609"/>
        <v>0.13999999999999999</v>
      </c>
      <c r="GE175" s="204">
        <f t="shared" si="610"/>
        <v>-25.734789412287512</v>
      </c>
      <c r="GF175" s="204">
        <f t="shared" si="632"/>
        <v>0.14000000000000057</v>
      </c>
      <c r="GG175" s="537">
        <f t="shared" si="611"/>
        <v>0</v>
      </c>
      <c r="GH175" s="537">
        <f t="shared" si="573"/>
        <v>0.15000000000000058</v>
      </c>
      <c r="GI175" s="537">
        <f t="shared" si="541"/>
        <v>0</v>
      </c>
      <c r="GJ175" s="537">
        <f t="shared" si="542"/>
        <v>0</v>
      </c>
      <c r="GK175" s="518">
        <f t="shared" si="416"/>
        <v>-24.634789412287518</v>
      </c>
      <c r="GL175" s="519">
        <f t="shared" si="633"/>
        <v>0.15000000000000213</v>
      </c>
      <c r="GM175" s="519">
        <f t="shared" si="574"/>
        <v>0.15000000000000213</v>
      </c>
      <c r="GN175" s="519">
        <f t="shared" si="651"/>
        <v>0.25500000000000361</v>
      </c>
      <c r="GO175" s="165"/>
      <c r="GQ175" s="104">
        <f t="shared" si="612"/>
        <v>-22.485289412287493</v>
      </c>
      <c r="GR175"/>
      <c r="GS175" s="183"/>
      <c r="GT175" s="36">
        <v>42417</v>
      </c>
      <c r="GU175" s="105">
        <v>1.54555</v>
      </c>
      <c r="GV175" s="108">
        <v>1.4962249999999999</v>
      </c>
      <c r="GX175" s="104">
        <v>-21.958308519749998</v>
      </c>
      <c r="GY175" s="202">
        <v>0.1</v>
      </c>
      <c r="GZ175" s="223">
        <v>-1.796225</v>
      </c>
      <c r="HA175" s="509">
        <f t="shared" si="644"/>
        <v>0.05</v>
      </c>
      <c r="HB175" s="509">
        <f t="shared" si="613"/>
        <v>0</v>
      </c>
      <c r="HC175" s="204">
        <f t="shared" si="614"/>
        <v>-23.047499999999999</v>
      </c>
      <c r="HD175" s="204">
        <f t="shared" si="634"/>
        <v>5.0000000000000711E-2</v>
      </c>
      <c r="HE175" s="537">
        <f t="shared" si="615"/>
        <v>0</v>
      </c>
      <c r="HF175" s="537">
        <f t="shared" si="577"/>
        <v>0</v>
      </c>
      <c r="HG175" s="537">
        <f t="shared" si="543"/>
        <v>0</v>
      </c>
      <c r="HH175" s="537">
        <f t="shared" si="544"/>
        <v>0</v>
      </c>
      <c r="HI175" s="518">
        <f t="shared" si="417"/>
        <v>-23.067257279915008</v>
      </c>
      <c r="HJ175" s="519">
        <f t="shared" si="635"/>
        <v>4.000000000000057E-2</v>
      </c>
      <c r="HK175" s="519">
        <f t="shared" si="578"/>
        <v>4.000000000000057E-2</v>
      </c>
      <c r="HL175" s="519">
        <f t="shared" si="652"/>
        <v>6.8000000000000962E-2</v>
      </c>
      <c r="HM175" s="165"/>
      <c r="HO175" s="104">
        <f t="shared" si="616"/>
        <v>-21.380757279915013</v>
      </c>
      <c r="HP175" s="165"/>
      <c r="HQ175" s="183"/>
      <c r="HR175" s="36">
        <v>42417</v>
      </c>
      <c r="HS175" s="105">
        <v>1.54555</v>
      </c>
      <c r="HT175" s="108">
        <v>1.4962249999999999</v>
      </c>
      <c r="HV175" s="104">
        <v>-21.958308519749998</v>
      </c>
      <c r="HW175" s="202">
        <v>0.1</v>
      </c>
      <c r="HX175" s="223">
        <v>-2.8462249999999996</v>
      </c>
      <c r="HY175" s="509">
        <f t="shared" si="645"/>
        <v>2.0000000000000004E-2</v>
      </c>
      <c r="HZ175" s="509">
        <f t="shared" si="617"/>
        <v>0</v>
      </c>
      <c r="IA175" s="204">
        <f t="shared" si="618"/>
        <v>-24.414775439477516</v>
      </c>
      <c r="IB175" s="204">
        <f t="shared" si="636"/>
        <v>1.9999999999999574E-2</v>
      </c>
      <c r="IC175" s="537">
        <f t="shared" si="619"/>
        <v>0</v>
      </c>
      <c r="ID175" s="537">
        <f t="shared" si="581"/>
        <v>0</v>
      </c>
      <c r="IE175" s="537">
        <f t="shared" si="545"/>
        <v>0</v>
      </c>
      <c r="IF175" s="537">
        <f t="shared" si="546"/>
        <v>0</v>
      </c>
      <c r="IG175" s="518">
        <f t="shared" si="418"/>
        <v>-24.414775439477516</v>
      </c>
      <c r="IH175" s="519">
        <f t="shared" si="637"/>
        <v>1.599999999999966E-2</v>
      </c>
      <c r="II175" s="519">
        <f t="shared" si="582"/>
        <v>7.9999999999998302E-3</v>
      </c>
      <c r="IJ175" s="519">
        <f t="shared" si="653"/>
        <v>7.9999999999998302E-3</v>
      </c>
      <c r="IK175" s="165"/>
      <c r="IL175" s="163"/>
      <c r="IM175" s="104">
        <f t="shared" si="620"/>
        <v>-24.099975439477525</v>
      </c>
      <c r="IN175" s="104"/>
      <c r="IO175" s="183"/>
      <c r="IP175" s="36">
        <v>42417</v>
      </c>
      <c r="IQ175" s="105">
        <v>1.54555</v>
      </c>
      <c r="IR175" s="108">
        <v>1.4962249999999999</v>
      </c>
      <c r="IT175" s="104">
        <v>-21.958308519749998</v>
      </c>
      <c r="IU175" s="202">
        <v>0.1</v>
      </c>
      <c r="IV175" s="365">
        <v>1.0037750000000001</v>
      </c>
      <c r="IW175" s="509">
        <f t="shared" si="646"/>
        <v>0</v>
      </c>
      <c r="IX175" s="509">
        <f t="shared" si="621"/>
        <v>0.13</v>
      </c>
      <c r="IY175" s="204">
        <f t="shared" si="622"/>
        <v>-21.335000000000004</v>
      </c>
      <c r="IZ175" s="204">
        <f t="shared" si="638"/>
        <v>0.12999999999999901</v>
      </c>
      <c r="JA175" s="537">
        <f t="shared" si="623"/>
        <v>0</v>
      </c>
      <c r="JB175" s="537">
        <f t="shared" si="585"/>
        <v>0</v>
      </c>
      <c r="JC175" s="537">
        <f t="shared" si="586"/>
        <v>0</v>
      </c>
      <c r="JD175" s="537">
        <f t="shared" si="587"/>
        <v>0</v>
      </c>
      <c r="JE175" s="518">
        <f t="shared" si="419"/>
        <v>-21.409622412950011</v>
      </c>
      <c r="JF175" s="519">
        <f t="shared" si="588"/>
        <v>0.12999999999999901</v>
      </c>
      <c r="JG175" s="519">
        <f t="shared" si="589"/>
        <v>0.12999999999999901</v>
      </c>
      <c r="JH175" s="519">
        <f t="shared" si="654"/>
        <v>0.12999999999999901</v>
      </c>
      <c r="JI175" s="165"/>
      <c r="JJ175" s="163"/>
      <c r="JK175" s="104">
        <f t="shared" si="624"/>
        <v>-21.107423855859015</v>
      </c>
      <c r="JL175" s="186"/>
      <c r="JM175" s="186"/>
      <c r="JN175" s="527"/>
      <c r="JO175" s="163">
        <v>-21.958308519749998</v>
      </c>
      <c r="JP175" s="163">
        <v>1.7537750000000001</v>
      </c>
      <c r="JQ175" s="398">
        <f t="shared" si="525"/>
        <v>-21.395320429142522</v>
      </c>
      <c r="JT175" s="163">
        <v>2.0537749999999999</v>
      </c>
      <c r="JU175" s="398">
        <f t="shared" si="526"/>
        <v>-21.67048366490102</v>
      </c>
      <c r="JX175" s="163">
        <v>3.7750000000000838E-3</v>
      </c>
      <c r="JY175" s="425">
        <f t="shared" si="527"/>
        <v>-19.256021978220002</v>
      </c>
      <c r="KB175" s="163">
        <v>4.0537749999999999</v>
      </c>
      <c r="KC175" s="398">
        <f t="shared" si="528"/>
        <v>-20.48278889968099</v>
      </c>
      <c r="KF175" s="163">
        <v>2.5537750000000008</v>
      </c>
      <c r="KG175" s="398">
        <f t="shared" si="529"/>
        <v>-22.485289412287493</v>
      </c>
      <c r="KJ175" s="163">
        <v>-1.796225</v>
      </c>
      <c r="KK175" s="398">
        <f t="shared" si="530"/>
        <v>-21.380757279915013</v>
      </c>
      <c r="KL175" s="425"/>
      <c r="KN175" s="365">
        <v>-2.8462249999999996</v>
      </c>
      <c r="KO175" s="398">
        <f t="shared" si="531"/>
        <v>-24.099975439477525</v>
      </c>
      <c r="KP175" s="164"/>
      <c r="KR175" s="365">
        <v>1.0037750000000001</v>
      </c>
      <c r="KS175" s="398">
        <f t="shared" si="532"/>
        <v>-21.107423855859015</v>
      </c>
      <c r="KT175" s="164"/>
      <c r="KU175" s="36">
        <v>42417</v>
      </c>
    </row>
    <row r="176" spans="1:325" x14ac:dyDescent="0.35">
      <c r="A176" s="95">
        <v>41322</v>
      </c>
      <c r="B176" s="36">
        <v>41322</v>
      </c>
      <c r="C176" s="301">
        <v>3.25</v>
      </c>
      <c r="D176" s="301">
        <v>3.55</v>
      </c>
      <c r="E176" s="301">
        <v>1.5</v>
      </c>
      <c r="F176" s="301">
        <v>5.55</v>
      </c>
      <c r="G176" s="301">
        <v>4.0500000000000007</v>
      </c>
      <c r="H176" s="301">
        <v>-0.30000000000000004</v>
      </c>
      <c r="I176" s="301">
        <v>-1.3499999999999999</v>
      </c>
      <c r="J176" s="301">
        <v>2.5</v>
      </c>
      <c r="K176" s="106"/>
      <c r="L176" s="36">
        <v>42417</v>
      </c>
      <c r="M176" s="105">
        <v>1.54555</v>
      </c>
      <c r="N176" s="98">
        <f t="shared" si="523"/>
        <v>1.4962249999999999</v>
      </c>
      <c r="O176" s="108">
        <f t="shared" si="524"/>
        <v>1.4474666666666665</v>
      </c>
      <c r="P176" s="262"/>
      <c r="Q176" s="181">
        <v>42417</v>
      </c>
      <c r="R176" s="301">
        <v>3.25</v>
      </c>
      <c r="S176" s="224">
        <v>1.7537750000000001</v>
      </c>
      <c r="T176"/>
      <c r="U176" s="301">
        <v>3.55</v>
      </c>
      <c r="V176" s="224">
        <v>2.0537749999999999</v>
      </c>
      <c r="W176"/>
      <c r="X176" s="301">
        <v>1.5</v>
      </c>
      <c r="Y176" s="224">
        <v>3.7750000000000838E-3</v>
      </c>
      <c r="Z176"/>
      <c r="AA176" s="301">
        <v>5.55</v>
      </c>
      <c r="AB176" s="224">
        <v>4.0537749999999999</v>
      </c>
      <c r="AC176"/>
      <c r="AD176" s="301">
        <v>4.0500000000000007</v>
      </c>
      <c r="AE176" s="223">
        <v>2.5537750000000008</v>
      </c>
      <c r="AF176"/>
      <c r="AG176" s="301">
        <v>-0.30000000000000004</v>
      </c>
      <c r="AH176" s="223">
        <v>-1.796225</v>
      </c>
      <c r="AI176" s="100"/>
      <c r="AJ176" s="301">
        <v>-1.3499999999999999</v>
      </c>
      <c r="AK176" s="223">
        <v>-2.8462249999999996</v>
      </c>
      <c r="AL176" s="104"/>
      <c r="AM176" s="301">
        <v>2.5</v>
      </c>
      <c r="AN176" s="223">
        <f t="shared" si="522"/>
        <v>1.0037750000000001</v>
      </c>
      <c r="AO176" s="104"/>
      <c r="AZ176" s="36">
        <v>42418</v>
      </c>
      <c r="BA176" s="301">
        <v>-5.0000000000000044E-2</v>
      </c>
      <c r="BC176" s="301">
        <v>2.8</v>
      </c>
      <c r="BE176" s="301">
        <v>1.4000000000000001</v>
      </c>
      <c r="BG176" s="301">
        <v>4.5</v>
      </c>
      <c r="BI176" s="301">
        <v>1.35</v>
      </c>
      <c r="BK176" s="301">
        <v>-3.3</v>
      </c>
      <c r="BM176" s="301">
        <v>-4.7</v>
      </c>
      <c r="BN176" s="104"/>
      <c r="BO176" s="301">
        <v>2.3499999999999996</v>
      </c>
      <c r="BP176" s="186"/>
      <c r="BQ176" s="104"/>
      <c r="BS176" s="36">
        <v>42418</v>
      </c>
      <c r="BT176">
        <v>122</v>
      </c>
      <c r="BU176">
        <f t="shared" si="380"/>
        <v>1.22</v>
      </c>
      <c r="BV176">
        <f t="shared" si="381"/>
        <v>-21.888048484000024</v>
      </c>
      <c r="BW176">
        <v>109</v>
      </c>
      <c r="BX176">
        <f t="shared" si="382"/>
        <v>1.0900000000000001</v>
      </c>
      <c r="CD176" s="36">
        <v>42418</v>
      </c>
      <c r="CE176" s="105">
        <v>1.6458999999999999</v>
      </c>
      <c r="CF176" s="108">
        <v>1.5957249999999998</v>
      </c>
      <c r="CH176" s="104">
        <v>-21.888048484000024</v>
      </c>
      <c r="CI176" s="202">
        <v>0.1</v>
      </c>
      <c r="CJ176" s="224">
        <v>-1.6457249999999999</v>
      </c>
      <c r="CK176" s="509">
        <f t="shared" si="639"/>
        <v>0.05</v>
      </c>
      <c r="CL176" s="509">
        <f t="shared" si="591"/>
        <v>0</v>
      </c>
      <c r="CM176" s="204">
        <f t="shared" si="592"/>
        <v>-22.886220429142504</v>
      </c>
      <c r="CN176" s="204">
        <f t="shared" si="593"/>
        <v>5.0000000000000711E-2</v>
      </c>
      <c r="CO176" s="537">
        <f t="shared" si="594"/>
        <v>0</v>
      </c>
      <c r="CP176" s="537">
        <f t="shared" si="595"/>
        <v>0</v>
      </c>
      <c r="CQ176" s="537">
        <f t="shared" si="533"/>
        <v>0</v>
      </c>
      <c r="CR176" s="537">
        <f t="shared" si="534"/>
        <v>0</v>
      </c>
      <c r="CS176" s="518">
        <f t="shared" si="412"/>
        <v>-22.886220429142504</v>
      </c>
      <c r="CT176" s="519">
        <f>IF(AND(CS175&lt;-21,CJ176&lt;0),((CS176-CS175)*0.8),(CS176-CS175))</f>
        <v>4.000000000000057E-2</v>
      </c>
      <c r="CU176" s="519">
        <f t="shared" si="558"/>
        <v>4.000000000000057E-2</v>
      </c>
      <c r="CV176" s="519">
        <f t="shared" si="647"/>
        <v>4.000000000000057E-2</v>
      </c>
      <c r="CW176" s="165"/>
      <c r="CY176" s="104">
        <f t="shared" si="596"/>
        <v>-21.355320429142523</v>
      </c>
      <c r="CZ176"/>
      <c r="DB176" s="36">
        <v>42418</v>
      </c>
      <c r="DC176" s="105">
        <v>1.6458999999999999</v>
      </c>
      <c r="DD176" s="108">
        <v>1.5957249999999998</v>
      </c>
      <c r="DF176" s="104">
        <v>-21.888048484000024</v>
      </c>
      <c r="DG176" s="202">
        <v>0.1</v>
      </c>
      <c r="DH176" s="224">
        <v>1.204275</v>
      </c>
      <c r="DI176" s="509">
        <f t="shared" si="640"/>
        <v>0</v>
      </c>
      <c r="DJ176" s="509">
        <f t="shared" si="597"/>
        <v>0.13</v>
      </c>
      <c r="DK176" s="204">
        <f t="shared" si="598"/>
        <v>-23.49000000000003</v>
      </c>
      <c r="DL176" s="204">
        <f t="shared" si="627"/>
        <v>0.12999999999999901</v>
      </c>
      <c r="DM176" s="537">
        <f t="shared" si="599"/>
        <v>0</v>
      </c>
      <c r="DN176" s="537">
        <f t="shared" si="561"/>
        <v>0</v>
      </c>
      <c r="DO176" s="537">
        <f t="shared" si="535"/>
        <v>0</v>
      </c>
      <c r="DP176" s="537">
        <f t="shared" si="536"/>
        <v>0</v>
      </c>
      <c r="DQ176" s="518">
        <f t="shared" si="413"/>
        <v>-24.23116281499253</v>
      </c>
      <c r="DR176" s="519">
        <f t="shared" si="625"/>
        <v>0.12999999999999901</v>
      </c>
      <c r="DS176" s="519">
        <f t="shared" si="562"/>
        <v>0.12999999999999901</v>
      </c>
      <c r="DT176" s="519">
        <f t="shared" si="648"/>
        <v>0.22099999999999831</v>
      </c>
      <c r="DU176" s="165"/>
      <c r="DW176" s="104">
        <f t="shared" si="600"/>
        <v>-21.449483664901024</v>
      </c>
      <c r="DY176" s="183"/>
      <c r="DZ176" s="36">
        <v>42418</v>
      </c>
      <c r="EA176" s="105">
        <v>1.6458999999999999</v>
      </c>
      <c r="EB176" s="108">
        <v>1.5957249999999998</v>
      </c>
      <c r="ED176" s="104">
        <v>-21.888048484000024</v>
      </c>
      <c r="EE176" s="202">
        <v>0.1</v>
      </c>
      <c r="EF176" s="224">
        <v>-0.1957249999999997</v>
      </c>
      <c r="EG176" s="509">
        <f t="shared" si="641"/>
        <v>0</v>
      </c>
      <c r="EH176" s="509">
        <f t="shared" si="601"/>
        <v>0.11000000000000001</v>
      </c>
      <c r="EI176" s="204">
        <f t="shared" si="602"/>
        <v>-18.610901753415</v>
      </c>
      <c r="EJ176" s="204">
        <f t="shared" si="628"/>
        <v>0.10999999999999943</v>
      </c>
      <c r="EK176" s="537">
        <f t="shared" si="603"/>
        <v>0</v>
      </c>
      <c r="EL176" s="537">
        <f t="shared" si="565"/>
        <v>0</v>
      </c>
      <c r="EM176" s="537">
        <f t="shared" si="537"/>
        <v>0</v>
      </c>
      <c r="EN176" s="537">
        <f t="shared" si="538"/>
        <v>0.11999999999999944</v>
      </c>
      <c r="EO176" s="518">
        <f t="shared" si="414"/>
        <v>-18.652810244839984</v>
      </c>
      <c r="EP176" s="519">
        <f t="shared" si="629"/>
        <v>0.12000000000000099</v>
      </c>
      <c r="EQ176" s="519">
        <f t="shared" si="566"/>
        <v>0.12000000000000099</v>
      </c>
      <c r="ER176" s="519">
        <f t="shared" si="649"/>
        <v>0.12000000000000099</v>
      </c>
      <c r="ES176" s="165"/>
      <c r="EU176" s="104">
        <f t="shared" si="604"/>
        <v>-19.136021978220001</v>
      </c>
      <c r="EW176" s="183"/>
      <c r="EX176" s="36">
        <v>42418</v>
      </c>
      <c r="EY176" s="105">
        <v>1.6458999999999999</v>
      </c>
      <c r="EZ176" s="108">
        <v>1.5957249999999998</v>
      </c>
      <c r="FB176" s="104">
        <v>-21.888048484000024</v>
      </c>
      <c r="FC176" s="202">
        <v>0.1</v>
      </c>
      <c r="FD176" s="224">
        <v>2.9042750000000002</v>
      </c>
      <c r="FE176" s="509">
        <f t="shared" si="642"/>
        <v>0</v>
      </c>
      <c r="FF176" s="509">
        <f t="shared" si="605"/>
        <v>0.13999999999999999</v>
      </c>
      <c r="FG176" s="204">
        <f t="shared" si="606"/>
        <v>-21.321800427505003</v>
      </c>
      <c r="FH176" s="204">
        <f t="shared" si="630"/>
        <v>0.14000000000000057</v>
      </c>
      <c r="FI176" s="537">
        <f t="shared" si="607"/>
        <v>0</v>
      </c>
      <c r="FJ176" s="537">
        <f t="shared" si="569"/>
        <v>0</v>
      </c>
      <c r="FK176" s="537">
        <f t="shared" si="539"/>
        <v>0</v>
      </c>
      <c r="FL176" s="537">
        <f t="shared" si="540"/>
        <v>0</v>
      </c>
      <c r="FM176" s="518">
        <f t="shared" si="415"/>
        <v>-21.321800427505003</v>
      </c>
      <c r="FN176" s="519">
        <f t="shared" si="631"/>
        <v>0.14000000000000057</v>
      </c>
      <c r="FO176" s="519">
        <f t="shared" si="570"/>
        <v>0.14000000000000057</v>
      </c>
      <c r="FP176" s="519">
        <f t="shared" si="650"/>
        <v>0.14000000000000057</v>
      </c>
      <c r="FQ176" s="165"/>
      <c r="FS176" s="104">
        <f t="shared" si="608"/>
        <v>-20.34278889968099</v>
      </c>
      <c r="FT176"/>
      <c r="FU176" s="183"/>
      <c r="FV176" s="36">
        <v>42418</v>
      </c>
      <c r="FW176" s="105">
        <v>1.6458999999999999</v>
      </c>
      <c r="FX176" s="108">
        <v>1.5957249999999998</v>
      </c>
      <c r="FZ176" s="104">
        <v>-21.888048484000024</v>
      </c>
      <c r="GA176" s="202">
        <v>0.1</v>
      </c>
      <c r="GB176" s="223">
        <v>-0.24572499999999975</v>
      </c>
      <c r="GC176" s="509">
        <f t="shared" si="643"/>
        <v>0</v>
      </c>
      <c r="GD176" s="509">
        <f t="shared" si="609"/>
        <v>0.11000000000000001</v>
      </c>
      <c r="GE176" s="204">
        <f t="shared" si="610"/>
        <v>-25.624789412287512</v>
      </c>
      <c r="GF176" s="204">
        <f t="shared" si="632"/>
        <v>0.10999999999999943</v>
      </c>
      <c r="GG176" s="537">
        <f t="shared" si="611"/>
        <v>7.9999999999999433E-2</v>
      </c>
      <c r="GH176" s="537">
        <f t="shared" si="573"/>
        <v>0</v>
      </c>
      <c r="GI176" s="537">
        <f t="shared" si="541"/>
        <v>0</v>
      </c>
      <c r="GJ176" s="537">
        <f t="shared" si="542"/>
        <v>0</v>
      </c>
      <c r="GK176" s="518">
        <f t="shared" si="416"/>
        <v>-24.554789412287519</v>
      </c>
      <c r="GL176" s="519">
        <f t="shared" si="633"/>
        <v>6.3999999999998641E-2</v>
      </c>
      <c r="GM176" s="519">
        <f t="shared" si="574"/>
        <v>6.3999999999998641E-2</v>
      </c>
      <c r="GN176" s="519">
        <f t="shared" si="651"/>
        <v>0.10879999999999769</v>
      </c>
      <c r="GO176" s="165"/>
      <c r="GQ176" s="104">
        <f t="shared" si="612"/>
        <v>-22.376489412287494</v>
      </c>
      <c r="GR176"/>
      <c r="GS176" s="183"/>
      <c r="GT176" s="36">
        <v>42418</v>
      </c>
      <c r="GU176" s="105">
        <v>1.6458999999999999</v>
      </c>
      <c r="GV176" s="108">
        <v>1.5957249999999998</v>
      </c>
      <c r="GX176" s="104">
        <v>-21.888048484000024</v>
      </c>
      <c r="GY176" s="202">
        <v>0.1</v>
      </c>
      <c r="GZ176" s="223">
        <v>-4.8957249999999997</v>
      </c>
      <c r="HA176" s="509">
        <f t="shared" si="644"/>
        <v>-0.1</v>
      </c>
      <c r="HB176" s="509">
        <f t="shared" si="613"/>
        <v>0</v>
      </c>
      <c r="HC176" s="204">
        <f t="shared" si="614"/>
        <v>-23.147500000000001</v>
      </c>
      <c r="HD176" s="204">
        <f t="shared" si="634"/>
        <v>-0.10000000000000142</v>
      </c>
      <c r="HE176" s="537">
        <f t="shared" si="615"/>
        <v>0</v>
      </c>
      <c r="HF176" s="537">
        <f t="shared" si="577"/>
        <v>0</v>
      </c>
      <c r="HG176" s="537">
        <f t="shared" si="543"/>
        <v>0</v>
      </c>
      <c r="HH176" s="537">
        <f t="shared" si="544"/>
        <v>0</v>
      </c>
      <c r="HI176" s="518">
        <f t="shared" si="417"/>
        <v>-23.16725727991501</v>
      </c>
      <c r="HJ176" s="519">
        <f t="shared" si="635"/>
        <v>-8.000000000000114E-2</v>
      </c>
      <c r="HK176" s="519">
        <f t="shared" si="578"/>
        <v>-8.000000000000114E-2</v>
      </c>
      <c r="HL176" s="519">
        <f t="shared" si="652"/>
        <v>-8.000000000000114E-2</v>
      </c>
      <c r="HM176" s="165"/>
      <c r="HO176" s="104">
        <f t="shared" si="616"/>
        <v>-21.460757279915015</v>
      </c>
      <c r="HP176" s="165"/>
      <c r="HQ176" s="183"/>
      <c r="HR176" s="36">
        <v>42418</v>
      </c>
      <c r="HS176" s="105">
        <v>1.6458999999999999</v>
      </c>
      <c r="HT176" s="108">
        <v>1.5957249999999998</v>
      </c>
      <c r="HV176" s="104">
        <v>-21.888048484000024</v>
      </c>
      <c r="HW176" s="202">
        <v>0.1</v>
      </c>
      <c r="HX176" s="223">
        <v>-6.295725</v>
      </c>
      <c r="HY176" s="509">
        <f t="shared" si="645"/>
        <v>-0.11000000000000001</v>
      </c>
      <c r="HZ176" s="509">
        <f t="shared" si="617"/>
        <v>0</v>
      </c>
      <c r="IA176" s="204">
        <f t="shared" si="618"/>
        <v>-24.424775439477518</v>
      </c>
      <c r="IB176" s="204">
        <f t="shared" si="636"/>
        <v>-1.0000000000001563E-2</v>
      </c>
      <c r="IC176" s="537">
        <f t="shared" si="619"/>
        <v>0</v>
      </c>
      <c r="ID176" s="537">
        <f t="shared" si="581"/>
        <v>0</v>
      </c>
      <c r="IE176" s="537">
        <f t="shared" si="545"/>
        <v>0</v>
      </c>
      <c r="IF176" s="537">
        <f t="shared" si="546"/>
        <v>0</v>
      </c>
      <c r="IG176" s="518">
        <f t="shared" si="418"/>
        <v>-24.424775439477518</v>
      </c>
      <c r="IH176" s="519">
        <f t="shared" si="637"/>
        <v>-8.0000000000012509E-3</v>
      </c>
      <c r="II176" s="519">
        <f t="shared" si="582"/>
        <v>-4.0000000000006255E-3</v>
      </c>
      <c r="IJ176" s="519">
        <f t="shared" si="653"/>
        <v>-4.0000000000006255E-3</v>
      </c>
      <c r="IK176" s="165"/>
      <c r="IL176" s="163"/>
      <c r="IM176" s="104">
        <f t="shared" si="620"/>
        <v>-24.103975439477527</v>
      </c>
      <c r="IN176" s="104"/>
      <c r="IO176" s="183"/>
      <c r="IP176" s="36">
        <v>42418</v>
      </c>
      <c r="IQ176" s="105">
        <v>1.6458999999999999</v>
      </c>
      <c r="IR176" s="108">
        <v>1.5957249999999998</v>
      </c>
      <c r="IT176" s="104">
        <v>-21.888048484000024</v>
      </c>
      <c r="IU176" s="202">
        <v>0.1</v>
      </c>
      <c r="IV176" s="365">
        <v>0.75427499999999981</v>
      </c>
      <c r="IW176" s="509">
        <f t="shared" si="646"/>
        <v>0</v>
      </c>
      <c r="IX176" s="509">
        <f t="shared" si="621"/>
        <v>0.12</v>
      </c>
      <c r="IY176" s="204">
        <f t="shared" si="622"/>
        <v>-21.215000000000003</v>
      </c>
      <c r="IZ176" s="204">
        <f t="shared" si="638"/>
        <v>0.12000000000000099</v>
      </c>
      <c r="JA176" s="537">
        <f t="shared" si="623"/>
        <v>0</v>
      </c>
      <c r="JB176" s="537">
        <f t="shared" si="585"/>
        <v>0</v>
      </c>
      <c r="JC176" s="537">
        <f t="shared" si="586"/>
        <v>0</v>
      </c>
      <c r="JD176" s="537">
        <f t="shared" si="587"/>
        <v>0</v>
      </c>
      <c r="JE176" s="518">
        <f t="shared" si="419"/>
        <v>-21.28962241295001</v>
      </c>
      <c r="JF176" s="519">
        <f t="shared" si="588"/>
        <v>0.12000000000000099</v>
      </c>
      <c r="JG176" s="519">
        <f t="shared" si="589"/>
        <v>0.12000000000000099</v>
      </c>
      <c r="JH176" s="519">
        <f t="shared" si="654"/>
        <v>0.12000000000000099</v>
      </c>
      <c r="JI176" s="165"/>
      <c r="JJ176" s="163"/>
      <c r="JK176" s="104">
        <f t="shared" si="624"/>
        <v>-20.987423855859014</v>
      </c>
      <c r="JL176" s="186"/>
      <c r="JM176" s="186"/>
      <c r="JN176" s="527"/>
      <c r="JO176" s="163">
        <v>-21.888048484000024</v>
      </c>
      <c r="JP176" s="163">
        <v>-1.6457249999999999</v>
      </c>
      <c r="JQ176" s="398">
        <f t="shared" si="525"/>
        <v>-21.355320429142523</v>
      </c>
      <c r="JT176" s="163">
        <v>1.204275</v>
      </c>
      <c r="JU176" s="398">
        <f t="shared" si="526"/>
        <v>-21.449483664901024</v>
      </c>
      <c r="JX176" s="163">
        <v>-0.1957249999999997</v>
      </c>
      <c r="JY176" s="425">
        <f t="shared" si="527"/>
        <v>-19.136021978220001</v>
      </c>
      <c r="KB176" s="163">
        <v>2.9042750000000002</v>
      </c>
      <c r="KC176" s="398">
        <f t="shared" si="528"/>
        <v>-20.34278889968099</v>
      </c>
      <c r="KF176" s="163">
        <v>-0.24572499999999975</v>
      </c>
      <c r="KG176" s="398">
        <f t="shared" si="529"/>
        <v>-22.376489412287494</v>
      </c>
      <c r="KJ176" s="163">
        <v>-4.8957249999999997</v>
      </c>
      <c r="KK176" s="398">
        <f t="shared" si="530"/>
        <v>-21.460757279915015</v>
      </c>
      <c r="KL176" s="425"/>
      <c r="KN176" s="365">
        <v>-6.295725</v>
      </c>
      <c r="KO176" s="398">
        <f t="shared" si="531"/>
        <v>-24.103975439477527</v>
      </c>
      <c r="KP176" s="164"/>
      <c r="KR176" s="365">
        <v>0.75427499999999981</v>
      </c>
      <c r="KS176" s="398">
        <f t="shared" si="532"/>
        <v>-20.987423855859014</v>
      </c>
      <c r="KT176" s="164"/>
      <c r="KU176" s="36">
        <v>42418</v>
      </c>
    </row>
    <row r="177" spans="1:325" x14ac:dyDescent="0.35">
      <c r="A177" s="95">
        <v>41323</v>
      </c>
      <c r="B177" s="36">
        <v>41323</v>
      </c>
      <c r="C177" s="301">
        <v>-5.0000000000000044E-2</v>
      </c>
      <c r="D177" s="301">
        <v>2.8</v>
      </c>
      <c r="E177" s="301">
        <v>1.4000000000000001</v>
      </c>
      <c r="F177" s="301">
        <v>4.5</v>
      </c>
      <c r="G177" s="301">
        <v>1.35</v>
      </c>
      <c r="H177" s="301">
        <v>-3.3</v>
      </c>
      <c r="I177" s="301">
        <v>-4.7</v>
      </c>
      <c r="J177" s="301">
        <v>2.3499999999999996</v>
      </c>
      <c r="K177" s="106"/>
      <c r="L177" s="36">
        <v>42418</v>
      </c>
      <c r="M177" s="105">
        <v>1.6458999999999999</v>
      </c>
      <c r="N177" s="98">
        <f t="shared" si="523"/>
        <v>1.5957249999999998</v>
      </c>
      <c r="O177" s="108">
        <f t="shared" si="524"/>
        <v>1.5461166666666666</v>
      </c>
      <c r="P177" s="262"/>
      <c r="Q177" s="181">
        <v>42418</v>
      </c>
      <c r="R177" s="301">
        <v>-5.0000000000000044E-2</v>
      </c>
      <c r="S177" s="224">
        <v>-1.6457249999999999</v>
      </c>
      <c r="T177"/>
      <c r="U177" s="301">
        <v>2.8</v>
      </c>
      <c r="V177" s="224">
        <v>1.204275</v>
      </c>
      <c r="W177"/>
      <c r="X177" s="301">
        <v>1.4000000000000001</v>
      </c>
      <c r="Y177" s="224">
        <v>-0.1957249999999997</v>
      </c>
      <c r="Z177"/>
      <c r="AA177" s="301">
        <v>4.5</v>
      </c>
      <c r="AB177" s="224">
        <v>2.9042750000000002</v>
      </c>
      <c r="AC177"/>
      <c r="AD177" s="301">
        <v>1.35</v>
      </c>
      <c r="AE177" s="223">
        <v>-0.24572499999999975</v>
      </c>
      <c r="AF177"/>
      <c r="AG177" s="301">
        <v>-3.3</v>
      </c>
      <c r="AH177" s="223">
        <v>-4.8957249999999997</v>
      </c>
      <c r="AI177" s="100"/>
      <c r="AJ177" s="301">
        <v>-4.7</v>
      </c>
      <c r="AK177" s="223">
        <v>-6.295725</v>
      </c>
      <c r="AL177" s="104"/>
      <c r="AM177" s="301">
        <v>2.3499999999999996</v>
      </c>
      <c r="AN177" s="223">
        <f t="shared" si="522"/>
        <v>0.75427499999999981</v>
      </c>
      <c r="AO177" s="104"/>
      <c r="AZ177" s="36">
        <v>42419</v>
      </c>
      <c r="BA177" s="301">
        <v>0.25</v>
      </c>
      <c r="BC177" s="301">
        <v>3.15</v>
      </c>
      <c r="BE177" s="301">
        <v>2.1</v>
      </c>
      <c r="BG177" s="301">
        <v>3.75</v>
      </c>
      <c r="BI177" s="301">
        <v>1.8</v>
      </c>
      <c r="BK177" s="301">
        <v>-6.1499999999999995</v>
      </c>
      <c r="BM177" s="301">
        <v>-7.55</v>
      </c>
      <c r="BN177" s="104"/>
      <c r="BO177" s="301">
        <v>0.25</v>
      </c>
      <c r="BP177" s="186"/>
      <c r="BQ177" s="104"/>
      <c r="BS177" s="36">
        <v>42419</v>
      </c>
      <c r="BT177">
        <v>123</v>
      </c>
      <c r="BU177">
        <f t="shared" si="380"/>
        <v>1.23</v>
      </c>
      <c r="BV177">
        <f t="shared" si="381"/>
        <v>-21.814541393750012</v>
      </c>
      <c r="BW177">
        <v>110</v>
      </c>
      <c r="BX177">
        <f t="shared" si="382"/>
        <v>1.1000000000000001</v>
      </c>
      <c r="BY177" s="98"/>
      <c r="CD177" s="36">
        <v>42419</v>
      </c>
      <c r="CE177" s="105">
        <v>1.7479499999999999</v>
      </c>
      <c r="CF177" s="108">
        <v>1.6969249999999998</v>
      </c>
      <c r="CH177" s="104">
        <v>-21.814541393750012</v>
      </c>
      <c r="CI177" s="202">
        <v>0.1</v>
      </c>
      <c r="CJ177" s="224">
        <v>-1.4469249999999998</v>
      </c>
      <c r="CK177" s="509">
        <f t="shared" si="639"/>
        <v>0.05</v>
      </c>
      <c r="CL177" s="509">
        <f t="shared" si="591"/>
        <v>0</v>
      </c>
      <c r="CM177" s="204">
        <f t="shared" si="592"/>
        <v>-22.836220429142504</v>
      </c>
      <c r="CN177" s="204">
        <f t="shared" si="593"/>
        <v>5.0000000000000711E-2</v>
      </c>
      <c r="CO177" s="537">
        <f t="shared" si="594"/>
        <v>0</v>
      </c>
      <c r="CP177" s="537">
        <f t="shared" si="595"/>
        <v>0</v>
      </c>
      <c r="CQ177" s="537">
        <f t="shared" si="533"/>
        <v>0</v>
      </c>
      <c r="CR177" s="537">
        <f t="shared" si="534"/>
        <v>0</v>
      </c>
      <c r="CS177" s="518">
        <f t="shared" si="412"/>
        <v>-22.836220429142504</v>
      </c>
      <c r="CT177" s="519">
        <f t="shared" si="626"/>
        <v>4.000000000000057E-2</v>
      </c>
      <c r="CU177" s="519">
        <f t="shared" si="558"/>
        <v>4.000000000000057E-2</v>
      </c>
      <c r="CV177" s="519">
        <f t="shared" si="647"/>
        <v>4.000000000000057E-2</v>
      </c>
      <c r="CW177" s="165"/>
      <c r="CY177" s="104">
        <f t="shared" si="596"/>
        <v>-21.315320429142524</v>
      </c>
      <c r="CZ177"/>
      <c r="DB177" s="36">
        <v>42419</v>
      </c>
      <c r="DC177" s="105">
        <v>1.7479499999999999</v>
      </c>
      <c r="DD177" s="108">
        <v>1.6969249999999998</v>
      </c>
      <c r="DF177" s="104">
        <v>-21.814541393750012</v>
      </c>
      <c r="DG177" s="202">
        <v>0.1</v>
      </c>
      <c r="DH177" s="224">
        <v>1.4530750000000001</v>
      </c>
      <c r="DI177" s="509">
        <f t="shared" si="640"/>
        <v>0</v>
      </c>
      <c r="DJ177" s="509">
        <f t="shared" si="597"/>
        <v>0.13</v>
      </c>
      <c r="DK177" s="204">
        <f t="shared" si="598"/>
        <v>-23.360000000000031</v>
      </c>
      <c r="DL177" s="204">
        <f t="shared" si="627"/>
        <v>0.12999999999999901</v>
      </c>
      <c r="DM177" s="537">
        <f t="shared" si="599"/>
        <v>0</v>
      </c>
      <c r="DN177" s="537">
        <f t="shared" si="561"/>
        <v>0</v>
      </c>
      <c r="DO177" s="537">
        <f t="shared" si="535"/>
        <v>0</v>
      </c>
      <c r="DP177" s="537">
        <f t="shared" si="536"/>
        <v>0</v>
      </c>
      <c r="DQ177" s="518">
        <f t="shared" si="413"/>
        <v>-24.101162814992531</v>
      </c>
      <c r="DR177" s="519">
        <f t="shared" si="625"/>
        <v>0.12999999999999901</v>
      </c>
      <c r="DS177" s="519">
        <f t="shared" si="562"/>
        <v>0.12999999999999901</v>
      </c>
      <c r="DT177" s="519">
        <f t="shared" si="648"/>
        <v>0.22099999999999831</v>
      </c>
      <c r="DU177" s="165"/>
      <c r="DW177" s="104">
        <f t="shared" si="600"/>
        <v>-21.228483664901027</v>
      </c>
      <c r="DY177" s="183"/>
      <c r="DZ177" s="36">
        <v>42419</v>
      </c>
      <c r="EA177" s="105">
        <v>1.7479499999999999</v>
      </c>
      <c r="EB177" s="108">
        <v>1.6969249999999998</v>
      </c>
      <c r="ED177" s="104">
        <v>-21.814541393750012</v>
      </c>
      <c r="EE177" s="202">
        <v>0.1</v>
      </c>
      <c r="EF177" s="224">
        <v>0.40307500000000029</v>
      </c>
      <c r="EG177" s="509">
        <f t="shared" si="641"/>
        <v>0</v>
      </c>
      <c r="EH177" s="509">
        <f t="shared" si="601"/>
        <v>0.12</v>
      </c>
      <c r="EI177" s="204">
        <f t="shared" si="602"/>
        <v>-18.490901753414999</v>
      </c>
      <c r="EJ177" s="204">
        <f t="shared" si="628"/>
        <v>0.12000000000000099</v>
      </c>
      <c r="EK177" s="537">
        <f t="shared" si="603"/>
        <v>0</v>
      </c>
      <c r="EL177" s="537">
        <f t="shared" si="565"/>
        <v>0</v>
      </c>
      <c r="EM177" s="537">
        <f t="shared" si="537"/>
        <v>0.15000000000000099</v>
      </c>
      <c r="EN177" s="537">
        <f t="shared" si="538"/>
        <v>0</v>
      </c>
      <c r="EO177" s="518">
        <f t="shared" si="414"/>
        <v>-18.502810244839981</v>
      </c>
      <c r="EP177" s="519">
        <f t="shared" si="629"/>
        <v>0.15000000000000213</v>
      </c>
      <c r="EQ177" s="519">
        <f t="shared" si="566"/>
        <v>0.15000000000000213</v>
      </c>
      <c r="ER177" s="519">
        <f t="shared" si="649"/>
        <v>0.15000000000000213</v>
      </c>
      <c r="ES177" s="165"/>
      <c r="EU177" s="104">
        <f t="shared" si="604"/>
        <v>-18.986021978219998</v>
      </c>
      <c r="EW177" s="183"/>
      <c r="EX177" s="36">
        <v>42419</v>
      </c>
      <c r="EY177" s="105">
        <v>1.7479499999999999</v>
      </c>
      <c r="EZ177" s="108">
        <v>1.6969249999999998</v>
      </c>
      <c r="FB177" s="104">
        <v>-21.814541393750012</v>
      </c>
      <c r="FC177" s="202">
        <v>0.1</v>
      </c>
      <c r="FD177" s="224">
        <v>2.0530750000000002</v>
      </c>
      <c r="FE177" s="509">
        <f t="shared" si="642"/>
        <v>0</v>
      </c>
      <c r="FF177" s="509">
        <f t="shared" si="605"/>
        <v>0.13999999999999999</v>
      </c>
      <c r="FG177" s="204">
        <f t="shared" si="606"/>
        <v>-21.181800427505003</v>
      </c>
      <c r="FH177" s="204">
        <f t="shared" si="630"/>
        <v>0.14000000000000057</v>
      </c>
      <c r="FI177" s="537">
        <f t="shared" si="607"/>
        <v>0</v>
      </c>
      <c r="FJ177" s="537">
        <f t="shared" si="569"/>
        <v>0</v>
      </c>
      <c r="FK177" s="537">
        <f t="shared" si="539"/>
        <v>0</v>
      </c>
      <c r="FL177" s="537">
        <f t="shared" si="540"/>
        <v>0</v>
      </c>
      <c r="FM177" s="518">
        <f t="shared" si="415"/>
        <v>-21.181800427505003</v>
      </c>
      <c r="FN177" s="519">
        <f t="shared" si="631"/>
        <v>0.14000000000000057</v>
      </c>
      <c r="FO177" s="519">
        <f t="shared" si="570"/>
        <v>0.14000000000000057</v>
      </c>
      <c r="FP177" s="519">
        <f t="shared" si="650"/>
        <v>0.14000000000000057</v>
      </c>
      <c r="FQ177" s="165"/>
      <c r="FS177" s="104">
        <f t="shared" si="608"/>
        <v>-20.202788899680989</v>
      </c>
      <c r="FT177"/>
      <c r="FU177" s="183"/>
      <c r="FV177" s="36">
        <v>42419</v>
      </c>
      <c r="FW177" s="105">
        <v>1.7479499999999999</v>
      </c>
      <c r="FX177" s="108">
        <v>1.6969249999999998</v>
      </c>
      <c r="FZ177" s="104">
        <v>-21.814541393750012</v>
      </c>
      <c r="GA177" s="202">
        <v>0.1</v>
      </c>
      <c r="GB177" s="223">
        <v>0.10307500000000025</v>
      </c>
      <c r="GC177" s="509">
        <f t="shared" si="643"/>
        <v>0</v>
      </c>
      <c r="GD177" s="509">
        <f t="shared" si="609"/>
        <v>0.12</v>
      </c>
      <c r="GE177" s="204">
        <f t="shared" si="610"/>
        <v>-25.504789412287511</v>
      </c>
      <c r="GF177" s="204">
        <f t="shared" si="632"/>
        <v>0.12000000000000099</v>
      </c>
      <c r="GG177" s="537">
        <f t="shared" si="611"/>
        <v>0</v>
      </c>
      <c r="GH177" s="537">
        <f t="shared" si="573"/>
        <v>0.130000000000001</v>
      </c>
      <c r="GI177" s="537">
        <f t="shared" si="541"/>
        <v>0</v>
      </c>
      <c r="GJ177" s="537">
        <f t="shared" si="542"/>
        <v>0</v>
      </c>
      <c r="GK177" s="518">
        <f t="shared" si="416"/>
        <v>-24.424789412287517</v>
      </c>
      <c r="GL177" s="519">
        <f t="shared" si="633"/>
        <v>0.13000000000000256</v>
      </c>
      <c r="GM177" s="519">
        <f t="shared" si="574"/>
        <v>0.13000000000000256</v>
      </c>
      <c r="GN177" s="519">
        <f t="shared" si="651"/>
        <v>0.22100000000000433</v>
      </c>
      <c r="GO177" s="165"/>
      <c r="GQ177" s="104">
        <f t="shared" si="612"/>
        <v>-22.155489412287491</v>
      </c>
      <c r="GR177"/>
      <c r="GS177" s="183"/>
      <c r="GT177" s="36">
        <v>42419</v>
      </c>
      <c r="GU177" s="105">
        <v>1.7479499999999999</v>
      </c>
      <c r="GV177" s="108">
        <v>1.6969249999999998</v>
      </c>
      <c r="GX177" s="104">
        <v>-21.814541393750012</v>
      </c>
      <c r="GY177" s="202">
        <v>0.1</v>
      </c>
      <c r="GZ177" s="223">
        <v>-7.8469249999999988</v>
      </c>
      <c r="HA177" s="509">
        <f t="shared" si="644"/>
        <v>-0.15000000000000002</v>
      </c>
      <c r="HB177" s="509">
        <f t="shared" si="613"/>
        <v>0</v>
      </c>
      <c r="HC177" s="204">
        <f t="shared" si="614"/>
        <v>-23.297499999999999</v>
      </c>
      <c r="HD177" s="204">
        <f t="shared" si="634"/>
        <v>-0.14999999999999858</v>
      </c>
      <c r="HE177" s="537">
        <f t="shared" si="615"/>
        <v>0</v>
      </c>
      <c r="HF177" s="537">
        <f t="shared" si="577"/>
        <v>0</v>
      </c>
      <c r="HG177" s="537">
        <f t="shared" si="543"/>
        <v>0</v>
      </c>
      <c r="HH177" s="537">
        <f t="shared" si="544"/>
        <v>0</v>
      </c>
      <c r="HI177" s="518">
        <f t="shared" si="417"/>
        <v>-23.317257279915008</v>
      </c>
      <c r="HJ177" s="519">
        <f t="shared" si="635"/>
        <v>-0.11999999999999887</v>
      </c>
      <c r="HK177" s="519">
        <f t="shared" si="578"/>
        <v>-0.11999999999999887</v>
      </c>
      <c r="HL177" s="519">
        <f t="shared" si="652"/>
        <v>-0.11999999999999887</v>
      </c>
      <c r="HM177" s="165"/>
      <c r="HO177" s="104">
        <f t="shared" si="616"/>
        <v>-21.580757279915012</v>
      </c>
      <c r="HP177" s="165"/>
      <c r="HQ177" s="183"/>
      <c r="HR177" s="36">
        <v>42419</v>
      </c>
      <c r="HS177" s="105">
        <v>1.7479499999999999</v>
      </c>
      <c r="HT177" s="108">
        <v>1.6969249999999998</v>
      </c>
      <c r="HV177" s="104">
        <v>-21.814541393750012</v>
      </c>
      <c r="HW177" s="202">
        <v>0.1</v>
      </c>
      <c r="HX177" s="223">
        <v>-9.2469249999999992</v>
      </c>
      <c r="HY177" s="509">
        <f t="shared" si="645"/>
        <v>-0.2</v>
      </c>
      <c r="HZ177" s="509">
        <f t="shared" si="617"/>
        <v>0</v>
      </c>
      <c r="IA177" s="204">
        <f t="shared" si="618"/>
        <v>-24.524775439477519</v>
      </c>
      <c r="IB177" s="204">
        <f t="shared" si="636"/>
        <v>-0.10000000000000142</v>
      </c>
      <c r="IC177" s="537">
        <f t="shared" si="619"/>
        <v>0</v>
      </c>
      <c r="ID177" s="537">
        <f t="shared" si="581"/>
        <v>0</v>
      </c>
      <c r="IE177" s="537">
        <f t="shared" si="545"/>
        <v>0</v>
      </c>
      <c r="IF177" s="537">
        <f t="shared" si="546"/>
        <v>0</v>
      </c>
      <c r="IG177" s="518">
        <f t="shared" si="418"/>
        <v>-24.524775439477519</v>
      </c>
      <c r="IH177" s="519">
        <f t="shared" si="637"/>
        <v>-8.000000000000114E-2</v>
      </c>
      <c r="II177" s="519">
        <f t="shared" si="582"/>
        <v>-4.000000000000057E-2</v>
      </c>
      <c r="IJ177" s="519">
        <f t="shared" si="653"/>
        <v>-4.000000000000057E-2</v>
      </c>
      <c r="IK177" s="165"/>
      <c r="IL177" s="163"/>
      <c r="IM177" s="104">
        <f t="shared" si="620"/>
        <v>-24.143975439477526</v>
      </c>
      <c r="IN177" s="104"/>
      <c r="IO177" s="183"/>
      <c r="IP177" s="36">
        <v>42419</v>
      </c>
      <c r="IQ177" s="105">
        <v>1.7479499999999999</v>
      </c>
      <c r="IR177" s="108">
        <v>1.6969249999999998</v>
      </c>
      <c r="IT177" s="104">
        <v>-21.814541393750012</v>
      </c>
      <c r="IU177" s="202">
        <v>0.1</v>
      </c>
      <c r="IV177" s="365">
        <v>-1.4469249999999998</v>
      </c>
      <c r="IW177" s="509">
        <f t="shared" si="646"/>
        <v>0.05</v>
      </c>
      <c r="IX177" s="509">
        <f t="shared" si="621"/>
        <v>0</v>
      </c>
      <c r="IY177" s="204">
        <f t="shared" si="622"/>
        <v>-21.165000000000003</v>
      </c>
      <c r="IZ177" s="204">
        <f t="shared" si="638"/>
        <v>5.0000000000000711E-2</v>
      </c>
      <c r="JA177" s="537">
        <f t="shared" si="623"/>
        <v>0</v>
      </c>
      <c r="JB177" s="537">
        <f t="shared" si="585"/>
        <v>0</v>
      </c>
      <c r="JC177" s="537">
        <f t="shared" si="586"/>
        <v>0</v>
      </c>
      <c r="JD177" s="537">
        <f t="shared" si="587"/>
        <v>0</v>
      </c>
      <c r="JE177" s="518">
        <f t="shared" si="419"/>
        <v>-21.239622412950009</v>
      </c>
      <c r="JF177" s="519">
        <f t="shared" si="588"/>
        <v>4.000000000000057E-2</v>
      </c>
      <c r="JG177" s="519">
        <f t="shared" si="589"/>
        <v>4.000000000000057E-2</v>
      </c>
      <c r="JH177" s="519">
        <f t="shared" si="654"/>
        <v>4.000000000000057E-2</v>
      </c>
      <c r="JI177" s="165"/>
      <c r="JJ177" s="163"/>
      <c r="JK177" s="104">
        <f t="shared" si="624"/>
        <v>-20.947423855859014</v>
      </c>
      <c r="JL177" s="186"/>
      <c r="JM177" s="186"/>
      <c r="JN177" s="527"/>
      <c r="JO177" s="163">
        <v>-21.814541393750012</v>
      </c>
      <c r="JP177" s="163">
        <v>-1.4469249999999998</v>
      </c>
      <c r="JQ177" s="398">
        <f t="shared" si="525"/>
        <v>-21.315320429142524</v>
      </c>
      <c r="JT177" s="163">
        <v>1.4530750000000001</v>
      </c>
      <c r="JU177" s="398">
        <f t="shared" si="526"/>
        <v>-21.228483664901027</v>
      </c>
      <c r="JX177" s="163">
        <v>0.40307500000000029</v>
      </c>
      <c r="JY177" s="425">
        <f t="shared" si="527"/>
        <v>-18.986021978219998</v>
      </c>
      <c r="KB177" s="163">
        <v>2.0530750000000002</v>
      </c>
      <c r="KC177" s="398">
        <f t="shared" si="528"/>
        <v>-20.202788899680989</v>
      </c>
      <c r="KF177" s="163">
        <v>0.10307500000000025</v>
      </c>
      <c r="KG177" s="398">
        <f t="shared" si="529"/>
        <v>-22.155489412287491</v>
      </c>
      <c r="KJ177" s="163">
        <v>-7.8469249999999988</v>
      </c>
      <c r="KK177" s="398">
        <f t="shared" si="530"/>
        <v>-21.580757279915012</v>
      </c>
      <c r="KL177" s="425"/>
      <c r="KN177" s="365">
        <v>-9.2469249999999992</v>
      </c>
      <c r="KO177" s="398">
        <f t="shared" si="531"/>
        <v>-24.143975439477526</v>
      </c>
      <c r="KP177" s="164"/>
      <c r="KR177" s="365">
        <v>-1.4469249999999998</v>
      </c>
      <c r="KS177" s="398">
        <f t="shared" si="532"/>
        <v>-20.947423855859014</v>
      </c>
      <c r="KT177" s="164"/>
      <c r="KU177" s="36">
        <v>42419</v>
      </c>
    </row>
    <row r="178" spans="1:325" x14ac:dyDescent="0.35">
      <c r="A178" s="95">
        <v>41324</v>
      </c>
      <c r="B178" s="36">
        <v>41324</v>
      </c>
      <c r="C178" s="301">
        <v>0.25</v>
      </c>
      <c r="D178" s="301">
        <v>3.15</v>
      </c>
      <c r="E178" s="301">
        <v>2.1</v>
      </c>
      <c r="F178" s="301">
        <v>3.75</v>
      </c>
      <c r="G178" s="301">
        <v>1.8</v>
      </c>
      <c r="H178" s="301">
        <v>-6.1499999999999995</v>
      </c>
      <c r="I178" s="301">
        <v>-7.55</v>
      </c>
      <c r="J178" s="301">
        <v>0.25</v>
      </c>
      <c r="K178" s="106"/>
      <c r="L178" s="36">
        <v>42419</v>
      </c>
      <c r="M178" s="105">
        <v>1.7479499999999999</v>
      </c>
      <c r="N178" s="98">
        <f t="shared" si="523"/>
        <v>1.6969249999999998</v>
      </c>
      <c r="O178" s="108">
        <f t="shared" si="524"/>
        <v>1.6464666666666663</v>
      </c>
      <c r="P178" s="262"/>
      <c r="Q178" s="181">
        <v>42419</v>
      </c>
      <c r="R178" s="301">
        <v>0.25</v>
      </c>
      <c r="S178" s="224">
        <v>-1.4469249999999998</v>
      </c>
      <c r="T178"/>
      <c r="U178" s="301">
        <v>3.15</v>
      </c>
      <c r="V178" s="224">
        <v>1.4530750000000001</v>
      </c>
      <c r="W178"/>
      <c r="X178" s="301">
        <v>2.1</v>
      </c>
      <c r="Y178" s="224">
        <v>0.40307500000000029</v>
      </c>
      <c r="Z178"/>
      <c r="AA178" s="301">
        <v>3.75</v>
      </c>
      <c r="AB178" s="224">
        <v>2.0530750000000002</v>
      </c>
      <c r="AC178"/>
      <c r="AD178" s="301">
        <v>1.8</v>
      </c>
      <c r="AE178" s="223">
        <v>0.10307500000000025</v>
      </c>
      <c r="AF178"/>
      <c r="AG178" s="301">
        <v>-6.1499999999999995</v>
      </c>
      <c r="AH178" s="223">
        <v>-7.8469249999999988</v>
      </c>
      <c r="AI178" s="100"/>
      <c r="AJ178" s="301">
        <v>-7.55</v>
      </c>
      <c r="AK178" s="223">
        <v>-9.2469249999999992</v>
      </c>
      <c r="AL178" s="104"/>
      <c r="AM178" s="301">
        <v>0.25</v>
      </c>
      <c r="AN178" s="223">
        <f t="shared" si="522"/>
        <v>-1.4469249999999998</v>
      </c>
      <c r="AO178" s="104"/>
      <c r="AZ178" s="36">
        <v>42420</v>
      </c>
      <c r="BA178" s="301">
        <v>0.85</v>
      </c>
      <c r="BB178" s="98"/>
      <c r="BC178" s="301">
        <v>4.5</v>
      </c>
      <c r="BE178" s="301">
        <v>3.7</v>
      </c>
      <c r="BG178" s="301">
        <v>4.4000000000000004</v>
      </c>
      <c r="BI178" s="301">
        <v>2.85</v>
      </c>
      <c r="BK178" s="301">
        <v>-10.25</v>
      </c>
      <c r="BM178" s="301">
        <v>-6.15</v>
      </c>
      <c r="BN178" s="104"/>
      <c r="BO178" s="301">
        <v>-1.35</v>
      </c>
      <c r="BP178" s="186"/>
      <c r="BQ178" s="104"/>
      <c r="BS178" s="36">
        <v>42420</v>
      </c>
      <c r="BT178">
        <v>124</v>
      </c>
      <c r="BU178">
        <f t="shared" si="380"/>
        <v>1.24</v>
      </c>
      <c r="BV178">
        <f t="shared" si="381"/>
        <v>-21.737673408000006</v>
      </c>
      <c r="BW178">
        <v>111</v>
      </c>
      <c r="BX178">
        <f t="shared" si="382"/>
        <v>1.1100000000000001</v>
      </c>
      <c r="BY178">
        <v>-22.242777777777778</v>
      </c>
      <c r="CD178" s="36">
        <v>42420</v>
      </c>
      <c r="CE178" s="105">
        <v>1.8516999999999997</v>
      </c>
      <c r="CF178" s="108">
        <v>1.7998249999999998</v>
      </c>
      <c r="CH178" s="104">
        <v>-21.737673408000006</v>
      </c>
      <c r="CI178" s="202">
        <v>0.1</v>
      </c>
      <c r="CJ178" s="224">
        <v>-0.94982499999999981</v>
      </c>
      <c r="CK178" s="509">
        <f t="shared" si="639"/>
        <v>0</v>
      </c>
      <c r="CL178" s="509">
        <f t="shared" si="591"/>
        <v>0.11000000000000001</v>
      </c>
      <c r="CM178" s="204">
        <f t="shared" si="592"/>
        <v>-22.726220429142504</v>
      </c>
      <c r="CN178" s="204">
        <f t="shared" si="593"/>
        <v>0.10999999999999943</v>
      </c>
      <c r="CO178" s="537">
        <f t="shared" si="594"/>
        <v>0</v>
      </c>
      <c r="CP178" s="537">
        <f t="shared" si="595"/>
        <v>0</v>
      </c>
      <c r="CQ178" s="537">
        <f t="shared" si="533"/>
        <v>0</v>
      </c>
      <c r="CR178" s="537">
        <f t="shared" si="534"/>
        <v>0</v>
      </c>
      <c r="CS178" s="518">
        <f t="shared" si="412"/>
        <v>-22.726220429142504</v>
      </c>
      <c r="CT178" s="519">
        <f t="shared" si="626"/>
        <v>8.7999999999999551E-2</v>
      </c>
      <c r="CU178" s="519">
        <f t="shared" si="558"/>
        <v>8.7999999999999551E-2</v>
      </c>
      <c r="CV178" s="519">
        <f t="shared" si="647"/>
        <v>8.7999999999999551E-2</v>
      </c>
      <c r="CW178" s="165"/>
      <c r="CY178" s="104">
        <f t="shared" si="596"/>
        <v>-21.227320429142523</v>
      </c>
      <c r="CZ178" s="98"/>
      <c r="DB178" s="36">
        <v>42420</v>
      </c>
      <c r="DC178" s="105">
        <v>1.8516999999999997</v>
      </c>
      <c r="DD178" s="108">
        <v>1.7998249999999998</v>
      </c>
      <c r="DF178" s="104">
        <v>-21.737673408000006</v>
      </c>
      <c r="DG178" s="202">
        <v>0.1</v>
      </c>
      <c r="DH178" s="224">
        <v>2.7001750000000002</v>
      </c>
      <c r="DI178" s="509">
        <f t="shared" si="640"/>
        <v>0</v>
      </c>
      <c r="DJ178" s="509">
        <f t="shared" si="597"/>
        <v>0.13999999999999999</v>
      </c>
      <c r="DK178" s="204">
        <f t="shared" si="598"/>
        <v>-23.220000000000031</v>
      </c>
      <c r="DL178" s="204">
        <f t="shared" si="627"/>
        <v>0.14000000000000057</v>
      </c>
      <c r="DM178" s="537">
        <f t="shared" si="599"/>
        <v>0</v>
      </c>
      <c r="DN178" s="537">
        <f t="shared" si="561"/>
        <v>0</v>
      </c>
      <c r="DO178" s="537">
        <f t="shared" si="535"/>
        <v>0</v>
      </c>
      <c r="DP178" s="537">
        <f t="shared" si="536"/>
        <v>0</v>
      </c>
      <c r="DQ178" s="518">
        <f t="shared" si="413"/>
        <v>-23.96116281499253</v>
      </c>
      <c r="DR178" s="519">
        <f t="shared" si="625"/>
        <v>0.14000000000000057</v>
      </c>
      <c r="DS178" s="519">
        <f t="shared" si="562"/>
        <v>0.14000000000000057</v>
      </c>
      <c r="DT178" s="519">
        <f t="shared" si="648"/>
        <v>0.23800000000000096</v>
      </c>
      <c r="DU178" s="165"/>
      <c r="DW178" s="104">
        <f t="shared" si="600"/>
        <v>-20.990483664901028</v>
      </c>
      <c r="DY178" s="183"/>
      <c r="DZ178" s="36">
        <v>42420</v>
      </c>
      <c r="EA178" s="105">
        <v>1.8516999999999997</v>
      </c>
      <c r="EB178" s="108">
        <v>1.7998249999999998</v>
      </c>
      <c r="ED178" s="104">
        <v>-21.737673408000006</v>
      </c>
      <c r="EE178" s="202">
        <v>0.1</v>
      </c>
      <c r="EF178" s="224">
        <v>1.9001750000000004</v>
      </c>
      <c r="EG178" s="509">
        <f t="shared" si="641"/>
        <v>0</v>
      </c>
      <c r="EH178" s="509">
        <f t="shared" si="601"/>
        <v>0.13</v>
      </c>
      <c r="EI178" s="204">
        <f t="shared" si="602"/>
        <v>-18.360901753415</v>
      </c>
      <c r="EJ178" s="204">
        <f t="shared" si="628"/>
        <v>0.12999999999999901</v>
      </c>
      <c r="EK178" s="537">
        <f t="shared" si="603"/>
        <v>0</v>
      </c>
      <c r="EL178" s="537">
        <f t="shared" si="565"/>
        <v>0</v>
      </c>
      <c r="EM178" s="537">
        <f t="shared" si="537"/>
        <v>0.159999999999999</v>
      </c>
      <c r="EN178" s="537">
        <f t="shared" si="538"/>
        <v>0</v>
      </c>
      <c r="EO178" s="518">
        <f t="shared" si="414"/>
        <v>-18.342810244839981</v>
      </c>
      <c r="EP178" s="519">
        <f t="shared" si="629"/>
        <v>0.16000000000000014</v>
      </c>
      <c r="EQ178" s="519">
        <f t="shared" si="566"/>
        <v>0.16000000000000014</v>
      </c>
      <c r="ER178" s="519">
        <f t="shared" si="649"/>
        <v>0.16000000000000014</v>
      </c>
      <c r="ES178" s="165"/>
      <c r="EU178" s="104">
        <f t="shared" si="604"/>
        <v>-18.826021978219998</v>
      </c>
      <c r="EW178" s="183"/>
      <c r="EX178" s="36">
        <v>42420</v>
      </c>
      <c r="EY178" s="105">
        <v>1.8516999999999997</v>
      </c>
      <c r="EZ178" s="108">
        <v>1.7998249999999998</v>
      </c>
      <c r="FB178" s="104">
        <v>-21.737673408000006</v>
      </c>
      <c r="FC178" s="202">
        <v>0.1</v>
      </c>
      <c r="FD178" s="224">
        <v>2.6001750000000006</v>
      </c>
      <c r="FE178" s="509">
        <f t="shared" si="642"/>
        <v>0</v>
      </c>
      <c r="FF178" s="509">
        <f t="shared" si="605"/>
        <v>0.13999999999999999</v>
      </c>
      <c r="FG178" s="204">
        <f t="shared" si="606"/>
        <v>-21.041800427505002</v>
      </c>
      <c r="FH178" s="204">
        <f t="shared" si="630"/>
        <v>0.14000000000000057</v>
      </c>
      <c r="FI178" s="537">
        <f t="shared" si="607"/>
        <v>0</v>
      </c>
      <c r="FJ178" s="537">
        <f t="shared" si="569"/>
        <v>0</v>
      </c>
      <c r="FK178" s="537">
        <f t="shared" si="539"/>
        <v>0</v>
      </c>
      <c r="FL178" s="537">
        <f t="shared" si="540"/>
        <v>0</v>
      </c>
      <c r="FM178" s="518">
        <f t="shared" si="415"/>
        <v>-21.041800427505002</v>
      </c>
      <c r="FN178" s="519">
        <f t="shared" si="631"/>
        <v>0.14000000000000057</v>
      </c>
      <c r="FO178" s="519">
        <f t="shared" si="570"/>
        <v>0.14000000000000057</v>
      </c>
      <c r="FP178" s="519">
        <f t="shared" si="650"/>
        <v>0.14000000000000057</v>
      </c>
      <c r="FQ178" s="165"/>
      <c r="FS178" s="104">
        <f t="shared" si="608"/>
        <v>-20.062788899680989</v>
      </c>
      <c r="FT178"/>
      <c r="FU178" s="183"/>
      <c r="FV178" s="36">
        <v>42420</v>
      </c>
      <c r="FW178" s="105">
        <v>1.8516999999999997</v>
      </c>
      <c r="FX178" s="108">
        <v>1.7998249999999998</v>
      </c>
      <c r="FZ178" s="104">
        <v>-21.737673408000006</v>
      </c>
      <c r="GA178" s="202">
        <v>0.1</v>
      </c>
      <c r="GB178" s="223">
        <v>1.0501750000000003</v>
      </c>
      <c r="GC178" s="509">
        <f t="shared" si="643"/>
        <v>0</v>
      </c>
      <c r="GD178" s="509">
        <f t="shared" si="609"/>
        <v>0.13</v>
      </c>
      <c r="GE178" s="204">
        <f t="shared" si="610"/>
        <v>-25.374789412287512</v>
      </c>
      <c r="GF178" s="204">
        <f t="shared" si="632"/>
        <v>0.12999999999999901</v>
      </c>
      <c r="GG178" s="537">
        <f t="shared" si="611"/>
        <v>0</v>
      </c>
      <c r="GH178" s="537">
        <f t="shared" si="573"/>
        <v>0.13999999999999901</v>
      </c>
      <c r="GI178" s="537">
        <f t="shared" si="541"/>
        <v>0</v>
      </c>
      <c r="GJ178" s="537">
        <f t="shared" si="542"/>
        <v>0</v>
      </c>
      <c r="GK178" s="518">
        <f t="shared" si="416"/>
        <v>-24.284789412287516</v>
      </c>
      <c r="GL178" s="519">
        <f t="shared" si="633"/>
        <v>0.14000000000000057</v>
      </c>
      <c r="GM178" s="519">
        <f t="shared" si="574"/>
        <v>0.14000000000000057</v>
      </c>
      <c r="GN178" s="519">
        <f t="shared" si="651"/>
        <v>0.23800000000000096</v>
      </c>
      <c r="GO178" s="165"/>
      <c r="GQ178" s="104">
        <f t="shared" si="612"/>
        <v>-21.917489412287491</v>
      </c>
      <c r="GR178"/>
      <c r="GS178" s="183"/>
      <c r="GT178" s="36">
        <v>42420</v>
      </c>
      <c r="GU178" s="105">
        <v>1.8516999999999997</v>
      </c>
      <c r="GV178" s="108">
        <v>1.7998249999999998</v>
      </c>
      <c r="GX178" s="104">
        <v>-21.737673408000006</v>
      </c>
      <c r="GY178" s="202">
        <v>0.1</v>
      </c>
      <c r="GZ178" s="223">
        <v>-12.049825</v>
      </c>
      <c r="HA178" s="509">
        <f t="shared" si="644"/>
        <v>-0.2</v>
      </c>
      <c r="HB178" s="509">
        <f t="shared" si="613"/>
        <v>0</v>
      </c>
      <c r="HC178" s="204">
        <f t="shared" si="614"/>
        <v>-23.497499999999999</v>
      </c>
      <c r="HD178" s="204">
        <f t="shared" si="634"/>
        <v>-0.19999999999999929</v>
      </c>
      <c r="HE178" s="537">
        <f t="shared" si="615"/>
        <v>0</v>
      </c>
      <c r="HF178" s="537">
        <f t="shared" si="577"/>
        <v>0</v>
      </c>
      <c r="HG178" s="537">
        <f t="shared" si="543"/>
        <v>0</v>
      </c>
      <c r="HH178" s="537">
        <f t="shared" si="544"/>
        <v>0</v>
      </c>
      <c r="HI178" s="518">
        <f t="shared" si="417"/>
        <v>-23.517257279915007</v>
      </c>
      <c r="HJ178" s="519">
        <f t="shared" si="635"/>
        <v>-0.15999999999999945</v>
      </c>
      <c r="HK178" s="519">
        <f t="shared" si="578"/>
        <v>-0.15999999999999945</v>
      </c>
      <c r="HL178" s="519">
        <f t="shared" si="652"/>
        <v>-0.15999999999999945</v>
      </c>
      <c r="HM178" s="165"/>
      <c r="HO178" s="104">
        <f t="shared" si="616"/>
        <v>-21.740757279915012</v>
      </c>
      <c r="HP178" s="165"/>
      <c r="HQ178" s="183"/>
      <c r="HR178" s="36">
        <v>42420</v>
      </c>
      <c r="HS178" s="105">
        <v>1.8516999999999997</v>
      </c>
      <c r="HT178" s="108">
        <v>1.7998249999999998</v>
      </c>
      <c r="HV178" s="104">
        <v>-21.737673408000006</v>
      </c>
      <c r="HW178" s="202">
        <v>0.1</v>
      </c>
      <c r="HX178" s="223">
        <v>-7.9498250000000006</v>
      </c>
      <c r="HY178" s="509">
        <f t="shared" si="645"/>
        <v>-0.15000000000000002</v>
      </c>
      <c r="HZ178" s="509">
        <f t="shared" si="617"/>
        <v>0</v>
      </c>
      <c r="IA178" s="204">
        <f t="shared" si="618"/>
        <v>-24.57477543947752</v>
      </c>
      <c r="IB178" s="204">
        <f t="shared" si="636"/>
        <v>-5.0000000000000711E-2</v>
      </c>
      <c r="IC178" s="537">
        <f t="shared" si="619"/>
        <v>0</v>
      </c>
      <c r="ID178" s="537">
        <f t="shared" si="581"/>
        <v>0</v>
      </c>
      <c r="IE178" s="537">
        <f t="shared" si="545"/>
        <v>0</v>
      </c>
      <c r="IF178" s="537">
        <f t="shared" si="546"/>
        <v>0</v>
      </c>
      <c r="IG178" s="518">
        <f t="shared" si="418"/>
        <v>-24.57477543947752</v>
      </c>
      <c r="IH178" s="519">
        <f t="shared" si="637"/>
        <v>-4.000000000000057E-2</v>
      </c>
      <c r="II178" s="519">
        <f t="shared" si="582"/>
        <v>-2.0000000000000285E-2</v>
      </c>
      <c r="IJ178" s="519">
        <f t="shared" si="653"/>
        <v>-2.0000000000000285E-2</v>
      </c>
      <c r="IK178" s="165"/>
      <c r="IL178" s="163"/>
      <c r="IM178" s="104">
        <f t="shared" si="620"/>
        <v>-24.163975439477525</v>
      </c>
      <c r="IN178" s="104"/>
      <c r="IO178" s="183"/>
      <c r="IP178" s="36">
        <v>42420</v>
      </c>
      <c r="IQ178" s="105">
        <v>1.8516999999999997</v>
      </c>
      <c r="IR178" s="108">
        <v>1.7998249999999998</v>
      </c>
      <c r="IT178" s="104">
        <v>-21.737673408000006</v>
      </c>
      <c r="IU178" s="202">
        <v>0.1</v>
      </c>
      <c r="IV178" s="365">
        <v>-3.1498249999999999</v>
      </c>
      <c r="IW178" s="509">
        <f t="shared" si="646"/>
        <v>-0.05</v>
      </c>
      <c r="IX178" s="509">
        <f t="shared" si="621"/>
        <v>0</v>
      </c>
      <c r="IY178" s="204">
        <f t="shared" si="622"/>
        <v>-21.215000000000003</v>
      </c>
      <c r="IZ178" s="204">
        <f t="shared" si="638"/>
        <v>-5.0000000000000711E-2</v>
      </c>
      <c r="JA178" s="537">
        <f t="shared" si="623"/>
        <v>0</v>
      </c>
      <c r="JB178" s="537">
        <f t="shared" si="585"/>
        <v>0</v>
      </c>
      <c r="JC178" s="537">
        <f t="shared" si="586"/>
        <v>0</v>
      </c>
      <c r="JD178" s="537">
        <f t="shared" si="587"/>
        <v>0</v>
      </c>
      <c r="JE178" s="518">
        <f t="shared" si="419"/>
        <v>-21.28962241295001</v>
      </c>
      <c r="JF178" s="519">
        <f t="shared" si="588"/>
        <v>-4.000000000000057E-2</v>
      </c>
      <c r="JG178" s="519">
        <f t="shared" si="589"/>
        <v>-4.000000000000057E-2</v>
      </c>
      <c r="JH178" s="519">
        <f t="shared" si="654"/>
        <v>-4.000000000000057E-2</v>
      </c>
      <c r="JI178" s="165"/>
      <c r="JJ178" s="163"/>
      <c r="JK178" s="104">
        <f t="shared" si="624"/>
        <v>-20.987423855859014</v>
      </c>
      <c r="JL178" s="186"/>
      <c r="JM178" s="186"/>
      <c r="JN178" s="527"/>
      <c r="JO178" s="163">
        <v>-21.737673408000006</v>
      </c>
      <c r="JP178" s="163">
        <v>-0.94982499999999981</v>
      </c>
      <c r="JQ178" s="398">
        <f t="shared" si="525"/>
        <v>-21.227320429142523</v>
      </c>
      <c r="JT178" s="163">
        <v>2.7001750000000002</v>
      </c>
      <c r="JU178" s="398">
        <f t="shared" si="526"/>
        <v>-20.990483664901028</v>
      </c>
      <c r="JX178" s="163">
        <v>1.9001750000000004</v>
      </c>
      <c r="JY178" s="425">
        <f t="shared" si="527"/>
        <v>-18.826021978219998</v>
      </c>
      <c r="KB178" s="163">
        <v>2.6001750000000006</v>
      </c>
      <c r="KC178" s="398">
        <f t="shared" si="528"/>
        <v>-20.062788899680989</v>
      </c>
      <c r="KF178" s="163">
        <v>1.0501750000000003</v>
      </c>
      <c r="KG178" s="398">
        <f t="shared" si="529"/>
        <v>-21.917489412287491</v>
      </c>
      <c r="KJ178" s="163">
        <v>-12.049825</v>
      </c>
      <c r="KK178" s="398">
        <f t="shared" si="530"/>
        <v>-21.740757279915012</v>
      </c>
      <c r="KL178" s="425"/>
      <c r="KN178" s="365">
        <v>-7.9498250000000006</v>
      </c>
      <c r="KO178" s="398">
        <f t="shared" si="531"/>
        <v>-24.163975439477525</v>
      </c>
      <c r="KP178" s="164"/>
      <c r="KR178" s="365">
        <v>-3.1498249999999999</v>
      </c>
      <c r="KS178" s="398">
        <f t="shared" si="532"/>
        <v>-20.987423855859014</v>
      </c>
      <c r="KT178" s="164"/>
      <c r="KU178" s="313">
        <v>42420</v>
      </c>
    </row>
    <row r="179" spans="1:325" x14ac:dyDescent="0.35">
      <c r="A179" s="95">
        <v>41325</v>
      </c>
      <c r="B179" s="36">
        <v>41325</v>
      </c>
      <c r="C179" s="301">
        <v>0.85</v>
      </c>
      <c r="D179" s="301">
        <v>4.5</v>
      </c>
      <c r="E179" s="301">
        <v>3.7</v>
      </c>
      <c r="F179" s="301">
        <v>4.4000000000000004</v>
      </c>
      <c r="G179" s="301">
        <v>2.85</v>
      </c>
      <c r="H179" s="301">
        <v>-10.25</v>
      </c>
      <c r="I179" s="301">
        <v>-6.15</v>
      </c>
      <c r="J179" s="301">
        <v>-1.35</v>
      </c>
      <c r="K179" s="106"/>
      <c r="L179" s="36">
        <v>42420</v>
      </c>
      <c r="M179" s="105">
        <v>1.8516999999999997</v>
      </c>
      <c r="N179" s="98">
        <f t="shared" si="523"/>
        <v>1.7998249999999998</v>
      </c>
      <c r="O179" s="108">
        <f t="shared" si="524"/>
        <v>1.7485166666666665</v>
      </c>
      <c r="P179" s="262"/>
      <c r="Q179" s="181">
        <v>42420</v>
      </c>
      <c r="R179" s="301">
        <v>0.85</v>
      </c>
      <c r="S179" s="224">
        <v>-0.94982499999999981</v>
      </c>
      <c r="T179" s="98"/>
      <c r="U179" s="301">
        <v>4.5</v>
      </c>
      <c r="V179" s="224">
        <v>2.7001750000000002</v>
      </c>
      <c r="W179"/>
      <c r="X179" s="301">
        <v>3.7</v>
      </c>
      <c r="Y179" s="224">
        <v>1.9001750000000004</v>
      </c>
      <c r="Z179"/>
      <c r="AA179" s="301">
        <v>4.4000000000000004</v>
      </c>
      <c r="AB179" s="224">
        <v>2.6001750000000006</v>
      </c>
      <c r="AC179"/>
      <c r="AD179" s="301">
        <v>2.85</v>
      </c>
      <c r="AE179" s="223">
        <v>1.0501750000000003</v>
      </c>
      <c r="AF179"/>
      <c r="AG179" s="301">
        <v>-10.25</v>
      </c>
      <c r="AH179" s="223">
        <v>-12.049825</v>
      </c>
      <c r="AI179" s="100"/>
      <c r="AJ179" s="301">
        <v>-6.15</v>
      </c>
      <c r="AK179" s="223">
        <v>-7.9498250000000006</v>
      </c>
      <c r="AL179" s="104"/>
      <c r="AM179" s="301">
        <v>-1.35</v>
      </c>
      <c r="AN179" s="223">
        <f t="shared" si="522"/>
        <v>-3.1498249999999999</v>
      </c>
      <c r="AO179" s="104"/>
      <c r="AZ179" s="36">
        <v>42421</v>
      </c>
      <c r="BA179" s="301">
        <v>0.4</v>
      </c>
      <c r="BB179">
        <v>-22.4380925925926</v>
      </c>
      <c r="BC179" s="301">
        <v>2.75</v>
      </c>
      <c r="BE179" s="301">
        <v>5</v>
      </c>
      <c r="BG179" s="301">
        <v>3.7</v>
      </c>
      <c r="BI179" s="301">
        <v>3.2</v>
      </c>
      <c r="BK179" s="301">
        <v>-12.15</v>
      </c>
      <c r="BM179" s="301">
        <v>-3.25</v>
      </c>
      <c r="BN179" s="104"/>
      <c r="BO179" s="301">
        <v>1.35</v>
      </c>
      <c r="BP179" s="567"/>
      <c r="BQ179" s="104"/>
      <c r="BS179" s="36">
        <v>42421</v>
      </c>
      <c r="BT179">
        <v>125</v>
      </c>
      <c r="BU179">
        <f t="shared" si="380"/>
        <v>1.25</v>
      </c>
      <c r="BV179">
        <f t="shared" si="381"/>
        <v>-21.657327343750026</v>
      </c>
      <c r="BW179">
        <v>112</v>
      </c>
      <c r="BX179">
        <f t="shared" si="382"/>
        <v>1.1200000000000001</v>
      </c>
      <c r="CD179" s="313">
        <v>42421</v>
      </c>
      <c r="CE179" s="108">
        <v>1.9571500000000002</v>
      </c>
      <c r="CF179" s="108">
        <v>1.9044249999999998</v>
      </c>
      <c r="CG179" s="121"/>
      <c r="CH179" s="104">
        <v>-21.657327343750026</v>
      </c>
      <c r="CI179" s="257">
        <v>0.1</v>
      </c>
      <c r="CJ179" s="312">
        <v>-1.5044249999999999</v>
      </c>
      <c r="CK179" s="509">
        <f t="shared" si="639"/>
        <v>0.05</v>
      </c>
      <c r="CL179" s="509">
        <f t="shared" si="591"/>
        <v>0</v>
      </c>
      <c r="CM179" s="204">
        <f t="shared" si="592"/>
        <v>-22.676220429142504</v>
      </c>
      <c r="CN179" s="204">
        <f t="shared" si="593"/>
        <v>5.0000000000000711E-2</v>
      </c>
      <c r="CO179" s="537">
        <f t="shared" si="594"/>
        <v>0</v>
      </c>
      <c r="CP179" s="537">
        <f t="shared" si="595"/>
        <v>0</v>
      </c>
      <c r="CQ179" s="537">
        <f t="shared" si="533"/>
        <v>0</v>
      </c>
      <c r="CR179" s="537">
        <f t="shared" si="534"/>
        <v>0</v>
      </c>
      <c r="CS179" s="518">
        <f t="shared" si="412"/>
        <v>-22.676220429142504</v>
      </c>
      <c r="CT179" s="519">
        <f t="shared" si="626"/>
        <v>4.000000000000057E-2</v>
      </c>
      <c r="CU179" s="519">
        <f>IF(AND(CY177&lt;-23.5,CJ179&lt;0),((CS179-CS178)*0.4),(CT179))</f>
        <v>4.000000000000057E-2</v>
      </c>
      <c r="CV179" s="519">
        <f t="shared" si="647"/>
        <v>4.000000000000057E-2</v>
      </c>
      <c r="CW179" s="165"/>
      <c r="CY179" s="104">
        <f t="shared" si="596"/>
        <v>-21.187320429142524</v>
      </c>
      <c r="CZ179" s="121">
        <v>-22.4380925925926</v>
      </c>
      <c r="DA179" s="306"/>
      <c r="DB179" s="313">
        <v>42421</v>
      </c>
      <c r="DC179" s="108">
        <v>1.9571500000000002</v>
      </c>
      <c r="DD179" s="108">
        <v>1.9044249999999998</v>
      </c>
      <c r="DE179" s="121"/>
      <c r="DF179" s="104">
        <v>-21.657327343750026</v>
      </c>
      <c r="DG179" s="257">
        <v>0.1</v>
      </c>
      <c r="DH179" s="312">
        <v>0.84557500000000019</v>
      </c>
      <c r="DI179" s="509">
        <f t="shared" si="640"/>
        <v>0</v>
      </c>
      <c r="DJ179" s="509">
        <f t="shared" si="597"/>
        <v>0.12</v>
      </c>
      <c r="DK179" s="204">
        <f t="shared" si="598"/>
        <v>-23.10000000000003</v>
      </c>
      <c r="DL179" s="204">
        <f t="shared" si="627"/>
        <v>0.12000000000000099</v>
      </c>
      <c r="DM179" s="537">
        <f t="shared" si="599"/>
        <v>0</v>
      </c>
      <c r="DN179" s="537">
        <f t="shared" si="561"/>
        <v>0</v>
      </c>
      <c r="DO179" s="537">
        <f t="shared" si="535"/>
        <v>0</v>
      </c>
      <c r="DP179" s="537">
        <f t="shared" si="536"/>
        <v>0</v>
      </c>
      <c r="DQ179" s="518">
        <f t="shared" si="413"/>
        <v>-23.841162814992529</v>
      </c>
      <c r="DR179" s="519">
        <f t="shared" si="625"/>
        <v>0.12000000000000099</v>
      </c>
      <c r="DS179" s="519">
        <f>IF(AND(DW177&lt;-23.5,DH179&lt;0),((DQ179-DQ178)*0.4),(DR179))</f>
        <v>0.12000000000000099</v>
      </c>
      <c r="DT179" s="519">
        <f t="shared" si="648"/>
        <v>0.20400000000000168</v>
      </c>
      <c r="DU179" s="165"/>
      <c r="DW179" s="104">
        <f t="shared" si="600"/>
        <v>-20.786483664901027</v>
      </c>
      <c r="DX179" s="229"/>
      <c r="DY179" s="307"/>
      <c r="DZ179" s="313">
        <v>42421</v>
      </c>
      <c r="EA179" s="108">
        <v>1.9571500000000002</v>
      </c>
      <c r="EB179" s="108">
        <v>1.9044249999999998</v>
      </c>
      <c r="EC179" s="121"/>
      <c r="ED179" s="104">
        <v>-21.657327343750026</v>
      </c>
      <c r="EE179" s="257">
        <v>0.1</v>
      </c>
      <c r="EF179" s="312">
        <v>3.0955750000000002</v>
      </c>
      <c r="EG179" s="509">
        <f t="shared" si="641"/>
        <v>0</v>
      </c>
      <c r="EH179" s="509">
        <f t="shared" si="601"/>
        <v>0.16000000000000003</v>
      </c>
      <c r="EI179" s="204">
        <f t="shared" si="602"/>
        <v>-18.200901753415</v>
      </c>
      <c r="EJ179" s="204">
        <f t="shared" si="628"/>
        <v>0.16000000000000014</v>
      </c>
      <c r="EK179" s="537">
        <f t="shared" si="603"/>
        <v>0</v>
      </c>
      <c r="EL179" s="537">
        <f t="shared" si="565"/>
        <v>0</v>
      </c>
      <c r="EM179" s="537">
        <f t="shared" si="537"/>
        <v>0.18000000000000016</v>
      </c>
      <c r="EN179" s="537">
        <f t="shared" si="538"/>
        <v>0</v>
      </c>
      <c r="EO179" s="518">
        <f t="shared" si="414"/>
        <v>-18.162810244839982</v>
      </c>
      <c r="EP179" s="519">
        <f t="shared" si="629"/>
        <v>0.17999999999999972</v>
      </c>
      <c r="EQ179" s="519">
        <f>IF(AND(EU177&lt;-23.5,EF179&lt;0),((EO179-EO178)*0.4),(EP179))</f>
        <v>0.17999999999999972</v>
      </c>
      <c r="ER179" s="519">
        <f t="shared" si="649"/>
        <v>0.17999999999999972</v>
      </c>
      <c r="ES179" s="165"/>
      <c r="EU179" s="104">
        <f t="shared" si="604"/>
        <v>-18.646021978219999</v>
      </c>
      <c r="EV179" s="229"/>
      <c r="EW179" s="307"/>
      <c r="EX179" s="313">
        <v>42421</v>
      </c>
      <c r="EY179" s="108">
        <v>1.9571500000000002</v>
      </c>
      <c r="EZ179" s="108">
        <v>1.9044249999999998</v>
      </c>
      <c r="FA179" s="121"/>
      <c r="FB179" s="104">
        <v>-21.657327343750026</v>
      </c>
      <c r="FC179" s="257">
        <v>0.1</v>
      </c>
      <c r="FD179" s="312">
        <v>1.7955750000000004</v>
      </c>
      <c r="FE179" s="509">
        <f t="shared" si="642"/>
        <v>0</v>
      </c>
      <c r="FF179" s="509">
        <f t="shared" si="605"/>
        <v>0.13</v>
      </c>
      <c r="FG179" s="204">
        <f t="shared" si="606"/>
        <v>-20.911800427505003</v>
      </c>
      <c r="FH179" s="204">
        <f t="shared" si="630"/>
        <v>0.12999999999999901</v>
      </c>
      <c r="FI179" s="537">
        <f t="shared" si="607"/>
        <v>0</v>
      </c>
      <c r="FJ179" s="537">
        <f t="shared" si="569"/>
        <v>0</v>
      </c>
      <c r="FK179" s="537">
        <f t="shared" si="539"/>
        <v>0</v>
      </c>
      <c r="FL179" s="537">
        <f t="shared" si="540"/>
        <v>0</v>
      </c>
      <c r="FM179" s="518">
        <f t="shared" si="415"/>
        <v>-20.911800427505003</v>
      </c>
      <c r="FN179" s="519">
        <f t="shared" si="631"/>
        <v>0.12999999999999901</v>
      </c>
      <c r="FO179" s="519">
        <f>IF(AND(FS177&lt;-23.5,FD179&lt;0),((FM179-FM178)*0.4),(FN179))</f>
        <v>0.12999999999999901</v>
      </c>
      <c r="FP179" s="519">
        <f t="shared" si="650"/>
        <v>0.12999999999999901</v>
      </c>
      <c r="FQ179" s="165"/>
      <c r="FS179" s="104">
        <f t="shared" si="608"/>
        <v>-19.93278889968099</v>
      </c>
      <c r="FT179" s="121"/>
      <c r="FU179" s="307"/>
      <c r="FV179" s="313">
        <v>42421</v>
      </c>
      <c r="FW179" s="108">
        <v>1.9571500000000002</v>
      </c>
      <c r="FX179" s="108">
        <v>1.9044249999999998</v>
      </c>
      <c r="FY179" s="121"/>
      <c r="FZ179" s="104">
        <v>-21.657327343750026</v>
      </c>
      <c r="GA179" s="257">
        <v>0.1</v>
      </c>
      <c r="GB179" s="314">
        <v>1.2955750000000004</v>
      </c>
      <c r="GC179" s="509">
        <f t="shared" si="643"/>
        <v>0</v>
      </c>
      <c r="GD179" s="509">
        <f t="shared" si="609"/>
        <v>0.13</v>
      </c>
      <c r="GE179" s="204">
        <f t="shared" si="610"/>
        <v>-25.244789412287513</v>
      </c>
      <c r="GF179" s="204">
        <f t="shared" si="632"/>
        <v>0.12999999999999901</v>
      </c>
      <c r="GG179" s="537">
        <f t="shared" si="611"/>
        <v>0</v>
      </c>
      <c r="GH179" s="537">
        <f t="shared" si="573"/>
        <v>0.13999999999999901</v>
      </c>
      <c r="GI179" s="537">
        <f t="shared" si="541"/>
        <v>0</v>
      </c>
      <c r="GJ179" s="537">
        <f t="shared" si="542"/>
        <v>0</v>
      </c>
      <c r="GK179" s="518">
        <f t="shared" si="416"/>
        <v>-24.144789412287516</v>
      </c>
      <c r="GL179" s="519">
        <f t="shared" si="633"/>
        <v>0.14000000000000057</v>
      </c>
      <c r="GM179" s="519">
        <f>IF(AND(GQ177&lt;-23.5,GB179&lt;0),((GK179-GK178)*0.4),(GL179))</f>
        <v>0.14000000000000057</v>
      </c>
      <c r="GN179" s="519">
        <f t="shared" si="651"/>
        <v>0.23800000000000096</v>
      </c>
      <c r="GO179" s="165"/>
      <c r="GQ179" s="104">
        <f t="shared" si="612"/>
        <v>-21.679489412287491</v>
      </c>
      <c r="GR179" s="121"/>
      <c r="GS179" s="307"/>
      <c r="GT179" s="313">
        <v>42421</v>
      </c>
      <c r="GU179" s="108">
        <v>1.9571500000000002</v>
      </c>
      <c r="GV179" s="108">
        <v>1.9044249999999998</v>
      </c>
      <c r="GW179" s="121"/>
      <c r="GX179" s="104">
        <v>-21.657327343750026</v>
      </c>
      <c r="GY179" s="257">
        <v>0.1</v>
      </c>
      <c r="GZ179" s="314">
        <v>-14.054425</v>
      </c>
      <c r="HA179" s="509">
        <f t="shared" si="644"/>
        <v>-0.2</v>
      </c>
      <c r="HB179" s="509">
        <f t="shared" si="613"/>
        <v>0</v>
      </c>
      <c r="HC179" s="204">
        <f t="shared" si="614"/>
        <v>-23.697499999999998</v>
      </c>
      <c r="HD179" s="204">
        <f t="shared" si="634"/>
        <v>-0.19999999999999929</v>
      </c>
      <c r="HE179" s="537">
        <f t="shared" si="615"/>
        <v>0</v>
      </c>
      <c r="HF179" s="537">
        <f t="shared" si="577"/>
        <v>0</v>
      </c>
      <c r="HG179" s="537">
        <f t="shared" si="543"/>
        <v>0</v>
      </c>
      <c r="HH179" s="537">
        <f t="shared" si="544"/>
        <v>0</v>
      </c>
      <c r="HI179" s="518">
        <f t="shared" si="417"/>
        <v>-23.717257279915007</v>
      </c>
      <c r="HJ179" s="519">
        <f t="shared" si="635"/>
        <v>-0.15999999999999945</v>
      </c>
      <c r="HK179" s="519">
        <f>IF(AND(HO177&lt;-23.5,GZ179&lt;0),((HI179-HI178)*0.4),(HJ179))</f>
        <v>-0.15999999999999945</v>
      </c>
      <c r="HL179" s="519">
        <f t="shared" si="652"/>
        <v>-0.15999999999999945</v>
      </c>
      <c r="HM179" s="165"/>
      <c r="HO179" s="104">
        <f t="shared" si="616"/>
        <v>-21.900757279915013</v>
      </c>
      <c r="HP179" s="267"/>
      <c r="HQ179" s="307"/>
      <c r="HR179" s="313">
        <v>42421</v>
      </c>
      <c r="HS179" s="108">
        <v>1.9571500000000002</v>
      </c>
      <c r="HT179" s="108">
        <v>1.9044249999999998</v>
      </c>
      <c r="HU179" s="121"/>
      <c r="HV179" s="104">
        <v>-21.657327343750026</v>
      </c>
      <c r="HW179" s="257">
        <v>0.1</v>
      </c>
      <c r="HX179" s="314">
        <v>-5.1544249999999998</v>
      </c>
      <c r="HY179" s="509">
        <f t="shared" si="645"/>
        <v>-0.11000000000000001</v>
      </c>
      <c r="HZ179" s="509">
        <f t="shared" si="617"/>
        <v>0</v>
      </c>
      <c r="IA179" s="204">
        <f t="shared" si="618"/>
        <v>-24.584775439477522</v>
      </c>
      <c r="IB179" s="204">
        <f t="shared" si="636"/>
        <v>-1.0000000000001563E-2</v>
      </c>
      <c r="IC179" s="537">
        <f t="shared" si="619"/>
        <v>0</v>
      </c>
      <c r="ID179" s="537">
        <f t="shared" si="581"/>
        <v>0</v>
      </c>
      <c r="IE179" s="537">
        <f t="shared" si="545"/>
        <v>0</v>
      </c>
      <c r="IF179" s="537">
        <f t="shared" si="546"/>
        <v>0</v>
      </c>
      <c r="IG179" s="518">
        <f t="shared" si="418"/>
        <v>-24.584775439477522</v>
      </c>
      <c r="IH179" s="519">
        <f t="shared" si="637"/>
        <v>-8.0000000000012509E-3</v>
      </c>
      <c r="II179" s="519">
        <f>IF(AND(IM177&lt;-23.5,HX179&lt;0),((IG179-IG178)*0.4),(IH179))</f>
        <v>-4.0000000000006255E-3</v>
      </c>
      <c r="IJ179" s="519">
        <f t="shared" si="653"/>
        <v>-4.0000000000006255E-3</v>
      </c>
      <c r="IK179" s="165"/>
      <c r="IL179" s="163"/>
      <c r="IM179" s="104">
        <f t="shared" si="620"/>
        <v>-24.167975439477527</v>
      </c>
      <c r="IN179" s="174"/>
      <c r="IO179" s="307"/>
      <c r="IP179" s="313">
        <v>42421</v>
      </c>
      <c r="IQ179" s="108">
        <v>1.9571500000000002</v>
      </c>
      <c r="IR179" s="108">
        <v>1.9044249999999998</v>
      </c>
      <c r="IS179" s="121"/>
      <c r="IT179" s="104">
        <v>-21.657327343750026</v>
      </c>
      <c r="IU179" s="257">
        <v>0.1</v>
      </c>
      <c r="IV179" s="366">
        <v>-0.55442499999999972</v>
      </c>
      <c r="IW179" s="509">
        <f t="shared" si="646"/>
        <v>0</v>
      </c>
      <c r="IX179" s="509">
        <f t="shared" si="621"/>
        <v>0.11000000000000001</v>
      </c>
      <c r="IY179" s="204">
        <f t="shared" si="622"/>
        <v>-21.105000000000004</v>
      </c>
      <c r="IZ179" s="204">
        <f t="shared" si="638"/>
        <v>0.10999999999999943</v>
      </c>
      <c r="JA179" s="537">
        <f t="shared" si="623"/>
        <v>0</v>
      </c>
      <c r="JB179" s="537">
        <f t="shared" si="585"/>
        <v>0</v>
      </c>
      <c r="JC179" s="537">
        <f t="shared" si="586"/>
        <v>0</v>
      </c>
      <c r="JD179" s="537">
        <f t="shared" si="587"/>
        <v>0</v>
      </c>
      <c r="JE179" s="518">
        <f t="shared" si="419"/>
        <v>-21.17962241295001</v>
      </c>
      <c r="JF179" s="519">
        <f t="shared" si="588"/>
        <v>8.7999999999999551E-2</v>
      </c>
      <c r="JG179" s="519">
        <f>IF(AND(JK177&lt;-23.5,IV179&lt;0),((JE179-JE178)*0.4),(JF179))</f>
        <v>8.7999999999999551E-2</v>
      </c>
      <c r="JH179" s="519">
        <f t="shared" si="654"/>
        <v>8.7999999999999551E-2</v>
      </c>
      <c r="JI179" s="165"/>
      <c r="JJ179" s="163"/>
      <c r="JK179" s="104">
        <f t="shared" si="624"/>
        <v>-20.899423855859013</v>
      </c>
      <c r="JL179" s="498"/>
      <c r="JM179" s="521"/>
      <c r="JN179" s="529"/>
      <c r="JO179" s="229">
        <v>-21.657327343750026</v>
      </c>
      <c r="JP179" s="229">
        <v>-1.5044249999999999</v>
      </c>
      <c r="JQ179" s="421">
        <f t="shared" si="525"/>
        <v>-21.187320429142524</v>
      </c>
      <c r="JR179" s="421">
        <v>-22.4380925925926</v>
      </c>
      <c r="JS179" s="121"/>
      <c r="JT179" s="229">
        <v>0.84557500000000019</v>
      </c>
      <c r="JU179" s="421">
        <f t="shared" si="526"/>
        <v>-20.786483664901027</v>
      </c>
      <c r="JV179" s="431"/>
      <c r="JW179" s="121"/>
      <c r="JX179" s="229">
        <v>3.0955750000000002</v>
      </c>
      <c r="JY179" s="431">
        <f t="shared" si="527"/>
        <v>-18.646021978219999</v>
      </c>
      <c r="JZ179" s="421"/>
      <c r="KA179" s="121"/>
      <c r="KB179" s="229">
        <v>1.7955750000000004</v>
      </c>
      <c r="KC179" s="421">
        <f t="shared" si="528"/>
        <v>-19.93278889968099</v>
      </c>
      <c r="KD179" s="421"/>
      <c r="KE179" s="121"/>
      <c r="KF179" s="229">
        <v>1.2955750000000004</v>
      </c>
      <c r="KG179" s="421">
        <f t="shared" si="529"/>
        <v>-21.679489412287491</v>
      </c>
      <c r="KH179" s="421"/>
      <c r="KI179" s="121"/>
      <c r="KJ179" s="229">
        <v>-14.054425</v>
      </c>
      <c r="KK179" s="421">
        <f t="shared" si="530"/>
        <v>-21.900757279915013</v>
      </c>
      <c r="KL179" s="431"/>
      <c r="KM179" s="121"/>
      <c r="KN179" s="366">
        <v>-5.1544249999999998</v>
      </c>
      <c r="KO179" s="421">
        <f t="shared" si="531"/>
        <v>-24.167975439477527</v>
      </c>
      <c r="KP179" s="440"/>
      <c r="KQ179" s="121"/>
      <c r="KR179" s="366">
        <v>-0.55442499999999972</v>
      </c>
      <c r="KS179" s="398">
        <f t="shared" si="532"/>
        <v>-20.899423855859013</v>
      </c>
      <c r="KT179" s="440"/>
      <c r="KU179" s="313">
        <v>42421</v>
      </c>
    </row>
    <row r="180" spans="1:325" x14ac:dyDescent="0.35">
      <c r="A180" s="95">
        <v>41326</v>
      </c>
      <c r="B180" s="36">
        <v>41326</v>
      </c>
      <c r="C180" s="301">
        <v>0.4</v>
      </c>
      <c r="D180" s="301">
        <v>2.75</v>
      </c>
      <c r="E180" s="301">
        <v>5</v>
      </c>
      <c r="F180" s="301">
        <v>3.7</v>
      </c>
      <c r="G180" s="301">
        <v>3.2</v>
      </c>
      <c r="H180" s="301">
        <v>-12.15</v>
      </c>
      <c r="I180" s="301">
        <v>-3.25</v>
      </c>
      <c r="J180" s="301">
        <v>1.35</v>
      </c>
      <c r="K180" s="106"/>
      <c r="L180" s="36">
        <v>42421</v>
      </c>
      <c r="M180" s="119">
        <v>1.9571500000000002</v>
      </c>
      <c r="N180" s="98">
        <f t="shared" si="523"/>
        <v>1.9044249999999998</v>
      </c>
      <c r="O180" s="108">
        <f t="shared" si="524"/>
        <v>1.8522666666666667</v>
      </c>
      <c r="P180" s="262"/>
      <c r="Q180" s="181">
        <v>42421</v>
      </c>
      <c r="R180" s="301">
        <v>0.4</v>
      </c>
      <c r="S180" s="224">
        <v>-1.5044249999999999</v>
      </c>
      <c r="T180">
        <v>-22.4380925925926</v>
      </c>
      <c r="U180" s="301">
        <v>2.75</v>
      </c>
      <c r="V180" s="224">
        <v>0.84557500000000019</v>
      </c>
      <c r="W180"/>
      <c r="X180" s="301">
        <v>5</v>
      </c>
      <c r="Y180" s="224">
        <v>3.0955750000000002</v>
      </c>
      <c r="Z180"/>
      <c r="AA180" s="301">
        <v>3.7</v>
      </c>
      <c r="AB180" s="224">
        <v>1.7955750000000004</v>
      </c>
      <c r="AC180"/>
      <c r="AD180" s="301">
        <v>3.2</v>
      </c>
      <c r="AE180" s="223">
        <v>1.2955750000000004</v>
      </c>
      <c r="AF180"/>
      <c r="AG180" s="301">
        <v>-12.15</v>
      </c>
      <c r="AH180" s="223">
        <v>-14.054425</v>
      </c>
      <c r="AI180" s="100"/>
      <c r="AJ180" s="301">
        <v>-3.25</v>
      </c>
      <c r="AK180" s="223">
        <v>-5.1544249999999998</v>
      </c>
      <c r="AL180" s="104"/>
      <c r="AM180" s="301">
        <v>1.35</v>
      </c>
      <c r="AN180" s="223">
        <f t="shared" si="522"/>
        <v>-0.55442499999999972</v>
      </c>
      <c r="AO180" s="104"/>
      <c r="AZ180" s="36">
        <v>42422</v>
      </c>
      <c r="BA180" s="301">
        <v>2.4000000000000004</v>
      </c>
      <c r="BC180" s="301">
        <v>-0.8</v>
      </c>
      <c r="BE180" s="301">
        <v>2.65</v>
      </c>
      <c r="BG180" s="301">
        <v>3.05</v>
      </c>
      <c r="BI180" s="301">
        <v>2.95</v>
      </c>
      <c r="BK180" s="301">
        <v>-9.35</v>
      </c>
      <c r="BM180" s="301">
        <v>-3.15</v>
      </c>
      <c r="BN180" s="104"/>
      <c r="BO180" s="301">
        <v>3.8</v>
      </c>
      <c r="BP180" s="186"/>
      <c r="BQ180" s="104"/>
      <c r="BS180" s="36">
        <v>42422</v>
      </c>
      <c r="BT180">
        <v>126</v>
      </c>
      <c r="BU180">
        <f t="shared" si="380"/>
        <v>1.26</v>
      </c>
      <c r="BV180">
        <f t="shared" si="381"/>
        <v>-21.573382676000008</v>
      </c>
      <c r="BW180">
        <v>113</v>
      </c>
      <c r="BX180">
        <f t="shared" si="382"/>
        <v>1.1299999999999999</v>
      </c>
      <c r="CD180" s="36">
        <v>42422</v>
      </c>
      <c r="CE180" s="108">
        <v>2.0643000000000002</v>
      </c>
      <c r="CF180" s="108">
        <v>2.0107250000000003</v>
      </c>
      <c r="CG180" s="121"/>
      <c r="CH180" s="104">
        <v>-21.573382676000008</v>
      </c>
      <c r="CI180" s="257">
        <v>0.1</v>
      </c>
      <c r="CJ180" s="224">
        <v>0.38927500000000004</v>
      </c>
      <c r="CK180" s="509">
        <f t="shared" si="639"/>
        <v>0</v>
      </c>
      <c r="CL180" s="509">
        <f t="shared" si="591"/>
        <v>0.12</v>
      </c>
      <c r="CM180" s="204">
        <f t="shared" si="592"/>
        <v>-22.556220429142503</v>
      </c>
      <c r="CN180" s="204">
        <f t="shared" si="593"/>
        <v>0.12000000000000099</v>
      </c>
      <c r="CO180" s="537">
        <f t="shared" si="594"/>
        <v>0</v>
      </c>
      <c r="CP180" s="537">
        <f t="shared" si="595"/>
        <v>0</v>
      </c>
      <c r="CQ180" s="537">
        <f t="shared" si="533"/>
        <v>0</v>
      </c>
      <c r="CR180" s="537">
        <f t="shared" si="534"/>
        <v>0</v>
      </c>
      <c r="CS180" s="518">
        <f t="shared" si="412"/>
        <v>-22.556220429142503</v>
      </c>
      <c r="CT180" s="519">
        <f t="shared" si="626"/>
        <v>0.12000000000000099</v>
      </c>
      <c r="CU180" s="519">
        <f t="shared" ref="CU180:CU187" si="655">IF(AND(CY178&lt;-23.5,CJ180&lt;0),((CS180-CS179)*0.4),(CT180))</f>
        <v>0.12000000000000099</v>
      </c>
      <c r="CV180" s="519">
        <f t="shared" si="647"/>
        <v>0.12000000000000099</v>
      </c>
      <c r="CW180" s="165"/>
      <c r="CY180" s="104">
        <f t="shared" si="596"/>
        <v>-21.067320429142523</v>
      </c>
      <c r="CZ180"/>
      <c r="DB180" s="36">
        <v>42422</v>
      </c>
      <c r="DC180" s="108">
        <v>2.0643000000000002</v>
      </c>
      <c r="DD180" s="108">
        <v>2.0107250000000003</v>
      </c>
      <c r="DE180" s="121"/>
      <c r="DF180" s="104">
        <v>-21.573382676000008</v>
      </c>
      <c r="DG180" s="257">
        <v>0.1</v>
      </c>
      <c r="DH180" s="224">
        <v>-2.8107250000000006</v>
      </c>
      <c r="DI180" s="509">
        <f t="shared" si="640"/>
        <v>2.0000000000000004E-2</v>
      </c>
      <c r="DJ180" s="509">
        <f t="shared" si="597"/>
        <v>0</v>
      </c>
      <c r="DK180" s="204">
        <f t="shared" si="598"/>
        <v>-23.08000000000003</v>
      </c>
      <c r="DL180" s="204">
        <f t="shared" si="627"/>
        <v>1.9999999999999574E-2</v>
      </c>
      <c r="DM180" s="537">
        <f t="shared" si="599"/>
        <v>0</v>
      </c>
      <c r="DN180" s="537">
        <f t="shared" si="561"/>
        <v>0</v>
      </c>
      <c r="DO180" s="537">
        <f t="shared" si="535"/>
        <v>0</v>
      </c>
      <c r="DP180" s="537">
        <f t="shared" si="536"/>
        <v>0</v>
      </c>
      <c r="DQ180" s="518">
        <f t="shared" si="413"/>
        <v>-23.82116281499253</v>
      </c>
      <c r="DR180" s="519">
        <f t="shared" si="625"/>
        <v>1.599999999999966E-2</v>
      </c>
      <c r="DS180" s="519">
        <f t="shared" ref="DS180:DS187" si="656">IF(AND(DW178&lt;-23.5,DH180&lt;0),((DQ180-DQ179)*0.4),(DR180))</f>
        <v>1.599999999999966E-2</v>
      </c>
      <c r="DT180" s="519">
        <f t="shared" si="648"/>
        <v>1.599999999999966E-2</v>
      </c>
      <c r="DU180" s="165"/>
      <c r="DW180" s="104">
        <f t="shared" si="600"/>
        <v>-20.770483664901029</v>
      </c>
      <c r="DY180" s="183"/>
      <c r="DZ180" s="36">
        <v>42422</v>
      </c>
      <c r="EA180" s="108">
        <v>2.0643000000000002</v>
      </c>
      <c r="EB180" s="108">
        <v>2.0107250000000003</v>
      </c>
      <c r="EC180" s="121"/>
      <c r="ED180" s="104">
        <v>-21.573382676000008</v>
      </c>
      <c r="EE180" s="257">
        <v>0.1</v>
      </c>
      <c r="EF180" s="224">
        <v>0.63927499999999959</v>
      </c>
      <c r="EG180" s="509">
        <f t="shared" si="641"/>
        <v>0</v>
      </c>
      <c r="EH180" s="509">
        <f t="shared" si="601"/>
        <v>0.12</v>
      </c>
      <c r="EI180" s="204">
        <f t="shared" si="602"/>
        <v>-18.080901753414999</v>
      </c>
      <c r="EJ180" s="204">
        <f t="shared" si="628"/>
        <v>0.12000000000000099</v>
      </c>
      <c r="EK180" s="537">
        <f t="shared" si="603"/>
        <v>0</v>
      </c>
      <c r="EL180" s="537">
        <f t="shared" si="565"/>
        <v>0</v>
      </c>
      <c r="EM180" s="537">
        <f t="shared" si="537"/>
        <v>0.15000000000000099</v>
      </c>
      <c r="EN180" s="537">
        <f t="shared" si="538"/>
        <v>0</v>
      </c>
      <c r="EO180" s="518">
        <f t="shared" si="414"/>
        <v>-18.012810244839979</v>
      </c>
      <c r="EP180" s="519">
        <f t="shared" si="629"/>
        <v>0.15000000000000213</v>
      </c>
      <c r="EQ180" s="519">
        <f t="shared" ref="EQ180:EQ187" si="657">IF(AND(EU178&lt;-23.5,EF180&lt;0),((EO180-EO179)*0.4),(EP180))</f>
        <v>0.15000000000000213</v>
      </c>
      <c r="ER180" s="519">
        <f t="shared" si="649"/>
        <v>0.15000000000000213</v>
      </c>
      <c r="ES180" s="165"/>
      <c r="EU180" s="104">
        <f t="shared" si="604"/>
        <v>-18.496021978219996</v>
      </c>
      <c r="EW180" s="183"/>
      <c r="EX180" s="36">
        <v>42422</v>
      </c>
      <c r="EY180" s="108">
        <v>2.0643000000000002</v>
      </c>
      <c r="EZ180" s="108">
        <v>2.0107250000000003</v>
      </c>
      <c r="FA180" s="121"/>
      <c r="FB180" s="104">
        <v>-21.573382676000008</v>
      </c>
      <c r="FC180" s="257">
        <v>0.1</v>
      </c>
      <c r="FD180" s="224">
        <v>1.0392749999999995</v>
      </c>
      <c r="FE180" s="509">
        <f t="shared" si="642"/>
        <v>0</v>
      </c>
      <c r="FF180" s="509">
        <f t="shared" si="605"/>
        <v>0.13</v>
      </c>
      <c r="FG180" s="204">
        <f t="shared" si="606"/>
        <v>-20.781800427505004</v>
      </c>
      <c r="FH180" s="204">
        <f t="shared" si="630"/>
        <v>0.12999999999999901</v>
      </c>
      <c r="FI180" s="537">
        <f t="shared" si="607"/>
        <v>0</v>
      </c>
      <c r="FJ180" s="537">
        <f t="shared" si="569"/>
        <v>0</v>
      </c>
      <c r="FK180" s="537">
        <f t="shared" si="539"/>
        <v>0</v>
      </c>
      <c r="FL180" s="537">
        <f t="shared" si="540"/>
        <v>0</v>
      </c>
      <c r="FM180" s="518">
        <f t="shared" si="415"/>
        <v>-20.781800427505004</v>
      </c>
      <c r="FN180" s="519">
        <f t="shared" si="631"/>
        <v>0.12999999999999901</v>
      </c>
      <c r="FO180" s="519">
        <f t="shared" ref="FO180:FO187" si="658">IF(AND(FS178&lt;-23.5,FD180&lt;0),((FM180-FM179)*0.4),(FN180))</f>
        <v>0.12999999999999901</v>
      </c>
      <c r="FP180" s="519">
        <f t="shared" si="650"/>
        <v>0.12999999999999901</v>
      </c>
      <c r="FQ180" s="165"/>
      <c r="FS180" s="104">
        <f t="shared" si="608"/>
        <v>-19.802788899680991</v>
      </c>
      <c r="FT180"/>
      <c r="FU180" s="183"/>
      <c r="FV180" s="36">
        <v>42422</v>
      </c>
      <c r="FW180" s="108">
        <v>2.0643000000000002</v>
      </c>
      <c r="FX180" s="108">
        <v>2.0107250000000003</v>
      </c>
      <c r="FY180" s="121"/>
      <c r="FZ180" s="104">
        <v>-21.573382676000008</v>
      </c>
      <c r="GA180" s="257">
        <v>0.1</v>
      </c>
      <c r="GB180" s="223">
        <v>0.93927499999999986</v>
      </c>
      <c r="GC180" s="509">
        <f t="shared" si="643"/>
        <v>0</v>
      </c>
      <c r="GD180" s="509">
        <f t="shared" si="609"/>
        <v>0.12</v>
      </c>
      <c r="GE180" s="204">
        <f t="shared" si="610"/>
        <v>-25.124789412287512</v>
      </c>
      <c r="GF180" s="204">
        <f t="shared" si="632"/>
        <v>0.12000000000000099</v>
      </c>
      <c r="GG180" s="537">
        <f t="shared" si="611"/>
        <v>0</v>
      </c>
      <c r="GH180" s="537">
        <f t="shared" si="573"/>
        <v>0.130000000000001</v>
      </c>
      <c r="GI180" s="537">
        <f t="shared" si="541"/>
        <v>0</v>
      </c>
      <c r="GJ180" s="537">
        <f t="shared" si="542"/>
        <v>0</v>
      </c>
      <c r="GK180" s="518">
        <f t="shared" si="416"/>
        <v>-24.014789412287513</v>
      </c>
      <c r="GL180" s="519">
        <f t="shared" si="633"/>
        <v>0.13000000000000256</v>
      </c>
      <c r="GM180" s="519">
        <f t="shared" ref="GM180:GM187" si="659">IF(AND(GQ178&lt;-23.5,GB180&lt;0),((GK180-GK179)*0.4),(GL180))</f>
        <v>0.13000000000000256</v>
      </c>
      <c r="GN180" s="519">
        <f t="shared" si="651"/>
        <v>0.22100000000000433</v>
      </c>
      <c r="GO180" s="165"/>
      <c r="GQ180" s="104">
        <f t="shared" si="612"/>
        <v>-21.458489412287488</v>
      </c>
      <c r="GR180"/>
      <c r="GS180" s="183"/>
      <c r="GT180" s="36">
        <v>42422</v>
      </c>
      <c r="GU180" s="108">
        <v>2.0643000000000002</v>
      </c>
      <c r="GV180" s="108">
        <v>2.0107250000000003</v>
      </c>
      <c r="GW180" s="121"/>
      <c r="GX180" s="104">
        <v>-21.573382676000008</v>
      </c>
      <c r="GY180" s="257">
        <v>0.1</v>
      </c>
      <c r="GZ180" s="223">
        <v>-11.360725</v>
      </c>
      <c r="HA180" s="509">
        <f t="shared" si="644"/>
        <v>-0.2</v>
      </c>
      <c r="HB180" s="509">
        <f t="shared" si="613"/>
        <v>0</v>
      </c>
      <c r="HC180" s="204">
        <f t="shared" si="614"/>
        <v>-23.897499999999997</v>
      </c>
      <c r="HD180" s="204">
        <f t="shared" si="634"/>
        <v>-0.19999999999999929</v>
      </c>
      <c r="HE180" s="537">
        <f t="shared" si="615"/>
        <v>0</v>
      </c>
      <c r="HF180" s="537">
        <f t="shared" si="577"/>
        <v>0</v>
      </c>
      <c r="HG180" s="537">
        <f t="shared" si="543"/>
        <v>0</v>
      </c>
      <c r="HH180" s="537">
        <f t="shared" si="544"/>
        <v>0</v>
      </c>
      <c r="HI180" s="518">
        <f t="shared" si="417"/>
        <v>-23.917257279915006</v>
      </c>
      <c r="HJ180" s="519">
        <f t="shared" si="635"/>
        <v>-0.15999999999999945</v>
      </c>
      <c r="HK180" s="519">
        <f t="shared" ref="HK180:HK187" si="660">IF(AND(HO178&lt;-23.5,GZ180&lt;0),((HI180-HI179)*0.4),(HJ180))</f>
        <v>-0.15999999999999945</v>
      </c>
      <c r="HL180" s="519">
        <f t="shared" si="652"/>
        <v>-0.15999999999999945</v>
      </c>
      <c r="HM180" s="165"/>
      <c r="HO180" s="104">
        <f t="shared" si="616"/>
        <v>-22.060757279915013</v>
      </c>
      <c r="HP180" s="165"/>
      <c r="HQ180" s="183"/>
      <c r="HR180" s="36">
        <v>42422</v>
      </c>
      <c r="HS180" s="108">
        <v>2.0643000000000002</v>
      </c>
      <c r="HT180" s="108">
        <v>2.0107250000000003</v>
      </c>
      <c r="HU180" s="121"/>
      <c r="HV180" s="104">
        <v>-21.573382676000008</v>
      </c>
      <c r="HW180" s="257">
        <v>0.1</v>
      </c>
      <c r="HX180" s="223">
        <v>-5.1607250000000002</v>
      </c>
      <c r="HY180" s="509">
        <f t="shared" si="645"/>
        <v>-0.11000000000000001</v>
      </c>
      <c r="HZ180" s="509">
        <f t="shared" si="617"/>
        <v>0</v>
      </c>
      <c r="IA180" s="204">
        <f t="shared" si="618"/>
        <v>-24.594775439477523</v>
      </c>
      <c r="IB180" s="204">
        <f t="shared" si="636"/>
        <v>-1.0000000000001563E-2</v>
      </c>
      <c r="IC180" s="537">
        <f t="shared" si="619"/>
        <v>-2.0000000000001565E-2</v>
      </c>
      <c r="ID180" s="537">
        <f t="shared" si="581"/>
        <v>0</v>
      </c>
      <c r="IE180" s="537">
        <f t="shared" si="545"/>
        <v>0</v>
      </c>
      <c r="IF180" s="537">
        <f t="shared" si="546"/>
        <v>0</v>
      </c>
      <c r="IG180" s="518">
        <f t="shared" si="418"/>
        <v>-24.604775439477525</v>
      </c>
      <c r="IH180" s="519">
        <f t="shared" si="637"/>
        <v>-1.6000000000002502E-2</v>
      </c>
      <c r="II180" s="519">
        <f t="shared" ref="II180:II187" si="661">IF(AND(IM178&lt;-23.5,HX180&lt;0),((IG180-IG179)*0.4),(IH180))</f>
        <v>-8.0000000000012509E-3</v>
      </c>
      <c r="IJ180" s="519">
        <f t="shared" si="653"/>
        <v>-8.0000000000012509E-3</v>
      </c>
      <c r="IK180" s="165"/>
      <c r="IL180" s="163"/>
      <c r="IM180" s="104">
        <f t="shared" si="620"/>
        <v>-24.175975439477529</v>
      </c>
      <c r="IN180" s="104"/>
      <c r="IO180" s="183"/>
      <c r="IP180" s="36">
        <v>42422</v>
      </c>
      <c r="IQ180" s="108">
        <v>2.0643000000000002</v>
      </c>
      <c r="IR180" s="108">
        <v>2.0107250000000003</v>
      </c>
      <c r="IS180" s="121"/>
      <c r="IT180" s="104">
        <v>-21.573382676000008</v>
      </c>
      <c r="IU180" s="257">
        <v>0.1</v>
      </c>
      <c r="IV180" s="365">
        <v>1.7892749999999995</v>
      </c>
      <c r="IW180" s="509">
        <f t="shared" si="646"/>
        <v>0</v>
      </c>
      <c r="IX180" s="509">
        <f t="shared" si="621"/>
        <v>0.13</v>
      </c>
      <c r="IY180" s="204">
        <f t="shared" si="622"/>
        <v>-20.975000000000005</v>
      </c>
      <c r="IZ180" s="204">
        <f t="shared" si="638"/>
        <v>0.12999999999999901</v>
      </c>
      <c r="JA180" s="537">
        <f t="shared" si="623"/>
        <v>0</v>
      </c>
      <c r="JB180" s="537">
        <f t="shared" si="585"/>
        <v>0</v>
      </c>
      <c r="JC180" s="537">
        <f t="shared" si="586"/>
        <v>0</v>
      </c>
      <c r="JD180" s="537">
        <f t="shared" si="587"/>
        <v>0</v>
      </c>
      <c r="JE180" s="518">
        <f t="shared" si="419"/>
        <v>-21.049622412950011</v>
      </c>
      <c r="JF180" s="519">
        <f t="shared" si="588"/>
        <v>0.12999999999999901</v>
      </c>
      <c r="JG180" s="519">
        <f t="shared" ref="JG180:JG187" si="662">IF(AND(JK178&lt;-23.5,IV180&lt;0),((JE180-JE179)*0.4),(JF180))</f>
        <v>0.12999999999999901</v>
      </c>
      <c r="JH180" s="519">
        <f t="shared" si="654"/>
        <v>0.12999999999999901</v>
      </c>
      <c r="JI180" s="165"/>
      <c r="JJ180" s="163"/>
      <c r="JK180" s="104">
        <f t="shared" si="624"/>
        <v>-20.769423855859014</v>
      </c>
      <c r="JL180" s="186"/>
      <c r="JM180" s="186"/>
      <c r="JN180" s="527"/>
      <c r="JO180" s="163">
        <v>-21.573382676000008</v>
      </c>
      <c r="JP180" s="163">
        <v>0.38927500000000004</v>
      </c>
      <c r="JQ180" s="398">
        <f t="shared" si="525"/>
        <v>-21.067320429142523</v>
      </c>
      <c r="JT180" s="163">
        <v>-2.8107250000000006</v>
      </c>
      <c r="JU180" s="398">
        <f t="shared" si="526"/>
        <v>-20.770483664901029</v>
      </c>
      <c r="JX180" s="163">
        <v>0.63927499999999959</v>
      </c>
      <c r="JY180" s="425">
        <f t="shared" si="527"/>
        <v>-18.496021978219996</v>
      </c>
      <c r="KB180" s="163">
        <v>1.0392749999999995</v>
      </c>
      <c r="KC180" s="398">
        <f t="shared" si="528"/>
        <v>-19.802788899680991</v>
      </c>
      <c r="KF180" s="163">
        <v>0.93927499999999986</v>
      </c>
      <c r="KG180" s="398">
        <f t="shared" si="529"/>
        <v>-21.458489412287488</v>
      </c>
      <c r="KJ180" s="163">
        <v>-11.360725</v>
      </c>
      <c r="KK180" s="398">
        <f t="shared" si="530"/>
        <v>-22.060757279915013</v>
      </c>
      <c r="KL180" s="425"/>
      <c r="KN180" s="365">
        <v>-5.1607250000000002</v>
      </c>
      <c r="KO180" s="398">
        <f t="shared" si="531"/>
        <v>-24.175975439477529</v>
      </c>
      <c r="KP180" s="164"/>
      <c r="KR180" s="365">
        <v>1.7892749999999995</v>
      </c>
      <c r="KS180" s="398">
        <f t="shared" si="532"/>
        <v>-20.769423855859014</v>
      </c>
      <c r="KT180" s="164"/>
      <c r="KU180" s="313">
        <v>42422</v>
      </c>
    </row>
    <row r="181" spans="1:325" x14ac:dyDescent="0.35">
      <c r="A181" s="95">
        <v>41327</v>
      </c>
      <c r="B181" s="36">
        <v>41327</v>
      </c>
      <c r="C181" s="301">
        <v>2.4000000000000004</v>
      </c>
      <c r="D181" s="301">
        <v>-0.8</v>
      </c>
      <c r="E181" s="301">
        <v>2.65</v>
      </c>
      <c r="F181" s="301">
        <v>3.05</v>
      </c>
      <c r="G181" s="301">
        <v>2.95</v>
      </c>
      <c r="H181" s="301">
        <v>-9.35</v>
      </c>
      <c r="I181" s="301">
        <v>-3.15</v>
      </c>
      <c r="J181" s="301">
        <v>3.8</v>
      </c>
      <c r="K181" s="106"/>
      <c r="L181" s="36">
        <v>42422</v>
      </c>
      <c r="M181" s="105">
        <v>2.0643000000000002</v>
      </c>
      <c r="N181" s="98">
        <f t="shared" si="523"/>
        <v>2.0107250000000003</v>
      </c>
      <c r="O181" s="108">
        <f t="shared" si="524"/>
        <v>1.9577166666666665</v>
      </c>
      <c r="P181" s="262"/>
      <c r="Q181" s="181">
        <v>42422</v>
      </c>
      <c r="R181" s="301">
        <v>2.4000000000000004</v>
      </c>
      <c r="S181" s="224">
        <v>0.38927500000000004</v>
      </c>
      <c r="T181"/>
      <c r="U181" s="301">
        <v>-0.8</v>
      </c>
      <c r="V181" s="224">
        <v>-2.8107250000000006</v>
      </c>
      <c r="W181"/>
      <c r="X181" s="301">
        <v>2.65</v>
      </c>
      <c r="Y181" s="224">
        <v>0.63927499999999959</v>
      </c>
      <c r="Z181"/>
      <c r="AA181" s="301">
        <v>3.05</v>
      </c>
      <c r="AB181" s="224">
        <v>1.0392749999999995</v>
      </c>
      <c r="AC181"/>
      <c r="AD181" s="301">
        <v>2.95</v>
      </c>
      <c r="AE181" s="223">
        <v>0.93927499999999986</v>
      </c>
      <c r="AF181"/>
      <c r="AG181" s="301">
        <v>-9.35</v>
      </c>
      <c r="AH181" s="223">
        <v>-11.360725</v>
      </c>
      <c r="AI181" s="100"/>
      <c r="AJ181" s="301">
        <v>-3.15</v>
      </c>
      <c r="AK181" s="223">
        <v>-5.1607250000000002</v>
      </c>
      <c r="AL181" s="104"/>
      <c r="AM181" s="301">
        <v>3.8</v>
      </c>
      <c r="AN181" s="223">
        <f t="shared" si="522"/>
        <v>1.7892749999999995</v>
      </c>
      <c r="AO181" s="104"/>
      <c r="AZ181" s="36">
        <v>42423</v>
      </c>
      <c r="BA181" s="301">
        <v>3.65</v>
      </c>
      <c r="BC181" s="301">
        <v>-2.2000000000000002</v>
      </c>
      <c r="BE181" s="301">
        <v>1.0499999999999998</v>
      </c>
      <c r="BG181" s="301">
        <v>2.2000000000000002</v>
      </c>
      <c r="BI181" s="301">
        <v>0.45000000000000007</v>
      </c>
      <c r="BK181" s="301">
        <v>-8.1999999999999993</v>
      </c>
      <c r="BM181" s="301">
        <v>-4.8</v>
      </c>
      <c r="BN181" s="104"/>
      <c r="BO181" s="301">
        <v>3.4</v>
      </c>
      <c r="BP181" s="186"/>
      <c r="BQ181" s="104"/>
      <c r="BS181" s="36">
        <v>42423</v>
      </c>
      <c r="BT181">
        <v>127</v>
      </c>
      <c r="BU181">
        <f t="shared" si="380"/>
        <v>1.27</v>
      </c>
      <c r="BV181">
        <f t="shared" si="381"/>
        <v>-21.485715537750011</v>
      </c>
      <c r="BW181">
        <v>114</v>
      </c>
      <c r="BX181">
        <f t="shared" si="382"/>
        <v>1.1399999999999999</v>
      </c>
      <c r="BY181" s="100"/>
      <c r="BZ181" s="100"/>
      <c r="CD181" s="36">
        <v>42423</v>
      </c>
      <c r="CE181" s="108">
        <v>2.1731500000000001</v>
      </c>
      <c r="CF181" s="108">
        <v>2.1187250000000004</v>
      </c>
      <c r="CG181" s="121"/>
      <c r="CH181" s="104">
        <v>-21.485715537750011</v>
      </c>
      <c r="CI181" s="257">
        <v>0.1</v>
      </c>
      <c r="CJ181" s="224">
        <v>1.5312749999999995</v>
      </c>
      <c r="CK181" s="509">
        <f t="shared" si="639"/>
        <v>0</v>
      </c>
      <c r="CL181" s="509">
        <f t="shared" si="591"/>
        <v>0.13</v>
      </c>
      <c r="CM181" s="204">
        <f t="shared" si="592"/>
        <v>-22.426220429142504</v>
      </c>
      <c r="CN181" s="204">
        <f t="shared" si="593"/>
        <v>0.12999999999999901</v>
      </c>
      <c r="CO181" s="537">
        <f t="shared" si="594"/>
        <v>0</v>
      </c>
      <c r="CP181" s="537">
        <f t="shared" si="595"/>
        <v>0</v>
      </c>
      <c r="CQ181" s="537">
        <f t="shared" si="533"/>
        <v>0</v>
      </c>
      <c r="CR181" s="537">
        <f t="shared" si="534"/>
        <v>0</v>
      </c>
      <c r="CS181" s="518">
        <f t="shared" si="412"/>
        <v>-22.426220429142504</v>
      </c>
      <c r="CT181" s="519">
        <f t="shared" si="626"/>
        <v>0.12999999999999901</v>
      </c>
      <c r="CU181" s="519">
        <f t="shared" si="655"/>
        <v>0.12999999999999901</v>
      </c>
      <c r="CV181" s="519">
        <f t="shared" si="647"/>
        <v>0.12999999999999901</v>
      </c>
      <c r="CW181" s="165"/>
      <c r="CY181" s="104">
        <f t="shared" si="596"/>
        <v>-20.937320429142524</v>
      </c>
      <c r="CZ181"/>
      <c r="DB181" s="36">
        <v>42423</v>
      </c>
      <c r="DC181" s="108">
        <v>2.1731500000000001</v>
      </c>
      <c r="DD181" s="108">
        <v>2.1187250000000004</v>
      </c>
      <c r="DE181" s="121"/>
      <c r="DF181" s="104">
        <v>-21.485715537750011</v>
      </c>
      <c r="DG181" s="257">
        <v>0.1</v>
      </c>
      <c r="DH181" s="224">
        <v>-4.3187250000000006</v>
      </c>
      <c r="DI181" s="509">
        <f t="shared" si="640"/>
        <v>-0.1</v>
      </c>
      <c r="DJ181" s="509">
        <f t="shared" si="597"/>
        <v>0</v>
      </c>
      <c r="DK181" s="204">
        <f t="shared" si="598"/>
        <v>-23.180000000000032</v>
      </c>
      <c r="DL181" s="204">
        <f t="shared" si="627"/>
        <v>-0.10000000000000142</v>
      </c>
      <c r="DM181" s="537">
        <f t="shared" si="599"/>
        <v>0</v>
      </c>
      <c r="DN181" s="537">
        <f t="shared" si="561"/>
        <v>0</v>
      </c>
      <c r="DO181" s="537">
        <f t="shared" si="535"/>
        <v>0</v>
      </c>
      <c r="DP181" s="537">
        <f t="shared" si="536"/>
        <v>0</v>
      </c>
      <c r="DQ181" s="518">
        <f t="shared" si="413"/>
        <v>-23.921162814992531</v>
      </c>
      <c r="DR181" s="519">
        <f t="shared" si="625"/>
        <v>-8.000000000000114E-2</v>
      </c>
      <c r="DS181" s="519">
        <f t="shared" si="656"/>
        <v>-8.000000000000114E-2</v>
      </c>
      <c r="DT181" s="519">
        <f t="shared" si="648"/>
        <v>-8.000000000000114E-2</v>
      </c>
      <c r="DU181" s="165"/>
      <c r="DW181" s="104">
        <f t="shared" si="600"/>
        <v>-20.850483664901031</v>
      </c>
      <c r="DY181" s="183"/>
      <c r="DZ181" s="36">
        <v>42423</v>
      </c>
      <c r="EA181" s="108">
        <v>2.1731500000000001</v>
      </c>
      <c r="EB181" s="108">
        <v>2.1187250000000004</v>
      </c>
      <c r="EC181" s="121"/>
      <c r="ED181" s="104">
        <v>-21.485715537750011</v>
      </c>
      <c r="EE181" s="257">
        <v>0.1</v>
      </c>
      <c r="EF181" s="224">
        <v>-1.0687250000000006</v>
      </c>
      <c r="EG181" s="509">
        <f t="shared" si="641"/>
        <v>0.05</v>
      </c>
      <c r="EH181" s="509">
        <f t="shared" si="601"/>
        <v>0</v>
      </c>
      <c r="EI181" s="204">
        <f t="shared" si="602"/>
        <v>-18.030901753414998</v>
      </c>
      <c r="EJ181" s="204">
        <f t="shared" si="628"/>
        <v>5.0000000000000711E-2</v>
      </c>
      <c r="EK181" s="537">
        <f t="shared" si="603"/>
        <v>0</v>
      </c>
      <c r="EL181" s="537">
        <f t="shared" si="565"/>
        <v>0</v>
      </c>
      <c r="EM181" s="537">
        <f t="shared" si="537"/>
        <v>0</v>
      </c>
      <c r="EN181" s="537">
        <f t="shared" si="538"/>
        <v>6.0000000000000712E-2</v>
      </c>
      <c r="EO181" s="518">
        <f t="shared" si="414"/>
        <v>-17.952810244839977</v>
      </c>
      <c r="EP181" s="519">
        <f t="shared" si="629"/>
        <v>6.0000000000002274E-2</v>
      </c>
      <c r="EQ181" s="519">
        <f t="shared" si="657"/>
        <v>6.0000000000002274E-2</v>
      </c>
      <c r="ER181" s="519">
        <f t="shared" si="649"/>
        <v>6.0000000000002274E-2</v>
      </c>
      <c r="ES181" s="165"/>
      <c r="EU181" s="104">
        <f t="shared" si="604"/>
        <v>-18.436021978219994</v>
      </c>
      <c r="EW181" s="183"/>
      <c r="EX181" s="36">
        <v>42423</v>
      </c>
      <c r="EY181" s="108">
        <v>2.1731500000000001</v>
      </c>
      <c r="EZ181" s="108">
        <v>2.1187250000000004</v>
      </c>
      <c r="FA181" s="121"/>
      <c r="FB181" s="104">
        <v>-21.485715537750011</v>
      </c>
      <c r="FC181" s="257">
        <v>0.1</v>
      </c>
      <c r="FD181" s="224">
        <v>8.1274999999999764E-2</v>
      </c>
      <c r="FE181" s="509">
        <f t="shared" si="642"/>
        <v>0</v>
      </c>
      <c r="FF181" s="509">
        <f t="shared" si="605"/>
        <v>0.12</v>
      </c>
      <c r="FG181" s="204">
        <f t="shared" si="606"/>
        <v>-20.661800427505003</v>
      </c>
      <c r="FH181" s="204">
        <f t="shared" si="630"/>
        <v>0.12000000000000099</v>
      </c>
      <c r="FI181" s="537">
        <f t="shared" si="607"/>
        <v>0</v>
      </c>
      <c r="FJ181" s="537">
        <f t="shared" si="569"/>
        <v>0</v>
      </c>
      <c r="FK181" s="537">
        <f t="shared" si="539"/>
        <v>0</v>
      </c>
      <c r="FL181" s="537">
        <f t="shared" si="540"/>
        <v>0</v>
      </c>
      <c r="FM181" s="518">
        <f t="shared" si="415"/>
        <v>-20.661800427505003</v>
      </c>
      <c r="FN181" s="519">
        <f t="shared" si="631"/>
        <v>0.12000000000000099</v>
      </c>
      <c r="FO181" s="519">
        <f t="shared" si="658"/>
        <v>0.12000000000000099</v>
      </c>
      <c r="FP181" s="519">
        <f t="shared" si="650"/>
        <v>0.12000000000000099</v>
      </c>
      <c r="FQ181" s="165"/>
      <c r="FS181" s="104">
        <f t="shared" si="608"/>
        <v>-19.68278889968099</v>
      </c>
      <c r="FT181"/>
      <c r="FU181" s="183"/>
      <c r="FV181" s="36">
        <v>42423</v>
      </c>
      <c r="FW181" s="108">
        <v>2.1731500000000001</v>
      </c>
      <c r="FX181" s="108">
        <v>2.1187250000000004</v>
      </c>
      <c r="FY181" s="121"/>
      <c r="FZ181" s="104">
        <v>-21.485715537750011</v>
      </c>
      <c r="GA181" s="257">
        <v>0.1</v>
      </c>
      <c r="GB181" s="223">
        <v>-1.6687250000000002</v>
      </c>
      <c r="GC181" s="509">
        <f t="shared" si="643"/>
        <v>0.05</v>
      </c>
      <c r="GD181" s="509">
        <f t="shared" si="609"/>
        <v>0</v>
      </c>
      <c r="GE181" s="204">
        <f t="shared" si="610"/>
        <v>-25.074789412287512</v>
      </c>
      <c r="GF181" s="204">
        <f t="shared" si="632"/>
        <v>5.0000000000000711E-2</v>
      </c>
      <c r="GG181" s="537">
        <f t="shared" si="611"/>
        <v>2.0000000000000712E-2</v>
      </c>
      <c r="GH181" s="537">
        <f t="shared" si="573"/>
        <v>0</v>
      </c>
      <c r="GI181" s="537">
        <f t="shared" si="541"/>
        <v>0</v>
      </c>
      <c r="GJ181" s="537">
        <f t="shared" si="542"/>
        <v>0</v>
      </c>
      <c r="GK181" s="518">
        <f t="shared" si="416"/>
        <v>-23.994789412287513</v>
      </c>
      <c r="GL181" s="519">
        <f t="shared" si="633"/>
        <v>1.599999999999966E-2</v>
      </c>
      <c r="GM181" s="519">
        <f t="shared" si="659"/>
        <v>1.599999999999966E-2</v>
      </c>
      <c r="GN181" s="519">
        <f t="shared" si="651"/>
        <v>2.7199999999999423E-2</v>
      </c>
      <c r="GO181" s="165"/>
      <c r="GQ181" s="104">
        <f t="shared" si="612"/>
        <v>-21.431289412287487</v>
      </c>
      <c r="GR181"/>
      <c r="GS181" s="183"/>
      <c r="GT181" s="36">
        <v>42423</v>
      </c>
      <c r="GU181" s="108">
        <v>2.1731500000000001</v>
      </c>
      <c r="GV181" s="108">
        <v>2.1187250000000004</v>
      </c>
      <c r="GW181" s="121"/>
      <c r="GX181" s="104">
        <v>-21.485715537750011</v>
      </c>
      <c r="GY181" s="257">
        <v>0.1</v>
      </c>
      <c r="GZ181" s="223">
        <v>-10.318725000000001</v>
      </c>
      <c r="HA181" s="509">
        <f t="shared" si="644"/>
        <v>-0.2</v>
      </c>
      <c r="HB181" s="509">
        <f t="shared" si="613"/>
        <v>0</v>
      </c>
      <c r="HC181" s="204">
        <f t="shared" si="614"/>
        <v>-24.097499999999997</v>
      </c>
      <c r="HD181" s="204">
        <f t="shared" si="634"/>
        <v>-0.19999999999999929</v>
      </c>
      <c r="HE181" s="537">
        <f t="shared" si="615"/>
        <v>0</v>
      </c>
      <c r="HF181" s="537">
        <f t="shared" si="577"/>
        <v>0</v>
      </c>
      <c r="HG181" s="537">
        <f t="shared" si="543"/>
        <v>0</v>
      </c>
      <c r="HH181" s="537">
        <f t="shared" si="544"/>
        <v>0</v>
      </c>
      <c r="HI181" s="518">
        <f t="shared" si="417"/>
        <v>-24.117257279915005</v>
      </c>
      <c r="HJ181" s="519">
        <f t="shared" si="635"/>
        <v>-0.15999999999999945</v>
      </c>
      <c r="HK181" s="519">
        <f t="shared" si="660"/>
        <v>-0.15999999999999945</v>
      </c>
      <c r="HL181" s="519">
        <f t="shared" si="652"/>
        <v>-0.15999999999999945</v>
      </c>
      <c r="HM181" s="165"/>
      <c r="HO181" s="104">
        <f t="shared" si="616"/>
        <v>-22.220757279915013</v>
      </c>
      <c r="HP181" s="165"/>
      <c r="HQ181" s="183"/>
      <c r="HR181" s="36">
        <v>42423</v>
      </c>
      <c r="HS181" s="108">
        <v>2.1731500000000001</v>
      </c>
      <c r="HT181" s="108">
        <v>2.1187250000000004</v>
      </c>
      <c r="HU181" s="121"/>
      <c r="HV181" s="104">
        <v>-21.485715537750011</v>
      </c>
      <c r="HW181" s="257">
        <v>0.1</v>
      </c>
      <c r="HX181" s="223">
        <v>-6.9187250000000002</v>
      </c>
      <c r="HY181" s="509">
        <f t="shared" si="645"/>
        <v>-0.11000000000000001</v>
      </c>
      <c r="HZ181" s="509">
        <f t="shared" si="617"/>
        <v>0</v>
      </c>
      <c r="IA181" s="204">
        <f t="shared" si="618"/>
        <v>-24.604775439477525</v>
      </c>
      <c r="IB181" s="204">
        <f t="shared" si="636"/>
        <v>-1.0000000000001563E-2</v>
      </c>
      <c r="IC181" s="537">
        <f t="shared" si="619"/>
        <v>-2.0000000000001565E-2</v>
      </c>
      <c r="ID181" s="537">
        <f t="shared" si="581"/>
        <v>0</v>
      </c>
      <c r="IE181" s="537">
        <f t="shared" si="545"/>
        <v>0</v>
      </c>
      <c r="IF181" s="537">
        <f t="shared" si="546"/>
        <v>0</v>
      </c>
      <c r="IG181" s="518">
        <f t="shared" si="418"/>
        <v>-24.624775439477528</v>
      </c>
      <c r="IH181" s="519">
        <f t="shared" si="637"/>
        <v>-1.6000000000002502E-2</v>
      </c>
      <c r="II181" s="519">
        <f t="shared" si="661"/>
        <v>-8.0000000000012509E-3</v>
      </c>
      <c r="IJ181" s="519">
        <f t="shared" si="653"/>
        <v>-8.0000000000012509E-3</v>
      </c>
      <c r="IK181" s="165"/>
      <c r="IL181" s="163"/>
      <c r="IM181" s="104">
        <f t="shared" si="620"/>
        <v>-24.183975439477532</v>
      </c>
      <c r="IN181" s="104"/>
      <c r="IO181" s="183"/>
      <c r="IP181" s="36">
        <v>42423</v>
      </c>
      <c r="IQ181" s="108">
        <v>2.1731500000000001</v>
      </c>
      <c r="IR181" s="108">
        <v>2.1187250000000004</v>
      </c>
      <c r="IS181" s="121"/>
      <c r="IT181" s="104">
        <v>-21.485715537750011</v>
      </c>
      <c r="IU181" s="257">
        <v>0.1</v>
      </c>
      <c r="IV181" s="365">
        <v>1.2812749999999995</v>
      </c>
      <c r="IW181" s="509">
        <f t="shared" si="646"/>
        <v>0</v>
      </c>
      <c r="IX181" s="509">
        <f t="shared" si="621"/>
        <v>0.13</v>
      </c>
      <c r="IY181" s="204">
        <f t="shared" si="622"/>
        <v>-20.845000000000006</v>
      </c>
      <c r="IZ181" s="204">
        <f t="shared" si="638"/>
        <v>0.12999999999999901</v>
      </c>
      <c r="JA181" s="537">
        <f t="shared" si="623"/>
        <v>0</v>
      </c>
      <c r="JB181" s="537">
        <f t="shared" si="585"/>
        <v>0</v>
      </c>
      <c r="JC181" s="537">
        <f t="shared" si="586"/>
        <v>0</v>
      </c>
      <c r="JD181" s="537">
        <f t="shared" si="587"/>
        <v>0</v>
      </c>
      <c r="JE181" s="518">
        <f t="shared" si="419"/>
        <v>-20.919622412950012</v>
      </c>
      <c r="JF181" s="519">
        <f t="shared" si="588"/>
        <v>0.12999999999999901</v>
      </c>
      <c r="JG181" s="519">
        <f t="shared" si="662"/>
        <v>0.12999999999999901</v>
      </c>
      <c r="JH181" s="519">
        <f t="shared" si="654"/>
        <v>0.12999999999999901</v>
      </c>
      <c r="JI181" s="165"/>
      <c r="JJ181" s="163"/>
      <c r="JK181" s="104">
        <f t="shared" si="624"/>
        <v>-20.639423855859015</v>
      </c>
      <c r="JL181" s="186"/>
      <c r="JM181" s="186"/>
      <c r="JN181" s="527"/>
      <c r="JO181" s="163">
        <v>-21.485715537750011</v>
      </c>
      <c r="JP181" s="163">
        <v>1.5312749999999995</v>
      </c>
      <c r="JQ181" s="398">
        <f t="shared" si="525"/>
        <v>-20.937320429142524</v>
      </c>
      <c r="JT181" s="163">
        <v>-4.3187250000000006</v>
      </c>
      <c r="JU181" s="398">
        <f t="shared" si="526"/>
        <v>-20.850483664901031</v>
      </c>
      <c r="JX181" s="163">
        <v>-1.0687250000000006</v>
      </c>
      <c r="JY181" s="425">
        <f t="shared" si="527"/>
        <v>-18.436021978219994</v>
      </c>
      <c r="KB181" s="163">
        <v>8.1274999999999764E-2</v>
      </c>
      <c r="KC181" s="398">
        <f t="shared" si="528"/>
        <v>-19.68278889968099</v>
      </c>
      <c r="KF181" s="163">
        <v>-1.6687250000000002</v>
      </c>
      <c r="KG181" s="398">
        <f t="shared" si="529"/>
        <v>-21.431289412287487</v>
      </c>
      <c r="KJ181" s="163">
        <v>-10.318725000000001</v>
      </c>
      <c r="KK181" s="398">
        <f t="shared" si="530"/>
        <v>-22.220757279915013</v>
      </c>
      <c r="KL181" s="425"/>
      <c r="KN181" s="365">
        <v>-6.9187250000000002</v>
      </c>
      <c r="KO181" s="398">
        <f t="shared" si="531"/>
        <v>-24.183975439477532</v>
      </c>
      <c r="KP181" s="164"/>
      <c r="KR181" s="365">
        <v>1.2812749999999995</v>
      </c>
      <c r="KS181" s="398">
        <f t="shared" si="532"/>
        <v>-20.639423855859015</v>
      </c>
      <c r="KT181" s="164"/>
      <c r="KU181" s="313">
        <v>42423</v>
      </c>
    </row>
    <row r="182" spans="1:325" x14ac:dyDescent="0.35">
      <c r="A182" s="95">
        <v>41328</v>
      </c>
      <c r="B182" s="36">
        <v>41328</v>
      </c>
      <c r="C182" s="301">
        <v>3.65</v>
      </c>
      <c r="D182" s="301">
        <v>-2.2000000000000002</v>
      </c>
      <c r="E182" s="301">
        <v>1.0499999999999998</v>
      </c>
      <c r="F182" s="301">
        <v>2.2000000000000002</v>
      </c>
      <c r="G182" s="301">
        <v>0.45000000000000007</v>
      </c>
      <c r="H182" s="301">
        <v>-8.1999999999999993</v>
      </c>
      <c r="I182" s="301">
        <v>-4.8</v>
      </c>
      <c r="J182" s="301">
        <v>3.4</v>
      </c>
      <c r="K182" s="106"/>
      <c r="L182" s="36">
        <v>42423</v>
      </c>
      <c r="M182" s="105">
        <v>2.1731500000000001</v>
      </c>
      <c r="N182" s="98">
        <f t="shared" si="523"/>
        <v>2.1187250000000004</v>
      </c>
      <c r="O182" s="108">
        <f t="shared" si="524"/>
        <v>2.0648666666666671</v>
      </c>
      <c r="P182" s="262"/>
      <c r="Q182" s="181">
        <v>42423</v>
      </c>
      <c r="R182" s="301">
        <v>3.65</v>
      </c>
      <c r="S182" s="224">
        <v>1.5312749999999995</v>
      </c>
      <c r="T182"/>
      <c r="U182" s="301">
        <v>-2.2000000000000002</v>
      </c>
      <c r="V182" s="224">
        <v>-4.3187250000000006</v>
      </c>
      <c r="W182"/>
      <c r="X182" s="301">
        <v>1.0499999999999998</v>
      </c>
      <c r="Y182" s="224">
        <v>-1.0687250000000006</v>
      </c>
      <c r="Z182"/>
      <c r="AA182" s="301">
        <v>2.2000000000000002</v>
      </c>
      <c r="AB182" s="224">
        <v>8.1274999999999764E-2</v>
      </c>
      <c r="AC182"/>
      <c r="AD182" s="301">
        <v>0.45000000000000007</v>
      </c>
      <c r="AE182" s="223">
        <v>-1.6687250000000002</v>
      </c>
      <c r="AF182"/>
      <c r="AG182" s="301">
        <v>-8.1999999999999993</v>
      </c>
      <c r="AH182" s="223">
        <v>-10.318725000000001</v>
      </c>
      <c r="AI182" s="100"/>
      <c r="AJ182" s="301">
        <v>-4.8</v>
      </c>
      <c r="AK182" s="223">
        <v>-6.9187250000000002</v>
      </c>
      <c r="AL182" s="104"/>
      <c r="AM182" s="301">
        <v>3.4</v>
      </c>
      <c r="AN182" s="223">
        <f t="shared" si="522"/>
        <v>1.2812749999999995</v>
      </c>
      <c r="AO182" s="104"/>
      <c r="AZ182" s="36">
        <v>42424</v>
      </c>
      <c r="BA182" s="301">
        <v>2.4499999999999997</v>
      </c>
      <c r="BC182" s="301">
        <v>-3.45</v>
      </c>
      <c r="BE182" s="301">
        <v>2.75</v>
      </c>
      <c r="BG182" s="301">
        <v>1</v>
      </c>
      <c r="BI182" s="301">
        <v>-0.7</v>
      </c>
      <c r="BK182" s="301">
        <v>-5.75</v>
      </c>
      <c r="BM182" s="301">
        <v>-3.55</v>
      </c>
      <c r="BN182" s="104"/>
      <c r="BO182" s="301">
        <v>2.75</v>
      </c>
      <c r="BP182" s="186"/>
      <c r="BQ182" s="104"/>
      <c r="BS182" s="36">
        <v>42424</v>
      </c>
      <c r="BT182">
        <v>128</v>
      </c>
      <c r="BU182">
        <f t="shared" si="380"/>
        <v>1.28</v>
      </c>
      <c r="BV182">
        <f t="shared" si="381"/>
        <v>-21.394198719999999</v>
      </c>
      <c r="BW182">
        <v>115</v>
      </c>
      <c r="BX182">
        <f t="shared" si="382"/>
        <v>1.1499999999999999</v>
      </c>
      <c r="CD182" s="36">
        <v>42424</v>
      </c>
      <c r="CE182" s="105">
        <v>2.2837000000000001</v>
      </c>
      <c r="CF182" s="108">
        <v>2.2284250000000001</v>
      </c>
      <c r="CH182" s="104">
        <v>-21.394198719999999</v>
      </c>
      <c r="CI182" s="257">
        <v>0.1</v>
      </c>
      <c r="CJ182" s="224">
        <v>0.22157499999999963</v>
      </c>
      <c r="CK182" s="509">
        <f t="shared" si="639"/>
        <v>0</v>
      </c>
      <c r="CL182" s="509">
        <f t="shared" si="591"/>
        <v>0.12</v>
      </c>
      <c r="CM182" s="204">
        <f t="shared" si="592"/>
        <v>-22.306220429142503</v>
      </c>
      <c r="CN182" s="204">
        <f t="shared" si="593"/>
        <v>0.12000000000000099</v>
      </c>
      <c r="CO182" s="537">
        <f t="shared" si="594"/>
        <v>0</v>
      </c>
      <c r="CP182" s="537">
        <f t="shared" si="595"/>
        <v>0</v>
      </c>
      <c r="CQ182" s="537">
        <f t="shared" si="533"/>
        <v>0</v>
      </c>
      <c r="CR182" s="537">
        <f t="shared" si="534"/>
        <v>0</v>
      </c>
      <c r="CS182" s="518">
        <f t="shared" si="412"/>
        <v>-22.306220429142503</v>
      </c>
      <c r="CT182" s="519">
        <f t="shared" si="626"/>
        <v>0.12000000000000099</v>
      </c>
      <c r="CU182" s="519">
        <f t="shared" si="655"/>
        <v>0.12000000000000099</v>
      </c>
      <c r="CV182" s="519">
        <f t="shared" si="647"/>
        <v>0.12000000000000099</v>
      </c>
      <c r="CW182" s="165"/>
      <c r="CY182" s="104">
        <f t="shared" si="596"/>
        <v>-20.817320429142523</v>
      </c>
      <c r="CZ182"/>
      <c r="DB182" s="36">
        <v>42424</v>
      </c>
      <c r="DC182" s="105">
        <v>2.2837000000000001</v>
      </c>
      <c r="DD182" s="108">
        <v>2.2284250000000001</v>
      </c>
      <c r="DF182" s="104">
        <v>-21.394198719999999</v>
      </c>
      <c r="DG182" s="257">
        <v>0.1</v>
      </c>
      <c r="DH182" s="224">
        <v>-5.6784250000000007</v>
      </c>
      <c r="DI182" s="509">
        <f t="shared" si="640"/>
        <v>-0.11000000000000001</v>
      </c>
      <c r="DJ182" s="509">
        <f t="shared" si="597"/>
        <v>0</v>
      </c>
      <c r="DK182" s="204">
        <f t="shared" si="598"/>
        <v>-23.290000000000031</v>
      </c>
      <c r="DL182" s="204">
        <f t="shared" si="627"/>
        <v>-0.10999999999999943</v>
      </c>
      <c r="DM182" s="537">
        <f t="shared" si="599"/>
        <v>0</v>
      </c>
      <c r="DN182" s="537">
        <f t="shared" si="561"/>
        <v>0</v>
      </c>
      <c r="DO182" s="537">
        <f t="shared" si="535"/>
        <v>0</v>
      </c>
      <c r="DP182" s="537">
        <f t="shared" si="536"/>
        <v>0</v>
      </c>
      <c r="DQ182" s="518">
        <f t="shared" si="413"/>
        <v>-24.03116281499253</v>
      </c>
      <c r="DR182" s="519">
        <f t="shared" si="625"/>
        <v>-8.7999999999999551E-2</v>
      </c>
      <c r="DS182" s="519">
        <f t="shared" si="656"/>
        <v>-8.7999999999999551E-2</v>
      </c>
      <c r="DT182" s="519">
        <f t="shared" si="648"/>
        <v>-8.7999999999999551E-2</v>
      </c>
      <c r="DU182" s="165"/>
      <c r="DW182" s="104">
        <f t="shared" si="600"/>
        <v>-20.938483664901032</v>
      </c>
      <c r="DY182" s="183"/>
      <c r="DZ182" s="36">
        <v>42424</v>
      </c>
      <c r="EA182" s="105">
        <v>2.2837000000000001</v>
      </c>
      <c r="EB182" s="108">
        <v>2.2284250000000001</v>
      </c>
      <c r="ED182" s="104">
        <v>-21.394198719999999</v>
      </c>
      <c r="EE182" s="257">
        <v>0.1</v>
      </c>
      <c r="EF182" s="224">
        <v>0.5215749999999999</v>
      </c>
      <c r="EG182" s="509">
        <f t="shared" si="641"/>
        <v>0</v>
      </c>
      <c r="EH182" s="509">
        <f t="shared" si="601"/>
        <v>0.12</v>
      </c>
      <c r="EI182" s="204">
        <f t="shared" si="602"/>
        <v>-17.910901753414997</v>
      </c>
      <c r="EJ182" s="204">
        <f t="shared" si="628"/>
        <v>0.12000000000000099</v>
      </c>
      <c r="EK182" s="537">
        <f t="shared" si="603"/>
        <v>0</v>
      </c>
      <c r="EL182" s="537">
        <f t="shared" si="565"/>
        <v>0</v>
      </c>
      <c r="EM182" s="537">
        <f t="shared" si="537"/>
        <v>0.15000000000000099</v>
      </c>
      <c r="EN182" s="537">
        <f t="shared" si="538"/>
        <v>0</v>
      </c>
      <c r="EO182" s="518">
        <f t="shared" si="414"/>
        <v>-17.802810244839975</v>
      </c>
      <c r="EP182" s="519">
        <f t="shared" si="629"/>
        <v>0.15000000000000213</v>
      </c>
      <c r="EQ182" s="519">
        <f t="shared" si="657"/>
        <v>0.15000000000000213</v>
      </c>
      <c r="ER182" s="519">
        <f t="shared" si="649"/>
        <v>0.15000000000000213</v>
      </c>
      <c r="ES182" s="165"/>
      <c r="EU182" s="104">
        <f t="shared" si="604"/>
        <v>-18.286021978219992</v>
      </c>
      <c r="EW182" s="183"/>
      <c r="EX182" s="36">
        <v>42424</v>
      </c>
      <c r="EY182" s="105">
        <v>2.2837000000000001</v>
      </c>
      <c r="EZ182" s="108">
        <v>2.2284250000000001</v>
      </c>
      <c r="FB182" s="104">
        <v>-21.394198719999999</v>
      </c>
      <c r="FC182" s="257">
        <v>0.1</v>
      </c>
      <c r="FD182" s="224">
        <v>-1.2284250000000001</v>
      </c>
      <c r="FE182" s="509">
        <f t="shared" si="642"/>
        <v>0.05</v>
      </c>
      <c r="FF182" s="509">
        <f t="shared" si="605"/>
        <v>0</v>
      </c>
      <c r="FG182" s="204">
        <f t="shared" si="606"/>
        <v>-20.611800427505003</v>
      </c>
      <c r="FH182" s="204">
        <f t="shared" si="630"/>
        <v>5.0000000000000711E-2</v>
      </c>
      <c r="FI182" s="537">
        <f t="shared" si="607"/>
        <v>0</v>
      </c>
      <c r="FJ182" s="537">
        <f t="shared" si="569"/>
        <v>0</v>
      </c>
      <c r="FK182" s="537">
        <f t="shared" si="539"/>
        <v>0</v>
      </c>
      <c r="FL182" s="537">
        <f t="shared" si="540"/>
        <v>0</v>
      </c>
      <c r="FM182" s="518">
        <f t="shared" si="415"/>
        <v>-20.611800427505003</v>
      </c>
      <c r="FN182" s="519">
        <f t="shared" si="631"/>
        <v>5.0000000000000711E-2</v>
      </c>
      <c r="FO182" s="519">
        <f t="shared" si="658"/>
        <v>5.0000000000000711E-2</v>
      </c>
      <c r="FP182" s="519">
        <f t="shared" si="650"/>
        <v>5.0000000000000711E-2</v>
      </c>
      <c r="FQ182" s="165"/>
      <c r="FS182" s="104">
        <f t="shared" si="608"/>
        <v>-19.632788899680989</v>
      </c>
      <c r="FT182"/>
      <c r="FU182" s="183"/>
      <c r="FV182" s="36">
        <v>42424</v>
      </c>
      <c r="FW182" s="105">
        <v>2.2837000000000001</v>
      </c>
      <c r="FX182" s="108">
        <v>2.2284250000000001</v>
      </c>
      <c r="FZ182" s="104">
        <v>-21.394198719999999</v>
      </c>
      <c r="GA182" s="257">
        <v>0.1</v>
      </c>
      <c r="GB182" s="223">
        <v>-2.9284249999999998</v>
      </c>
      <c r="GC182" s="509">
        <f t="shared" si="643"/>
        <v>2.0000000000000004E-2</v>
      </c>
      <c r="GD182" s="509">
        <f t="shared" si="609"/>
        <v>0</v>
      </c>
      <c r="GE182" s="204">
        <f t="shared" si="610"/>
        <v>-25.054789412287512</v>
      </c>
      <c r="GF182" s="204">
        <f t="shared" si="632"/>
        <v>1.9999999999999574E-2</v>
      </c>
      <c r="GG182" s="537">
        <f t="shared" si="611"/>
        <v>-1.0000000000000425E-2</v>
      </c>
      <c r="GH182" s="537">
        <f t="shared" si="573"/>
        <v>0</v>
      </c>
      <c r="GI182" s="537">
        <f t="shared" si="541"/>
        <v>0</v>
      </c>
      <c r="GJ182" s="537">
        <f t="shared" si="542"/>
        <v>0</v>
      </c>
      <c r="GK182" s="518">
        <f t="shared" si="416"/>
        <v>-24.004789412287515</v>
      </c>
      <c r="GL182" s="519">
        <f t="shared" si="633"/>
        <v>-8.0000000000012509E-3</v>
      </c>
      <c r="GM182" s="519">
        <f t="shared" si="659"/>
        <v>-8.0000000000012509E-3</v>
      </c>
      <c r="GN182" s="519">
        <f t="shared" si="651"/>
        <v>-8.0000000000012509E-3</v>
      </c>
      <c r="GO182" s="165"/>
      <c r="GQ182" s="104">
        <f t="shared" si="612"/>
        <v>-21.43928941228749</v>
      </c>
      <c r="GR182"/>
      <c r="GS182" s="183"/>
      <c r="GT182" s="36">
        <v>42424</v>
      </c>
      <c r="GU182" s="105">
        <v>2.2837000000000001</v>
      </c>
      <c r="GV182" s="108">
        <v>2.2284250000000001</v>
      </c>
      <c r="GX182" s="104">
        <v>-21.394198719999999</v>
      </c>
      <c r="GY182" s="257">
        <v>0.1</v>
      </c>
      <c r="GZ182" s="223">
        <v>-7.9784249999999997</v>
      </c>
      <c r="HA182" s="509">
        <f t="shared" si="644"/>
        <v>-0.15000000000000002</v>
      </c>
      <c r="HB182" s="509">
        <f t="shared" si="613"/>
        <v>0</v>
      </c>
      <c r="HC182" s="204">
        <f t="shared" si="614"/>
        <v>-24.147499999999997</v>
      </c>
      <c r="HD182" s="204">
        <f t="shared" si="634"/>
        <v>-5.0000000000000711E-2</v>
      </c>
      <c r="HE182" s="537">
        <f t="shared" si="615"/>
        <v>0</v>
      </c>
      <c r="HF182" s="537">
        <f t="shared" si="577"/>
        <v>0</v>
      </c>
      <c r="HG182" s="537">
        <f t="shared" si="543"/>
        <v>0</v>
      </c>
      <c r="HH182" s="537">
        <f t="shared" si="544"/>
        <v>0</v>
      </c>
      <c r="HI182" s="518">
        <f t="shared" si="417"/>
        <v>-24.167257279915006</v>
      </c>
      <c r="HJ182" s="519">
        <f t="shared" si="635"/>
        <v>-4.000000000000057E-2</v>
      </c>
      <c r="HK182" s="519">
        <f t="shared" si="660"/>
        <v>-4.000000000000057E-2</v>
      </c>
      <c r="HL182" s="519">
        <f t="shared" si="652"/>
        <v>-4.000000000000057E-2</v>
      </c>
      <c r="HM182" s="165"/>
      <c r="HO182" s="104">
        <f t="shared" si="616"/>
        <v>-22.260757279915012</v>
      </c>
      <c r="HP182" s="165"/>
      <c r="HQ182" s="183"/>
      <c r="HR182" s="36">
        <v>42424</v>
      </c>
      <c r="HS182" s="105">
        <v>2.2837000000000001</v>
      </c>
      <c r="HT182" s="108">
        <v>2.2284250000000001</v>
      </c>
      <c r="HV182" s="104">
        <v>-21.394198719999999</v>
      </c>
      <c r="HW182" s="257">
        <v>0.1</v>
      </c>
      <c r="HX182" s="223">
        <v>-5.7784250000000004</v>
      </c>
      <c r="HY182" s="509">
        <f t="shared" si="645"/>
        <v>-0.11000000000000001</v>
      </c>
      <c r="HZ182" s="509">
        <f t="shared" si="617"/>
        <v>0</v>
      </c>
      <c r="IA182" s="204">
        <f t="shared" si="618"/>
        <v>-24.614775439477526</v>
      </c>
      <c r="IB182" s="204">
        <f t="shared" si="636"/>
        <v>-1.0000000000001563E-2</v>
      </c>
      <c r="IC182" s="537">
        <f t="shared" si="619"/>
        <v>-2.0000000000001565E-2</v>
      </c>
      <c r="ID182" s="537">
        <f t="shared" si="581"/>
        <v>0</v>
      </c>
      <c r="IE182" s="537">
        <f t="shared" si="545"/>
        <v>0</v>
      </c>
      <c r="IF182" s="537">
        <f t="shared" si="546"/>
        <v>0</v>
      </c>
      <c r="IG182" s="518">
        <f t="shared" si="418"/>
        <v>-24.644775439477531</v>
      </c>
      <c r="IH182" s="519">
        <f t="shared" si="637"/>
        <v>-1.6000000000002502E-2</v>
      </c>
      <c r="II182" s="519">
        <f t="shared" si="661"/>
        <v>-8.0000000000012509E-3</v>
      </c>
      <c r="IJ182" s="519">
        <f t="shared" si="653"/>
        <v>-8.0000000000012509E-3</v>
      </c>
      <c r="IK182" s="165"/>
      <c r="IL182" s="163"/>
      <c r="IM182" s="104">
        <f t="shared" si="620"/>
        <v>-24.191975439477535</v>
      </c>
      <c r="IN182" s="104"/>
      <c r="IO182" s="183"/>
      <c r="IP182" s="36">
        <v>42424</v>
      </c>
      <c r="IQ182" s="105">
        <v>2.2837000000000001</v>
      </c>
      <c r="IR182" s="108">
        <v>2.2284250000000001</v>
      </c>
      <c r="IT182" s="104">
        <v>-21.394198719999999</v>
      </c>
      <c r="IU182" s="257">
        <v>0.1</v>
      </c>
      <c r="IV182" s="365">
        <v>0.5215749999999999</v>
      </c>
      <c r="IW182" s="509">
        <f t="shared" si="646"/>
        <v>0</v>
      </c>
      <c r="IX182" s="509">
        <f t="shared" si="621"/>
        <v>0.12</v>
      </c>
      <c r="IY182" s="204">
        <f t="shared" si="622"/>
        <v>-20.725000000000005</v>
      </c>
      <c r="IZ182" s="204">
        <f t="shared" si="638"/>
        <v>0.12000000000000099</v>
      </c>
      <c r="JA182" s="537">
        <f t="shared" si="623"/>
        <v>0</v>
      </c>
      <c r="JB182" s="537">
        <f t="shared" si="585"/>
        <v>0</v>
      </c>
      <c r="JC182" s="537">
        <f t="shared" si="586"/>
        <v>0</v>
      </c>
      <c r="JD182" s="537">
        <f t="shared" si="587"/>
        <v>0</v>
      </c>
      <c r="JE182" s="518">
        <f t="shared" si="419"/>
        <v>-20.799622412950011</v>
      </c>
      <c r="JF182" s="519">
        <f t="shared" si="588"/>
        <v>0.12000000000000099</v>
      </c>
      <c r="JG182" s="519">
        <f t="shared" si="662"/>
        <v>0.12000000000000099</v>
      </c>
      <c r="JH182" s="519">
        <f t="shared" si="654"/>
        <v>0.12000000000000099</v>
      </c>
      <c r="JI182" s="165"/>
      <c r="JJ182" s="163"/>
      <c r="JK182" s="104">
        <f t="shared" si="624"/>
        <v>-20.519423855859014</v>
      </c>
      <c r="JL182" s="186"/>
      <c r="JM182" s="186"/>
      <c r="JN182" s="527"/>
      <c r="JO182" s="163">
        <v>-21.394198719999999</v>
      </c>
      <c r="JP182" s="163">
        <v>0.22157499999999963</v>
      </c>
      <c r="JQ182" s="398">
        <f t="shared" si="525"/>
        <v>-20.817320429142523</v>
      </c>
      <c r="JT182" s="163">
        <v>-5.6784250000000007</v>
      </c>
      <c r="JU182" s="398">
        <f t="shared" si="526"/>
        <v>-20.938483664901032</v>
      </c>
      <c r="JX182" s="163">
        <v>0.5215749999999999</v>
      </c>
      <c r="JY182" s="425">
        <f t="shared" si="527"/>
        <v>-18.286021978219992</v>
      </c>
      <c r="KB182" s="163">
        <v>-1.2284250000000001</v>
      </c>
      <c r="KC182" s="398">
        <f t="shared" si="528"/>
        <v>-19.632788899680989</v>
      </c>
      <c r="KF182" s="163">
        <v>-2.9284249999999998</v>
      </c>
      <c r="KG182" s="398">
        <f t="shared" si="529"/>
        <v>-21.43928941228749</v>
      </c>
      <c r="KJ182" s="163">
        <v>-7.9784249999999997</v>
      </c>
      <c r="KK182" s="398">
        <f t="shared" si="530"/>
        <v>-22.260757279915012</v>
      </c>
      <c r="KL182" s="425"/>
      <c r="KN182" s="365">
        <v>-5.7784250000000004</v>
      </c>
      <c r="KO182" s="398">
        <f t="shared" si="531"/>
        <v>-24.191975439477535</v>
      </c>
      <c r="KP182" s="164"/>
      <c r="KR182" s="365">
        <v>0.5215749999999999</v>
      </c>
      <c r="KS182" s="398">
        <f t="shared" si="532"/>
        <v>-20.519423855859014</v>
      </c>
      <c r="KT182" s="164"/>
      <c r="KU182" s="36">
        <v>42424</v>
      </c>
    </row>
    <row r="183" spans="1:325" x14ac:dyDescent="0.35">
      <c r="A183" s="95">
        <v>41329</v>
      </c>
      <c r="B183" s="36">
        <v>41329</v>
      </c>
      <c r="C183" s="301">
        <v>2.4499999999999997</v>
      </c>
      <c r="D183" s="301">
        <v>-3.45</v>
      </c>
      <c r="E183" s="301">
        <v>2.75</v>
      </c>
      <c r="F183" s="301">
        <v>1</v>
      </c>
      <c r="G183" s="301">
        <v>-0.7</v>
      </c>
      <c r="H183" s="301">
        <v>-5.75</v>
      </c>
      <c r="I183" s="301">
        <v>-3.55</v>
      </c>
      <c r="J183" s="301">
        <v>2.75</v>
      </c>
      <c r="K183" s="106"/>
      <c r="L183" s="36">
        <v>42424</v>
      </c>
      <c r="M183" s="105">
        <v>2.2837000000000001</v>
      </c>
      <c r="N183" s="98">
        <f t="shared" si="523"/>
        <v>2.2284250000000001</v>
      </c>
      <c r="O183" s="108">
        <f t="shared" si="524"/>
        <v>2.173716666666667</v>
      </c>
      <c r="P183" s="262"/>
      <c r="Q183" s="181">
        <v>42424</v>
      </c>
      <c r="R183" s="301">
        <v>2.4499999999999997</v>
      </c>
      <c r="S183" s="224">
        <v>0.22157499999999963</v>
      </c>
      <c r="T183"/>
      <c r="U183" s="301">
        <v>-3.45</v>
      </c>
      <c r="V183" s="224">
        <v>-5.6784250000000007</v>
      </c>
      <c r="W183"/>
      <c r="X183" s="301">
        <v>2.75</v>
      </c>
      <c r="Y183" s="224">
        <v>0.5215749999999999</v>
      </c>
      <c r="Z183"/>
      <c r="AA183" s="301">
        <v>1</v>
      </c>
      <c r="AB183" s="224">
        <v>-1.2284250000000001</v>
      </c>
      <c r="AC183"/>
      <c r="AD183" s="301">
        <v>-0.7</v>
      </c>
      <c r="AE183" s="223">
        <v>-2.9284249999999998</v>
      </c>
      <c r="AF183"/>
      <c r="AG183" s="301">
        <v>-5.75</v>
      </c>
      <c r="AH183" s="223">
        <v>-7.9784249999999997</v>
      </c>
      <c r="AI183" s="100"/>
      <c r="AJ183" s="301">
        <v>-3.55</v>
      </c>
      <c r="AK183" s="223">
        <v>-5.7784250000000004</v>
      </c>
      <c r="AL183" s="104"/>
      <c r="AM183" s="301">
        <v>2.75</v>
      </c>
      <c r="AN183" s="223">
        <f t="shared" si="522"/>
        <v>0.5215749999999999</v>
      </c>
      <c r="AO183" s="104"/>
      <c r="AZ183" s="36">
        <v>42425</v>
      </c>
      <c r="BA183" s="301">
        <v>2.2999999999999998</v>
      </c>
      <c r="BC183" s="301">
        <v>-6.25</v>
      </c>
      <c r="BE183" s="301">
        <v>2.9499999999999997</v>
      </c>
      <c r="BG183" s="301">
        <v>1.75</v>
      </c>
      <c r="BI183" s="301">
        <v>-1.0499999999999998</v>
      </c>
      <c r="BK183" s="301">
        <v>-0.30000000000000004</v>
      </c>
      <c r="BM183" s="301">
        <v>-2.25</v>
      </c>
      <c r="BN183" s="104"/>
      <c r="BO183" s="301">
        <v>1.4</v>
      </c>
      <c r="BP183" s="186"/>
      <c r="BQ183" s="104"/>
      <c r="BS183" s="36">
        <v>42425</v>
      </c>
      <c r="BT183">
        <v>129</v>
      </c>
      <c r="BU183">
        <f t="shared" si="380"/>
        <v>1.29</v>
      </c>
      <c r="BV183">
        <f t="shared" si="381"/>
        <v>-21.298701671750003</v>
      </c>
      <c r="BW183">
        <v>116</v>
      </c>
      <c r="BX183">
        <f t="shared" si="382"/>
        <v>1.1599999999999999</v>
      </c>
      <c r="BY183">
        <v>-24.325952380952383</v>
      </c>
      <c r="CD183" s="36">
        <v>42425</v>
      </c>
      <c r="CE183" s="105">
        <v>2.39595</v>
      </c>
      <c r="CF183" s="108">
        <v>2.3398250000000003</v>
      </c>
      <c r="CH183" s="104">
        <v>-21.298701671750003</v>
      </c>
      <c r="CI183" s="202">
        <f t="shared" ref="CI183:CI219" si="663">(CH183-CH182)</f>
        <v>9.5497048249995942E-2</v>
      </c>
      <c r="CJ183" s="224">
        <v>-3.9825000000000443E-2</v>
      </c>
      <c r="CK183" s="509">
        <f t="shared" si="639"/>
        <v>0</v>
      </c>
      <c r="CL183" s="509">
        <f t="shared" si="591"/>
        <v>0.10504675307499554</v>
      </c>
      <c r="CM183" s="204">
        <f t="shared" si="592"/>
        <v>-22.201173676067508</v>
      </c>
      <c r="CN183" s="204">
        <f t="shared" si="593"/>
        <v>0.10504675307499411</v>
      </c>
      <c r="CO183" s="537">
        <f t="shared" si="594"/>
        <v>0</v>
      </c>
      <c r="CP183" s="537">
        <f t="shared" si="595"/>
        <v>0</v>
      </c>
      <c r="CQ183" s="537">
        <f t="shared" si="533"/>
        <v>0</v>
      </c>
      <c r="CR183" s="537">
        <f t="shared" si="534"/>
        <v>0</v>
      </c>
      <c r="CS183" s="518">
        <f t="shared" si="412"/>
        <v>-22.201173676067508</v>
      </c>
      <c r="CT183" s="519">
        <f t="shared" si="626"/>
        <v>8.4037402459995303E-2</v>
      </c>
      <c r="CU183" s="519">
        <f t="shared" si="655"/>
        <v>8.4037402459995303E-2</v>
      </c>
      <c r="CV183" s="519">
        <f t="shared" si="647"/>
        <v>8.4037402459995303E-2</v>
      </c>
      <c r="CW183" s="165"/>
      <c r="CY183" s="104">
        <f t="shared" si="596"/>
        <v>-20.733283026682528</v>
      </c>
      <c r="CZ183"/>
      <c r="DB183" s="36">
        <v>42425</v>
      </c>
      <c r="DC183" s="105">
        <v>2.39595</v>
      </c>
      <c r="DD183" s="108">
        <v>2.3398250000000003</v>
      </c>
      <c r="DF183" s="104">
        <v>-21.298701671750003</v>
      </c>
      <c r="DG183" s="202">
        <f t="shared" ref="DG183:DG219" si="664">(DF183-DF182)</f>
        <v>9.5497048249995942E-2</v>
      </c>
      <c r="DH183" s="224">
        <v>-8.5898250000000012</v>
      </c>
      <c r="DI183" s="509">
        <f t="shared" si="640"/>
        <v>-0.14324557237499391</v>
      </c>
      <c r="DJ183" s="509">
        <f t="shared" si="597"/>
        <v>0</v>
      </c>
      <c r="DK183" s="204">
        <f t="shared" si="598"/>
        <v>-23.433245572375025</v>
      </c>
      <c r="DL183" s="204">
        <f t="shared" si="627"/>
        <v>-0.14324557237499391</v>
      </c>
      <c r="DM183" s="537">
        <f t="shared" si="599"/>
        <v>0</v>
      </c>
      <c r="DN183" s="537">
        <f t="shared" si="561"/>
        <v>0</v>
      </c>
      <c r="DO183" s="537">
        <f t="shared" si="535"/>
        <v>0</v>
      </c>
      <c r="DP183" s="537">
        <f t="shared" si="536"/>
        <v>0</v>
      </c>
      <c r="DQ183" s="518">
        <f t="shared" si="413"/>
        <v>-24.174408387367524</v>
      </c>
      <c r="DR183" s="519">
        <f t="shared" si="625"/>
        <v>-0.11459645789999513</v>
      </c>
      <c r="DS183" s="519">
        <f t="shared" si="656"/>
        <v>-0.11459645789999513</v>
      </c>
      <c r="DT183" s="519">
        <f t="shared" si="648"/>
        <v>-0.11459645789999513</v>
      </c>
      <c r="DU183" s="165"/>
      <c r="DW183" s="104">
        <f t="shared" si="600"/>
        <v>-21.053080122801028</v>
      </c>
      <c r="DY183" s="183"/>
      <c r="DZ183" s="36">
        <v>42425</v>
      </c>
      <c r="EA183" s="105">
        <v>2.39595</v>
      </c>
      <c r="EB183" s="108">
        <v>2.3398250000000003</v>
      </c>
      <c r="ED183" s="104">
        <v>-21.298701671750003</v>
      </c>
      <c r="EE183" s="202">
        <f t="shared" ref="EE183:EE219" si="665">(ED183-ED182)</f>
        <v>9.5497048249995942E-2</v>
      </c>
      <c r="EF183" s="224">
        <v>0.61017499999999947</v>
      </c>
      <c r="EG183" s="509">
        <f t="shared" si="641"/>
        <v>0</v>
      </c>
      <c r="EH183" s="509">
        <f t="shared" si="601"/>
        <v>0.11459645789999512</v>
      </c>
      <c r="EI183" s="204">
        <f t="shared" si="602"/>
        <v>-17.796305295515001</v>
      </c>
      <c r="EJ183" s="204">
        <f t="shared" si="628"/>
        <v>0.11459645789999584</v>
      </c>
      <c r="EK183" s="537">
        <f t="shared" si="603"/>
        <v>0</v>
      </c>
      <c r="EL183" s="537">
        <f t="shared" si="565"/>
        <v>0</v>
      </c>
      <c r="EM183" s="537">
        <f t="shared" si="537"/>
        <v>0.14324557237499463</v>
      </c>
      <c r="EN183" s="537">
        <f t="shared" si="538"/>
        <v>0</v>
      </c>
      <c r="EO183" s="518">
        <f t="shared" si="414"/>
        <v>-17.659564672464981</v>
      </c>
      <c r="EP183" s="519">
        <f t="shared" si="629"/>
        <v>0.14324557237499391</v>
      </c>
      <c r="EQ183" s="519">
        <f t="shared" si="657"/>
        <v>0.14324557237499391</v>
      </c>
      <c r="ER183" s="519">
        <f t="shared" si="649"/>
        <v>0.14324557237499391</v>
      </c>
      <c r="ES183" s="165"/>
      <c r="EU183" s="104">
        <f t="shared" si="604"/>
        <v>-18.142776405844998</v>
      </c>
      <c r="EW183" s="183"/>
      <c r="EX183" s="36">
        <v>42425</v>
      </c>
      <c r="EY183" s="105">
        <v>2.39595</v>
      </c>
      <c r="EZ183" s="108">
        <v>2.3398250000000003</v>
      </c>
      <c r="FB183" s="104">
        <v>-21.298701671750003</v>
      </c>
      <c r="FC183" s="202">
        <f t="shared" ref="FC183:FC219" si="666">(FB183-FB182)</f>
        <v>9.5497048249995942E-2</v>
      </c>
      <c r="FD183" s="224">
        <v>-0.58982500000000027</v>
      </c>
      <c r="FE183" s="509">
        <f t="shared" si="642"/>
        <v>0</v>
      </c>
      <c r="FF183" s="509">
        <f t="shared" si="605"/>
        <v>0.10504675307499554</v>
      </c>
      <c r="FG183" s="204">
        <f t="shared" si="606"/>
        <v>-20.506753674430009</v>
      </c>
      <c r="FH183" s="204">
        <f t="shared" si="630"/>
        <v>0.10504675307499411</v>
      </c>
      <c r="FI183" s="537">
        <f t="shared" si="607"/>
        <v>0</v>
      </c>
      <c r="FJ183" s="537">
        <f t="shared" si="569"/>
        <v>0</v>
      </c>
      <c r="FK183" s="537">
        <f t="shared" si="539"/>
        <v>0</v>
      </c>
      <c r="FL183" s="537">
        <f t="shared" si="540"/>
        <v>0</v>
      </c>
      <c r="FM183" s="518">
        <f t="shared" si="415"/>
        <v>-20.506753674430009</v>
      </c>
      <c r="FN183" s="519">
        <f t="shared" si="631"/>
        <v>0.10504675307499411</v>
      </c>
      <c r="FO183" s="519">
        <f t="shared" si="658"/>
        <v>0.10504675307499411</v>
      </c>
      <c r="FP183" s="519">
        <f t="shared" si="650"/>
        <v>0.10504675307499411</v>
      </c>
      <c r="FQ183" s="165"/>
      <c r="FS183" s="104">
        <f t="shared" si="608"/>
        <v>-19.527742146605995</v>
      </c>
      <c r="FT183"/>
      <c r="FU183" s="183"/>
      <c r="FV183" s="36">
        <v>42425</v>
      </c>
      <c r="FW183" s="105">
        <v>2.39595</v>
      </c>
      <c r="FX183" s="108">
        <v>2.3398250000000003</v>
      </c>
      <c r="FZ183" s="104">
        <v>-21.298701671750003</v>
      </c>
      <c r="GA183" s="202">
        <f t="shared" ref="GA183:GA219" si="667">(FZ183-FZ182)</f>
        <v>9.5497048249995942E-2</v>
      </c>
      <c r="GB183" s="223">
        <v>-3.3898250000000001</v>
      </c>
      <c r="GC183" s="509">
        <f t="shared" si="643"/>
        <v>-4.7748524124997971E-2</v>
      </c>
      <c r="GD183" s="509">
        <f t="shared" si="609"/>
        <v>0</v>
      </c>
      <c r="GE183" s="204">
        <f t="shared" si="610"/>
        <v>-25.007040888162514</v>
      </c>
      <c r="GF183" s="204">
        <f t="shared" si="632"/>
        <v>4.7748524124997971E-2</v>
      </c>
      <c r="GG183" s="537">
        <f t="shared" si="611"/>
        <v>2.864911447499878E-2</v>
      </c>
      <c r="GH183" s="537">
        <f t="shared" si="573"/>
        <v>0</v>
      </c>
      <c r="GI183" s="537">
        <f t="shared" si="541"/>
        <v>0</v>
      </c>
      <c r="GJ183" s="537">
        <f t="shared" si="542"/>
        <v>0</v>
      </c>
      <c r="GK183" s="518">
        <f t="shared" si="416"/>
        <v>-23.976140297812517</v>
      </c>
      <c r="GL183" s="519">
        <f t="shared" si="633"/>
        <v>2.291929157999846E-2</v>
      </c>
      <c r="GM183" s="519">
        <f t="shared" si="659"/>
        <v>2.291929157999846E-2</v>
      </c>
      <c r="GN183" s="519">
        <f t="shared" si="651"/>
        <v>2.291929157999846E-2</v>
      </c>
      <c r="GO183" s="165"/>
      <c r="GQ183" s="104">
        <f t="shared" si="612"/>
        <v>-21.416370120707491</v>
      </c>
      <c r="GR183"/>
      <c r="GS183" s="183"/>
      <c r="GT183" s="36">
        <v>42425</v>
      </c>
      <c r="GU183" s="105">
        <v>2.39595</v>
      </c>
      <c r="GV183" s="108">
        <v>2.3398250000000003</v>
      </c>
      <c r="GX183" s="104">
        <v>-21.298701671750003</v>
      </c>
      <c r="GY183" s="202">
        <f t="shared" ref="GY183:GY219" si="668">(GX183-GX182)</f>
        <v>9.5497048249995942E-2</v>
      </c>
      <c r="GZ183" s="223">
        <v>-2.6398250000000001</v>
      </c>
      <c r="HA183" s="509">
        <f t="shared" si="644"/>
        <v>1.9099409649999191E-2</v>
      </c>
      <c r="HB183" s="509">
        <f t="shared" si="613"/>
        <v>0</v>
      </c>
      <c r="HC183" s="204">
        <f t="shared" si="614"/>
        <v>-24.128400590349997</v>
      </c>
      <c r="HD183" s="204">
        <f t="shared" si="634"/>
        <v>1.9099409649999899E-2</v>
      </c>
      <c r="HE183" s="537">
        <f t="shared" si="615"/>
        <v>0</v>
      </c>
      <c r="HF183" s="537">
        <f t="shared" si="577"/>
        <v>0</v>
      </c>
      <c r="HG183" s="537">
        <f t="shared" si="543"/>
        <v>0</v>
      </c>
      <c r="HH183" s="537">
        <f t="shared" si="544"/>
        <v>0</v>
      </c>
      <c r="HI183" s="518">
        <f t="shared" si="417"/>
        <v>-24.148157870265006</v>
      </c>
      <c r="HJ183" s="519">
        <f t="shared" si="635"/>
        <v>1.527952771999992E-2</v>
      </c>
      <c r="HK183" s="519">
        <f t="shared" si="660"/>
        <v>1.527952771999992E-2</v>
      </c>
      <c r="HL183" s="519">
        <f t="shared" si="652"/>
        <v>1.527952771999992E-2</v>
      </c>
      <c r="HM183" s="165"/>
      <c r="HO183" s="104">
        <f t="shared" si="616"/>
        <v>-22.245477752195011</v>
      </c>
      <c r="HP183" s="165"/>
      <c r="HQ183" s="183"/>
      <c r="HR183" s="36">
        <v>42425</v>
      </c>
      <c r="HS183" s="105">
        <v>2.39595</v>
      </c>
      <c r="HT183" s="108">
        <v>2.3398250000000003</v>
      </c>
      <c r="HV183" s="104">
        <v>-21.298701671750003</v>
      </c>
      <c r="HW183" s="202">
        <f t="shared" ref="HW183:HW219" si="669">(HV183-HV182)</f>
        <v>9.5497048249995942E-2</v>
      </c>
      <c r="HX183" s="223">
        <v>-4.5898250000000003</v>
      </c>
      <c r="HY183" s="509">
        <f t="shared" si="645"/>
        <v>-9.5497048249995942E-2</v>
      </c>
      <c r="HZ183" s="509">
        <f t="shared" si="617"/>
        <v>0</v>
      </c>
      <c r="IA183" s="204">
        <f t="shared" si="618"/>
        <v>-24.614775439477526</v>
      </c>
      <c r="IB183" s="204">
        <f t="shared" si="636"/>
        <v>0</v>
      </c>
      <c r="IC183" s="537">
        <f t="shared" si="619"/>
        <v>-1.9099409649999191E-2</v>
      </c>
      <c r="ID183" s="537">
        <f t="shared" si="581"/>
        <v>0</v>
      </c>
      <c r="IE183" s="537">
        <f t="shared" si="545"/>
        <v>0</v>
      </c>
      <c r="IF183" s="537">
        <f t="shared" si="546"/>
        <v>0</v>
      </c>
      <c r="IG183" s="518">
        <f t="shared" si="418"/>
        <v>-24.663874849127531</v>
      </c>
      <c r="IH183" s="519">
        <f t="shared" si="637"/>
        <v>-1.527952771999992E-2</v>
      </c>
      <c r="II183" s="519">
        <f t="shared" si="661"/>
        <v>-7.6397638599999601E-3</v>
      </c>
      <c r="IJ183" s="519">
        <f t="shared" si="653"/>
        <v>-7.6397638599999601E-3</v>
      </c>
      <c r="IK183" s="165"/>
      <c r="IL183" s="163"/>
      <c r="IM183" s="104">
        <f t="shared" si="620"/>
        <v>-24.199615203337533</v>
      </c>
      <c r="IN183" s="104"/>
      <c r="IO183" s="183"/>
      <c r="IP183" s="36">
        <v>42425</v>
      </c>
      <c r="IQ183" s="105">
        <v>2.39595</v>
      </c>
      <c r="IR183" s="108">
        <v>2.3398250000000003</v>
      </c>
      <c r="IT183" s="104">
        <v>-21.298701671750003</v>
      </c>
      <c r="IU183" s="202">
        <f t="shared" ref="IU183:IU219" si="670">(IT183-IT182)</f>
        <v>9.5497048249995942E-2</v>
      </c>
      <c r="IV183" s="365">
        <v>-0.93982500000000035</v>
      </c>
      <c r="IW183" s="509">
        <f t="shared" si="646"/>
        <v>0</v>
      </c>
      <c r="IX183" s="509">
        <f t="shared" si="621"/>
        <v>0.10504675307499554</v>
      </c>
      <c r="IY183" s="204">
        <f t="shared" si="622"/>
        <v>-20.619953246925011</v>
      </c>
      <c r="IZ183" s="204">
        <f t="shared" si="638"/>
        <v>0.10504675307499411</v>
      </c>
      <c r="JA183" s="537">
        <f t="shared" si="623"/>
        <v>0</v>
      </c>
      <c r="JB183" s="537">
        <f t="shared" si="585"/>
        <v>0</v>
      </c>
      <c r="JC183" s="537">
        <f t="shared" si="586"/>
        <v>0</v>
      </c>
      <c r="JD183" s="537">
        <f t="shared" si="587"/>
        <v>0</v>
      </c>
      <c r="JE183" s="518">
        <f t="shared" si="419"/>
        <v>-20.694575659875017</v>
      </c>
      <c r="JF183" s="519">
        <f t="shared" si="588"/>
        <v>0.10504675307499411</v>
      </c>
      <c r="JG183" s="519">
        <f t="shared" si="662"/>
        <v>0.10504675307499411</v>
      </c>
      <c r="JH183" s="519">
        <f t="shared" si="654"/>
        <v>0.10504675307499411</v>
      </c>
      <c r="JI183" s="165"/>
      <c r="JJ183" s="163"/>
      <c r="JK183" s="104">
        <f t="shared" si="624"/>
        <v>-20.41437710278402</v>
      </c>
      <c r="JL183" s="186"/>
      <c r="JM183" s="186"/>
      <c r="JN183" s="527"/>
      <c r="JO183" s="163">
        <v>-21.298701671750003</v>
      </c>
      <c r="JP183" s="163">
        <v>-3.9825000000000443E-2</v>
      </c>
      <c r="JQ183" s="398">
        <f t="shared" si="525"/>
        <v>-20.733283026682528</v>
      </c>
      <c r="JT183" s="163">
        <v>-8.5898250000000012</v>
      </c>
      <c r="JU183" s="398">
        <f t="shared" si="526"/>
        <v>-21.053080122801028</v>
      </c>
      <c r="JX183" s="163">
        <v>0.61017499999999947</v>
      </c>
      <c r="JY183" s="425">
        <f t="shared" si="527"/>
        <v>-18.142776405844998</v>
      </c>
      <c r="KB183" s="163">
        <v>-0.58982500000000027</v>
      </c>
      <c r="KC183" s="398">
        <f t="shared" si="528"/>
        <v>-19.527742146605995</v>
      </c>
      <c r="KF183" s="163">
        <v>-3.3898250000000001</v>
      </c>
      <c r="KG183" s="398">
        <f t="shared" si="529"/>
        <v>-21.416370120707491</v>
      </c>
      <c r="KJ183" s="163">
        <v>-2.6398250000000001</v>
      </c>
      <c r="KK183" s="398">
        <f t="shared" si="530"/>
        <v>-22.245477752195011</v>
      </c>
      <c r="KL183" s="425"/>
      <c r="KN183" s="365">
        <v>-4.5898250000000003</v>
      </c>
      <c r="KO183" s="398">
        <f t="shared" si="531"/>
        <v>-24.199615203337533</v>
      </c>
      <c r="KP183" s="164"/>
      <c r="KR183" s="365">
        <v>-0.93982500000000035</v>
      </c>
      <c r="KS183" s="398">
        <f t="shared" si="532"/>
        <v>-20.41437710278402</v>
      </c>
      <c r="KT183" s="164"/>
      <c r="KU183" s="36">
        <v>42425</v>
      </c>
    </row>
    <row r="184" spans="1:325" x14ac:dyDescent="0.35">
      <c r="A184" s="95">
        <v>41330</v>
      </c>
      <c r="B184" s="36">
        <v>41330</v>
      </c>
      <c r="C184" s="301">
        <v>2.2999999999999998</v>
      </c>
      <c r="D184" s="301">
        <v>-6.25</v>
      </c>
      <c r="E184" s="301">
        <v>2.9499999999999997</v>
      </c>
      <c r="F184" s="301">
        <v>1.75</v>
      </c>
      <c r="G184" s="301">
        <v>-1.0499999999999998</v>
      </c>
      <c r="H184" s="301">
        <v>-0.30000000000000004</v>
      </c>
      <c r="I184" s="301">
        <v>-2.25</v>
      </c>
      <c r="J184" s="301">
        <v>1.4</v>
      </c>
      <c r="K184" s="106"/>
      <c r="L184" s="36">
        <v>42425</v>
      </c>
      <c r="M184" s="105">
        <v>2.39595</v>
      </c>
      <c r="N184" s="98">
        <f t="shared" si="523"/>
        <v>2.3398250000000003</v>
      </c>
      <c r="O184" s="108">
        <f t="shared" si="524"/>
        <v>2.2842666666666669</v>
      </c>
      <c r="P184" s="262"/>
      <c r="Q184" s="181">
        <v>42425</v>
      </c>
      <c r="R184" s="301">
        <v>2.2999999999999998</v>
      </c>
      <c r="S184" s="224">
        <v>-3.9825000000000443E-2</v>
      </c>
      <c r="T184"/>
      <c r="U184" s="301">
        <v>-6.25</v>
      </c>
      <c r="V184" s="224">
        <v>-8.5898250000000012</v>
      </c>
      <c r="W184"/>
      <c r="X184" s="301">
        <v>2.9499999999999997</v>
      </c>
      <c r="Y184" s="224">
        <v>0.61017499999999947</v>
      </c>
      <c r="Z184"/>
      <c r="AA184" s="301">
        <v>1.75</v>
      </c>
      <c r="AB184" s="224">
        <v>-0.58982500000000027</v>
      </c>
      <c r="AC184"/>
      <c r="AD184" s="301">
        <v>-1.0499999999999998</v>
      </c>
      <c r="AE184" s="223">
        <v>-3.3898250000000001</v>
      </c>
      <c r="AF184"/>
      <c r="AG184" s="301">
        <v>-0.30000000000000004</v>
      </c>
      <c r="AH184" s="223">
        <v>-2.6398250000000001</v>
      </c>
      <c r="AI184" s="100"/>
      <c r="AJ184" s="301">
        <v>-2.25</v>
      </c>
      <c r="AK184" s="223">
        <v>-4.5898250000000003</v>
      </c>
      <c r="AL184" s="104"/>
      <c r="AM184" s="301">
        <v>1.4</v>
      </c>
      <c r="AN184" s="223">
        <f t="shared" si="522"/>
        <v>-0.93982500000000035</v>
      </c>
      <c r="AO184" s="104"/>
      <c r="AZ184" s="36">
        <v>42426</v>
      </c>
      <c r="BA184" s="301">
        <v>3.75</v>
      </c>
      <c r="BC184" s="301">
        <v>-7.4</v>
      </c>
      <c r="BE184" s="301">
        <v>2.85</v>
      </c>
      <c r="BG184" s="301">
        <v>1.75</v>
      </c>
      <c r="BI184" s="301">
        <v>-0.64999999999999991</v>
      </c>
      <c r="BK184" s="301">
        <v>-0.70000000000000007</v>
      </c>
      <c r="BM184" s="301">
        <v>-5.05</v>
      </c>
      <c r="BN184">
        <v>-24.265876984126983</v>
      </c>
      <c r="BO184" s="301">
        <v>2.9</v>
      </c>
      <c r="BP184" s="131"/>
      <c r="BS184" s="36">
        <v>42426</v>
      </c>
      <c r="BT184">
        <v>130</v>
      </c>
      <c r="BU184">
        <f t="shared" ref="BU184:BU230" si="671">(BT184/100)</f>
        <v>1.3</v>
      </c>
      <c r="BV184">
        <f t="shared" ref="BV184:BV230" si="672">((13.925*BU184*BU184*BU184*BU184)-(49.259*BU184*BU184*BU184)+(72.166*BU184*BU184)-(50.09*BU184)-9.5918)</f>
        <v>-21.199090500000004</v>
      </c>
      <c r="BW184">
        <v>117</v>
      </c>
      <c r="BX184">
        <f t="shared" ref="BX184:BX247" si="673">(BW184/100)</f>
        <v>1.17</v>
      </c>
      <c r="BY184" s="100">
        <v>-22.563041666666667</v>
      </c>
      <c r="CD184" s="36">
        <v>42426</v>
      </c>
      <c r="CE184" s="105">
        <v>2.5099</v>
      </c>
      <c r="CF184" s="108">
        <v>2.452925</v>
      </c>
      <c r="CH184" s="104">
        <v>-21.199090500000004</v>
      </c>
      <c r="CI184" s="202">
        <f t="shared" si="663"/>
        <v>9.9611171749998562E-2</v>
      </c>
      <c r="CJ184" s="224">
        <v>1.297075</v>
      </c>
      <c r="CK184" s="509">
        <f t="shared" si="639"/>
        <v>0</v>
      </c>
      <c r="CL184" s="509">
        <f t="shared" si="591"/>
        <v>0.12949452327499814</v>
      </c>
      <c r="CM184" s="204">
        <f t="shared" si="592"/>
        <v>-22.071679152792509</v>
      </c>
      <c r="CN184" s="204">
        <f t="shared" si="593"/>
        <v>0.12949452327499955</v>
      </c>
      <c r="CO184" s="537">
        <f t="shared" si="594"/>
        <v>0</v>
      </c>
      <c r="CP184" s="537">
        <f t="shared" si="595"/>
        <v>0</v>
      </c>
      <c r="CQ184" s="537">
        <f t="shared" si="533"/>
        <v>0</v>
      </c>
      <c r="CR184" s="537">
        <f t="shared" si="534"/>
        <v>0</v>
      </c>
      <c r="CS184" s="518">
        <f t="shared" si="412"/>
        <v>-22.071679152792509</v>
      </c>
      <c r="CT184" s="519">
        <f t="shared" si="626"/>
        <v>0.12949452327499955</v>
      </c>
      <c r="CU184" s="519">
        <f t="shared" si="655"/>
        <v>0.12949452327499955</v>
      </c>
      <c r="CV184" s="519">
        <f t="shared" si="647"/>
        <v>0.12949452327499955</v>
      </c>
      <c r="CW184" s="165"/>
      <c r="CY184" s="104">
        <f t="shared" si="596"/>
        <v>-20.603788503407529</v>
      </c>
      <c r="CZ184"/>
      <c r="DB184" s="36">
        <v>42426</v>
      </c>
      <c r="DC184" s="105">
        <v>2.5099</v>
      </c>
      <c r="DD184" s="108">
        <v>2.452925</v>
      </c>
      <c r="DF184" s="104">
        <v>-21.199090500000004</v>
      </c>
      <c r="DG184" s="202">
        <f t="shared" si="664"/>
        <v>9.9611171749998562E-2</v>
      </c>
      <c r="DH184" s="224">
        <v>-9.8529250000000008</v>
      </c>
      <c r="DI184" s="509">
        <f t="shared" si="640"/>
        <v>-0.19922234349999712</v>
      </c>
      <c r="DJ184" s="509">
        <f t="shared" si="597"/>
        <v>0</v>
      </c>
      <c r="DK184" s="204">
        <f t="shared" si="598"/>
        <v>-23.632467915875022</v>
      </c>
      <c r="DL184" s="204">
        <f t="shared" si="627"/>
        <v>-0.19922234349999712</v>
      </c>
      <c r="DM184" s="537">
        <f t="shared" si="599"/>
        <v>0</v>
      </c>
      <c r="DN184" s="537">
        <f t="shared" si="561"/>
        <v>0</v>
      </c>
      <c r="DO184" s="537">
        <f t="shared" si="535"/>
        <v>0</v>
      </c>
      <c r="DP184" s="537">
        <f t="shared" si="536"/>
        <v>0</v>
      </c>
      <c r="DQ184" s="518">
        <f t="shared" si="413"/>
        <v>-24.373630730867522</v>
      </c>
      <c r="DR184" s="519">
        <f t="shared" si="625"/>
        <v>-0.15937787479999771</v>
      </c>
      <c r="DS184" s="519">
        <f t="shared" si="656"/>
        <v>-0.15937787479999771</v>
      </c>
      <c r="DT184" s="519">
        <f t="shared" si="648"/>
        <v>-0.15937787479999771</v>
      </c>
      <c r="DU184" s="165"/>
      <c r="DW184" s="104">
        <f t="shared" si="600"/>
        <v>-21.212457997601025</v>
      </c>
      <c r="DY184" s="183"/>
      <c r="DZ184" s="36">
        <v>42426</v>
      </c>
      <c r="EA184" s="105">
        <v>2.5099</v>
      </c>
      <c r="EB184" s="108">
        <v>2.452925</v>
      </c>
      <c r="ED184" s="104">
        <v>-21.199090500000004</v>
      </c>
      <c r="EE184" s="202">
        <f t="shared" si="665"/>
        <v>9.9611171749998562E-2</v>
      </c>
      <c r="EF184" s="224">
        <v>0.39707500000000007</v>
      </c>
      <c r="EG184" s="509">
        <f t="shared" si="641"/>
        <v>0</v>
      </c>
      <c r="EH184" s="509">
        <f t="shared" si="601"/>
        <v>0.11953340609999827</v>
      </c>
      <c r="EI184" s="204">
        <f t="shared" si="602"/>
        <v>-17.676771889415004</v>
      </c>
      <c r="EJ184" s="204">
        <f t="shared" si="628"/>
        <v>0.11953340609999685</v>
      </c>
      <c r="EK184" s="537">
        <f t="shared" si="603"/>
        <v>0</v>
      </c>
      <c r="EL184" s="537">
        <f t="shared" si="565"/>
        <v>0</v>
      </c>
      <c r="EM184" s="537">
        <f t="shared" si="537"/>
        <v>0.14941675762499643</v>
      </c>
      <c r="EN184" s="537">
        <f t="shared" si="538"/>
        <v>0</v>
      </c>
      <c r="EO184" s="518">
        <f t="shared" si="414"/>
        <v>-17.510147914839983</v>
      </c>
      <c r="EP184" s="519">
        <f t="shared" si="629"/>
        <v>0.14941675762499784</v>
      </c>
      <c r="EQ184" s="519">
        <f t="shared" si="657"/>
        <v>0.14941675762499784</v>
      </c>
      <c r="ER184" s="519">
        <f t="shared" si="649"/>
        <v>0.14941675762499784</v>
      </c>
      <c r="ES184" s="165"/>
      <c r="EU184" s="104">
        <f t="shared" si="604"/>
        <v>-17.99335964822</v>
      </c>
      <c r="EW184" s="183"/>
      <c r="EX184" s="36">
        <v>42426</v>
      </c>
      <c r="EY184" s="105">
        <v>2.5099</v>
      </c>
      <c r="EZ184" s="108">
        <v>2.452925</v>
      </c>
      <c r="FB184" s="104">
        <v>-21.199090500000004</v>
      </c>
      <c r="FC184" s="202">
        <f t="shared" si="666"/>
        <v>9.9611171749998562E-2</v>
      </c>
      <c r="FD184" s="224">
        <v>-0.70292500000000002</v>
      </c>
      <c r="FE184" s="509">
        <f t="shared" si="642"/>
        <v>0</v>
      </c>
      <c r="FF184" s="509">
        <f t="shared" si="605"/>
        <v>0.10957228892499843</v>
      </c>
      <c r="FG184" s="204">
        <f t="shared" si="606"/>
        <v>-20.397181385505011</v>
      </c>
      <c r="FH184" s="204">
        <f t="shared" si="630"/>
        <v>0.10957228892499771</v>
      </c>
      <c r="FI184" s="537">
        <f t="shared" si="607"/>
        <v>0</v>
      </c>
      <c r="FJ184" s="537">
        <f t="shared" si="569"/>
        <v>0</v>
      </c>
      <c r="FK184" s="537">
        <f t="shared" si="539"/>
        <v>0</v>
      </c>
      <c r="FL184" s="537">
        <f t="shared" si="540"/>
        <v>0</v>
      </c>
      <c r="FM184" s="518">
        <f t="shared" si="415"/>
        <v>-20.397181385505011</v>
      </c>
      <c r="FN184" s="519">
        <f t="shared" si="631"/>
        <v>0.10957228892499771</v>
      </c>
      <c r="FO184" s="519">
        <f t="shared" si="658"/>
        <v>0.10957228892499771</v>
      </c>
      <c r="FP184" s="519">
        <f t="shared" si="650"/>
        <v>0.10957228892499771</v>
      </c>
      <c r="FQ184" s="165"/>
      <c r="FS184" s="104">
        <f t="shared" si="608"/>
        <v>-19.418169857680997</v>
      </c>
      <c r="FT184"/>
      <c r="FU184" s="183"/>
      <c r="FV184" s="36">
        <v>42426</v>
      </c>
      <c r="FW184" s="105">
        <v>2.5099</v>
      </c>
      <c r="FX184" s="108">
        <v>2.452925</v>
      </c>
      <c r="FZ184" s="104">
        <v>-21.199090500000004</v>
      </c>
      <c r="GA184" s="202">
        <f t="shared" si="667"/>
        <v>9.9611171749998562E-2</v>
      </c>
      <c r="GB184" s="223">
        <v>-3.1029249999999999</v>
      </c>
      <c r="GC184" s="509">
        <f t="shared" si="643"/>
        <v>-4.9805585874999281E-2</v>
      </c>
      <c r="GD184" s="509">
        <f t="shared" si="609"/>
        <v>0</v>
      </c>
      <c r="GE184" s="204">
        <f t="shared" si="610"/>
        <v>-24.957235302287515</v>
      </c>
      <c r="GF184" s="204">
        <f t="shared" si="632"/>
        <v>4.9805585874999281E-2</v>
      </c>
      <c r="GG184" s="537">
        <f t="shared" si="611"/>
        <v>2.9883351524999567E-2</v>
      </c>
      <c r="GH184" s="537">
        <f t="shared" si="573"/>
        <v>0</v>
      </c>
      <c r="GI184" s="537">
        <f t="shared" si="541"/>
        <v>0</v>
      </c>
      <c r="GJ184" s="537">
        <f t="shared" si="542"/>
        <v>0</v>
      </c>
      <c r="GK184" s="518">
        <f t="shared" si="416"/>
        <v>-23.946256946287516</v>
      </c>
      <c r="GL184" s="519">
        <f t="shared" si="633"/>
        <v>2.3906681220000794E-2</v>
      </c>
      <c r="GM184" s="519">
        <f t="shared" si="659"/>
        <v>2.3906681220000794E-2</v>
      </c>
      <c r="GN184" s="519">
        <f t="shared" si="651"/>
        <v>2.3906681220000794E-2</v>
      </c>
      <c r="GO184" s="165"/>
      <c r="GQ184" s="104">
        <f t="shared" si="612"/>
        <v>-21.392463439487489</v>
      </c>
      <c r="GR184"/>
      <c r="GS184" s="183"/>
      <c r="GT184" s="36">
        <v>42426</v>
      </c>
      <c r="GU184" s="105">
        <v>2.5099</v>
      </c>
      <c r="GV184" s="108">
        <v>2.452925</v>
      </c>
      <c r="GX184" s="104">
        <v>-21.199090500000004</v>
      </c>
      <c r="GY184" s="202">
        <f t="shared" si="668"/>
        <v>9.9611171749998562E-2</v>
      </c>
      <c r="GZ184" s="223">
        <v>-3.1529250000000002</v>
      </c>
      <c r="HA184" s="509">
        <f t="shared" si="644"/>
        <v>-4.9805585874999281E-2</v>
      </c>
      <c r="HB184" s="509">
        <f t="shared" si="613"/>
        <v>0</v>
      </c>
      <c r="HC184" s="204">
        <f t="shared" si="614"/>
        <v>-24.078595004474998</v>
      </c>
      <c r="HD184" s="204">
        <f t="shared" si="634"/>
        <v>4.9805585874999281E-2</v>
      </c>
      <c r="HE184" s="537">
        <f t="shared" si="615"/>
        <v>0</v>
      </c>
      <c r="HF184" s="537">
        <f t="shared" si="577"/>
        <v>0</v>
      </c>
      <c r="HG184" s="537">
        <f t="shared" si="543"/>
        <v>0</v>
      </c>
      <c r="HH184" s="537">
        <f t="shared" si="544"/>
        <v>0</v>
      </c>
      <c r="HI184" s="518">
        <f t="shared" si="417"/>
        <v>-24.098352284390007</v>
      </c>
      <c r="HJ184" s="519">
        <f t="shared" si="635"/>
        <v>3.9844468699999427E-2</v>
      </c>
      <c r="HK184" s="519">
        <f t="shared" si="660"/>
        <v>3.9844468699999427E-2</v>
      </c>
      <c r="HL184" s="519">
        <f t="shared" si="652"/>
        <v>3.9844468699999427E-2</v>
      </c>
      <c r="HM184" s="165"/>
      <c r="HO184" s="104">
        <f t="shared" si="616"/>
        <v>-22.205633283495011</v>
      </c>
      <c r="HP184" s="165"/>
      <c r="HQ184" s="183"/>
      <c r="HR184" s="36">
        <v>42426</v>
      </c>
      <c r="HS184" s="105">
        <v>2.5099</v>
      </c>
      <c r="HT184" s="108">
        <v>2.452925</v>
      </c>
      <c r="HV184" s="104">
        <v>-21.199090500000004</v>
      </c>
      <c r="HW184" s="202">
        <f t="shared" si="669"/>
        <v>9.9611171749998562E-2</v>
      </c>
      <c r="HX184" s="223">
        <v>-7.5029249999999994</v>
      </c>
      <c r="HY184" s="509">
        <f t="shared" si="645"/>
        <v>-0.14941675762499784</v>
      </c>
      <c r="HZ184" s="509">
        <f t="shared" si="617"/>
        <v>0</v>
      </c>
      <c r="IA184" s="204">
        <f t="shared" si="618"/>
        <v>-24.664581025352526</v>
      </c>
      <c r="IB184" s="204">
        <f t="shared" si="636"/>
        <v>-4.9805585874999281E-2</v>
      </c>
      <c r="IC184" s="537">
        <f t="shared" si="619"/>
        <v>-5.9766703049999134E-2</v>
      </c>
      <c r="ID184" s="537">
        <f t="shared" si="581"/>
        <v>0</v>
      </c>
      <c r="IE184" s="537">
        <f t="shared" si="545"/>
        <v>0</v>
      </c>
      <c r="IF184" s="537">
        <f t="shared" si="546"/>
        <v>0</v>
      </c>
      <c r="IG184" s="518">
        <f t="shared" si="418"/>
        <v>-24.723641552177529</v>
      </c>
      <c r="IH184" s="519">
        <f t="shared" si="637"/>
        <v>-4.7813362439998744E-2</v>
      </c>
      <c r="II184" s="519">
        <f t="shared" si="661"/>
        <v>-2.3906681219999372E-2</v>
      </c>
      <c r="IJ184" s="519">
        <f t="shared" si="653"/>
        <v>-2.3906681219999372E-2</v>
      </c>
      <c r="IK184" s="165"/>
      <c r="IL184" s="163"/>
      <c r="IM184" s="104">
        <f t="shared" si="620"/>
        <v>-24.223521884557531</v>
      </c>
      <c r="IN184">
        <v>-24.265876984126983</v>
      </c>
      <c r="IO184" s="183"/>
      <c r="IP184" s="36">
        <v>42426</v>
      </c>
      <c r="IQ184" s="105">
        <v>2.5099</v>
      </c>
      <c r="IR184" s="108">
        <v>2.452925</v>
      </c>
      <c r="IT184" s="104">
        <v>-21.199090500000004</v>
      </c>
      <c r="IU184" s="202">
        <f t="shared" si="670"/>
        <v>9.9611171749998562E-2</v>
      </c>
      <c r="IV184" s="365">
        <v>0.44707499999999989</v>
      </c>
      <c r="IW184" s="509">
        <f t="shared" si="646"/>
        <v>0</v>
      </c>
      <c r="IX184" s="509">
        <f t="shared" si="621"/>
        <v>0.11953340609999827</v>
      </c>
      <c r="IY184" s="204">
        <f t="shared" si="622"/>
        <v>-20.500419840825014</v>
      </c>
      <c r="IZ184" s="204">
        <f t="shared" si="638"/>
        <v>0.11953340609999685</v>
      </c>
      <c r="JA184" s="537">
        <f t="shared" si="623"/>
        <v>0</v>
      </c>
      <c r="JB184" s="537">
        <f t="shared" si="585"/>
        <v>0</v>
      </c>
      <c r="JC184" s="537">
        <f t="shared" si="586"/>
        <v>0</v>
      </c>
      <c r="JD184" s="537">
        <f t="shared" si="587"/>
        <v>0</v>
      </c>
      <c r="JE184" s="518">
        <f t="shared" si="419"/>
        <v>-20.57504225377502</v>
      </c>
      <c r="JF184" s="519">
        <f t="shared" si="588"/>
        <v>0.11953340609999685</v>
      </c>
      <c r="JG184" s="519">
        <f t="shared" si="662"/>
        <v>0.11953340609999685</v>
      </c>
      <c r="JH184" s="519">
        <f t="shared" si="654"/>
        <v>0.11953340609999685</v>
      </c>
      <c r="JI184" s="165"/>
      <c r="JJ184" s="163"/>
      <c r="JK184" s="104">
        <f t="shared" si="624"/>
        <v>-20.294843696684023</v>
      </c>
      <c r="JL184" s="131"/>
      <c r="JM184" s="131"/>
      <c r="JN184" s="528"/>
      <c r="JO184" s="163">
        <v>-21.199090500000004</v>
      </c>
      <c r="JP184" s="163">
        <v>1.297075</v>
      </c>
      <c r="JQ184" s="398">
        <f t="shared" si="525"/>
        <v>-20.603788503407529</v>
      </c>
      <c r="JT184" s="163">
        <v>-9.8529250000000008</v>
      </c>
      <c r="JU184" s="398">
        <f t="shared" si="526"/>
        <v>-21.212457997601025</v>
      </c>
      <c r="JX184" s="163">
        <v>0.39707500000000007</v>
      </c>
      <c r="JY184" s="425">
        <f t="shared" si="527"/>
        <v>-17.99335964822</v>
      </c>
      <c r="KB184" s="163">
        <v>-0.70292500000000002</v>
      </c>
      <c r="KC184" s="398">
        <f t="shared" si="528"/>
        <v>-19.418169857680997</v>
      </c>
      <c r="KF184" s="163">
        <v>-3.1029249999999999</v>
      </c>
      <c r="KG184" s="398">
        <f t="shared" si="529"/>
        <v>-21.392463439487489</v>
      </c>
      <c r="KJ184" s="163">
        <v>-3.1529250000000002</v>
      </c>
      <c r="KK184" s="398">
        <f t="shared" si="530"/>
        <v>-22.205633283495011</v>
      </c>
      <c r="KL184" s="425"/>
      <c r="KN184" s="365">
        <v>-7.5029249999999994</v>
      </c>
      <c r="KO184" s="398">
        <f t="shared" si="531"/>
        <v>-24.223521884557531</v>
      </c>
      <c r="KP184" s="398">
        <v>-24.265876984126983</v>
      </c>
      <c r="KR184" s="365">
        <v>0.44707499999999989</v>
      </c>
      <c r="KS184" s="398">
        <f t="shared" si="532"/>
        <v>-20.294843696684023</v>
      </c>
      <c r="KU184" s="36">
        <v>42426</v>
      </c>
    </row>
    <row r="185" spans="1:325" x14ac:dyDescent="0.35">
      <c r="A185" s="95">
        <v>41331</v>
      </c>
      <c r="B185" s="36">
        <v>41331</v>
      </c>
      <c r="C185" s="301">
        <v>3.75</v>
      </c>
      <c r="D185" s="301">
        <v>-7.4</v>
      </c>
      <c r="E185" s="301">
        <v>2.85</v>
      </c>
      <c r="F185" s="301">
        <v>1.75</v>
      </c>
      <c r="G185" s="301">
        <v>-0.64999999999999991</v>
      </c>
      <c r="H185" s="301">
        <v>-0.70000000000000007</v>
      </c>
      <c r="I185" s="301">
        <v>-5.05</v>
      </c>
      <c r="J185" s="301">
        <v>2.9</v>
      </c>
      <c r="K185" s="106"/>
      <c r="L185" s="36">
        <v>42426</v>
      </c>
      <c r="M185" s="105">
        <v>2.5099</v>
      </c>
      <c r="N185" s="98">
        <f t="shared" si="523"/>
        <v>2.452925</v>
      </c>
      <c r="O185" s="108">
        <f t="shared" si="524"/>
        <v>2.3965166666666669</v>
      </c>
      <c r="P185" s="262"/>
      <c r="Q185" s="181">
        <v>42426</v>
      </c>
      <c r="R185" s="301">
        <v>3.75</v>
      </c>
      <c r="S185" s="224">
        <v>1.297075</v>
      </c>
      <c r="T185"/>
      <c r="U185" s="301">
        <v>-7.4</v>
      </c>
      <c r="V185" s="224">
        <v>-9.8529250000000008</v>
      </c>
      <c r="W185" s="98"/>
      <c r="X185" s="301">
        <v>2.85</v>
      </c>
      <c r="Y185" s="224">
        <v>0.39707500000000007</v>
      </c>
      <c r="Z185"/>
      <c r="AA185" s="301">
        <v>1.75</v>
      </c>
      <c r="AB185" s="224">
        <v>-0.70292500000000002</v>
      </c>
      <c r="AC185"/>
      <c r="AD185" s="301">
        <v>-0.64999999999999991</v>
      </c>
      <c r="AE185" s="223">
        <v>-3.1029249999999999</v>
      </c>
      <c r="AF185"/>
      <c r="AG185" s="301">
        <v>-0.70000000000000007</v>
      </c>
      <c r="AH185" s="223">
        <v>-3.1529250000000002</v>
      </c>
      <c r="AI185" s="100"/>
      <c r="AJ185" s="301">
        <v>-5.05</v>
      </c>
      <c r="AK185" s="223">
        <v>-7.5029249999999994</v>
      </c>
      <c r="AL185">
        <v>-24.265876984126983</v>
      </c>
      <c r="AM185" s="301">
        <v>2.9</v>
      </c>
      <c r="AN185" s="223">
        <f t="shared" si="522"/>
        <v>0.44707499999999989</v>
      </c>
      <c r="AO185"/>
      <c r="AZ185" s="36">
        <v>42427</v>
      </c>
      <c r="BA185" s="301">
        <v>4.6500000000000004</v>
      </c>
      <c r="BC185" s="301">
        <v>-4.8499999999999996</v>
      </c>
      <c r="BD185" s="98"/>
      <c r="BE185" s="301">
        <v>4.8</v>
      </c>
      <c r="BG185" s="301">
        <v>4.25</v>
      </c>
      <c r="BI185" s="301">
        <v>-2.4500000000000002</v>
      </c>
      <c r="BK185" s="301">
        <v>-0.45000000000000007</v>
      </c>
      <c r="BL185" s="100">
        <v>-22.321981481481483</v>
      </c>
      <c r="BM185" s="301">
        <v>-7.6</v>
      </c>
      <c r="BO185" s="301">
        <v>6.25</v>
      </c>
      <c r="BP185" s="570">
        <v>-21.376803418803426</v>
      </c>
      <c r="BS185" s="36">
        <v>42427</v>
      </c>
      <c r="BT185">
        <v>131</v>
      </c>
      <c r="BU185">
        <f t="shared" si="671"/>
        <v>1.31</v>
      </c>
      <c r="BV185">
        <f t="shared" si="672"/>
        <v>-21.095227969750006</v>
      </c>
      <c r="BW185">
        <v>118</v>
      </c>
      <c r="BX185">
        <f t="shared" si="673"/>
        <v>1.18</v>
      </c>
      <c r="BY185">
        <v>-21.139833333333328</v>
      </c>
      <c r="CD185" s="36">
        <v>42427</v>
      </c>
      <c r="CE185" s="105">
        <v>2.6255499999999996</v>
      </c>
      <c r="CF185" s="108">
        <v>2.5677249999999998</v>
      </c>
      <c r="CH185" s="104">
        <v>-21.095227969750006</v>
      </c>
      <c r="CI185" s="202">
        <f t="shared" si="663"/>
        <v>0.10386253024999803</v>
      </c>
      <c r="CJ185" s="224">
        <v>2.0822750000000005</v>
      </c>
      <c r="CK185" s="509">
        <f t="shared" si="639"/>
        <v>0</v>
      </c>
      <c r="CL185" s="509">
        <f t="shared" si="591"/>
        <v>0.14540754234999723</v>
      </c>
      <c r="CM185" s="204">
        <f t="shared" si="592"/>
        <v>-21.926271610442512</v>
      </c>
      <c r="CN185" s="204">
        <f t="shared" si="593"/>
        <v>0.14540754234999653</v>
      </c>
      <c r="CO185" s="537">
        <f t="shared" si="594"/>
        <v>0</v>
      </c>
      <c r="CP185" s="537">
        <f t="shared" si="595"/>
        <v>0</v>
      </c>
      <c r="CQ185" s="537">
        <f t="shared" si="533"/>
        <v>0</v>
      </c>
      <c r="CR185" s="537">
        <f t="shared" si="534"/>
        <v>0</v>
      </c>
      <c r="CS185" s="518">
        <f t="shared" si="412"/>
        <v>-21.926271610442512</v>
      </c>
      <c r="CT185" s="519">
        <f t="shared" si="626"/>
        <v>0.14540754234999653</v>
      </c>
      <c r="CU185" s="519">
        <f t="shared" si="655"/>
        <v>0.14540754234999653</v>
      </c>
      <c r="CV185" s="519">
        <f t="shared" si="647"/>
        <v>0.14540754234999653</v>
      </c>
      <c r="CW185" s="165"/>
      <c r="CY185" s="104">
        <f t="shared" si="596"/>
        <v>-20.458380961057532</v>
      </c>
      <c r="CZ185"/>
      <c r="DB185" s="36">
        <v>42427</v>
      </c>
      <c r="DC185" s="105">
        <v>2.6255499999999996</v>
      </c>
      <c r="DD185" s="108">
        <v>2.5677249999999998</v>
      </c>
      <c r="DF185" s="104">
        <v>-21.095227969750006</v>
      </c>
      <c r="DG185" s="202">
        <f t="shared" si="664"/>
        <v>0.10386253024999803</v>
      </c>
      <c r="DH185" s="224">
        <v>-7.417724999999999</v>
      </c>
      <c r="DI185" s="509">
        <f t="shared" si="640"/>
        <v>-0.15579379537499705</v>
      </c>
      <c r="DJ185" s="509">
        <f t="shared" si="597"/>
        <v>0</v>
      </c>
      <c r="DK185" s="204">
        <f t="shared" si="598"/>
        <v>-23.788261711250019</v>
      </c>
      <c r="DL185" s="204">
        <f t="shared" si="627"/>
        <v>-0.15579379537499705</v>
      </c>
      <c r="DM185" s="537">
        <f t="shared" si="599"/>
        <v>0</v>
      </c>
      <c r="DN185" s="537">
        <f t="shared" si="561"/>
        <v>0</v>
      </c>
      <c r="DO185" s="537">
        <f t="shared" si="535"/>
        <v>0</v>
      </c>
      <c r="DP185" s="537">
        <f t="shared" si="536"/>
        <v>0</v>
      </c>
      <c r="DQ185" s="518">
        <f t="shared" si="413"/>
        <v>-24.529424526242519</v>
      </c>
      <c r="DR185" s="519">
        <f t="shared" si="625"/>
        <v>-0.12463503629999764</v>
      </c>
      <c r="DS185" s="519">
        <f t="shared" si="656"/>
        <v>-0.12463503629999764</v>
      </c>
      <c r="DT185" s="519">
        <f t="shared" si="648"/>
        <v>-0.12463503629999764</v>
      </c>
      <c r="DU185" s="165"/>
      <c r="DW185" s="104">
        <f t="shared" si="600"/>
        <v>-21.337093033901024</v>
      </c>
      <c r="DY185" s="183"/>
      <c r="DZ185" s="36">
        <v>42427</v>
      </c>
      <c r="EA185" s="105">
        <v>2.6255499999999996</v>
      </c>
      <c r="EB185" s="108">
        <v>2.5677249999999998</v>
      </c>
      <c r="ED185" s="104">
        <v>-21.095227969750006</v>
      </c>
      <c r="EE185" s="202">
        <f t="shared" si="665"/>
        <v>0.10386253024999803</v>
      </c>
      <c r="EF185" s="224">
        <v>2.232275</v>
      </c>
      <c r="EG185" s="509">
        <f t="shared" si="641"/>
        <v>0</v>
      </c>
      <c r="EH185" s="509">
        <f t="shared" si="601"/>
        <v>0.14540754234999723</v>
      </c>
      <c r="EI185" s="204">
        <f t="shared" si="602"/>
        <v>-17.531364347065008</v>
      </c>
      <c r="EJ185" s="204">
        <f t="shared" si="628"/>
        <v>0.14540754234999653</v>
      </c>
      <c r="EK185" s="537">
        <f t="shared" si="603"/>
        <v>0</v>
      </c>
      <c r="EL185" s="537">
        <f t="shared" si="565"/>
        <v>0</v>
      </c>
      <c r="EM185" s="537">
        <f t="shared" si="537"/>
        <v>0.17656630142499594</v>
      </c>
      <c r="EN185" s="537">
        <f t="shared" si="538"/>
        <v>0</v>
      </c>
      <c r="EO185" s="518">
        <f t="shared" si="414"/>
        <v>-17.333581613414989</v>
      </c>
      <c r="EP185" s="519">
        <f t="shared" si="629"/>
        <v>0.17656630142499452</v>
      </c>
      <c r="EQ185" s="519">
        <f t="shared" si="657"/>
        <v>0.17656630142499452</v>
      </c>
      <c r="ER185" s="519">
        <f t="shared" si="649"/>
        <v>0.17656630142499452</v>
      </c>
      <c r="ES185" s="165"/>
      <c r="EU185" s="104">
        <f t="shared" si="604"/>
        <v>-17.816793346795006</v>
      </c>
      <c r="EW185" s="183"/>
      <c r="EX185" s="36">
        <v>42427</v>
      </c>
      <c r="EY185" s="105">
        <v>2.6255499999999996</v>
      </c>
      <c r="EZ185" s="108">
        <v>2.5677249999999998</v>
      </c>
      <c r="FB185" s="104">
        <v>-21.095227969750006</v>
      </c>
      <c r="FC185" s="202">
        <f t="shared" si="666"/>
        <v>0.10386253024999803</v>
      </c>
      <c r="FD185" s="224">
        <v>1.6822750000000002</v>
      </c>
      <c r="FE185" s="509">
        <f t="shared" si="642"/>
        <v>0</v>
      </c>
      <c r="FF185" s="509">
        <f t="shared" si="605"/>
        <v>0.13502128932499743</v>
      </c>
      <c r="FG185" s="204">
        <f t="shared" si="606"/>
        <v>-20.262160096180015</v>
      </c>
      <c r="FH185" s="204">
        <f t="shared" si="630"/>
        <v>0.13502128932499602</v>
      </c>
      <c r="FI185" s="537">
        <f t="shared" si="607"/>
        <v>0</v>
      </c>
      <c r="FJ185" s="537">
        <f t="shared" si="569"/>
        <v>0</v>
      </c>
      <c r="FK185" s="537">
        <f t="shared" si="539"/>
        <v>0</v>
      </c>
      <c r="FL185" s="537">
        <f t="shared" si="540"/>
        <v>0</v>
      </c>
      <c r="FM185" s="518">
        <f t="shared" si="415"/>
        <v>-20.262160096180015</v>
      </c>
      <c r="FN185" s="519">
        <f t="shared" si="631"/>
        <v>0.13502128932499602</v>
      </c>
      <c r="FO185" s="519">
        <f t="shared" si="658"/>
        <v>0.13502128932499602</v>
      </c>
      <c r="FP185" s="519">
        <f t="shared" si="650"/>
        <v>0.13502128932499602</v>
      </c>
      <c r="FQ185" s="165"/>
      <c r="FS185" s="104">
        <f t="shared" si="608"/>
        <v>-19.283148568356001</v>
      </c>
      <c r="FT185"/>
      <c r="FU185" s="183"/>
      <c r="FV185" s="36">
        <v>42427</v>
      </c>
      <c r="FW185" s="105">
        <v>2.6255499999999996</v>
      </c>
      <c r="FX185" s="108">
        <v>2.5677249999999998</v>
      </c>
      <c r="FZ185" s="104">
        <v>-21.095227969750006</v>
      </c>
      <c r="GA185" s="202">
        <f t="shared" si="667"/>
        <v>0.10386253024999803</v>
      </c>
      <c r="GB185" s="223">
        <v>-5.0177250000000004</v>
      </c>
      <c r="GC185" s="509">
        <f t="shared" si="643"/>
        <v>-0.11424878327499784</v>
      </c>
      <c r="GD185" s="509">
        <f t="shared" si="609"/>
        <v>0</v>
      </c>
      <c r="GE185" s="204">
        <f t="shared" si="610"/>
        <v>-24.967621555312515</v>
      </c>
      <c r="GF185" s="204">
        <f t="shared" si="632"/>
        <v>-1.0386253025000514E-2</v>
      </c>
      <c r="GG185" s="537">
        <f t="shared" si="611"/>
        <v>-2.0772506050000319E-2</v>
      </c>
      <c r="GH185" s="537">
        <f t="shared" si="573"/>
        <v>0</v>
      </c>
      <c r="GI185" s="537">
        <f t="shared" si="541"/>
        <v>0</v>
      </c>
      <c r="GJ185" s="537">
        <f t="shared" si="542"/>
        <v>0</v>
      </c>
      <c r="GK185" s="518">
        <f t="shared" si="416"/>
        <v>-23.967029452337517</v>
      </c>
      <c r="GL185" s="519">
        <f t="shared" si="633"/>
        <v>-1.6618004840000821E-2</v>
      </c>
      <c r="GM185" s="519">
        <f t="shared" si="659"/>
        <v>-1.6618004840000821E-2</v>
      </c>
      <c r="GN185" s="519">
        <f t="shared" si="651"/>
        <v>-1.6618004840000821E-2</v>
      </c>
      <c r="GO185" s="165"/>
      <c r="GQ185" s="104">
        <f t="shared" si="612"/>
        <v>-21.409081444327491</v>
      </c>
      <c r="GR185"/>
      <c r="GS185" s="183"/>
      <c r="GT185" s="36">
        <v>42427</v>
      </c>
      <c r="GU185" s="105">
        <v>2.6255499999999996</v>
      </c>
      <c r="GV185" s="108">
        <v>2.5677249999999998</v>
      </c>
      <c r="GX185" s="104">
        <v>-21.095227969750006</v>
      </c>
      <c r="GY185" s="202">
        <f t="shared" si="668"/>
        <v>0.10386253024999803</v>
      </c>
      <c r="GZ185" s="223">
        <v>-3.017725</v>
      </c>
      <c r="HA185" s="509">
        <f t="shared" si="644"/>
        <v>-5.1931265124999015E-2</v>
      </c>
      <c r="HB185" s="509">
        <f t="shared" si="613"/>
        <v>0</v>
      </c>
      <c r="HC185" s="204">
        <f t="shared" si="614"/>
        <v>-24.026663739349999</v>
      </c>
      <c r="HD185" s="204">
        <f t="shared" si="634"/>
        <v>5.1931265124999015E-2</v>
      </c>
      <c r="HE185" s="537">
        <f t="shared" si="615"/>
        <v>0</v>
      </c>
      <c r="HF185" s="537">
        <f t="shared" si="577"/>
        <v>0</v>
      </c>
      <c r="HG185" s="537">
        <f t="shared" si="543"/>
        <v>0</v>
      </c>
      <c r="HH185" s="537">
        <f t="shared" si="544"/>
        <v>0</v>
      </c>
      <c r="HI185" s="518">
        <f t="shared" si="417"/>
        <v>-24.046421019265008</v>
      </c>
      <c r="HJ185" s="519">
        <f t="shared" si="635"/>
        <v>4.1545012099999216E-2</v>
      </c>
      <c r="HK185" s="519">
        <f t="shared" si="660"/>
        <v>4.1545012099999216E-2</v>
      </c>
      <c r="HL185" s="519">
        <f t="shared" si="652"/>
        <v>4.1545012099999216E-2</v>
      </c>
      <c r="HM185" s="165"/>
      <c r="HO185" s="104">
        <f t="shared" si="616"/>
        <v>-22.164088271395013</v>
      </c>
      <c r="HP185" s="165">
        <v>-22.321981481481483</v>
      </c>
      <c r="HQ185" s="183"/>
      <c r="HR185" s="36">
        <v>42427</v>
      </c>
      <c r="HS185" s="105">
        <v>2.6255499999999996</v>
      </c>
      <c r="HT185" s="108">
        <v>2.5677249999999998</v>
      </c>
      <c r="HV185" s="104">
        <v>-21.095227969750006</v>
      </c>
      <c r="HW185" s="202">
        <f t="shared" si="669"/>
        <v>0.10386253024999803</v>
      </c>
      <c r="HX185" s="223">
        <v>-10.167724999999999</v>
      </c>
      <c r="HY185" s="509">
        <f t="shared" si="645"/>
        <v>-0.20772506049999606</v>
      </c>
      <c r="HZ185" s="509">
        <f t="shared" si="617"/>
        <v>0</v>
      </c>
      <c r="IA185" s="204">
        <f t="shared" si="618"/>
        <v>-24.768443555602524</v>
      </c>
      <c r="IB185" s="204">
        <f t="shared" si="636"/>
        <v>-0.10386253024999803</v>
      </c>
      <c r="IC185" s="537">
        <f t="shared" si="619"/>
        <v>-0.11424878327499784</v>
      </c>
      <c r="ID185" s="537">
        <f t="shared" si="581"/>
        <v>0</v>
      </c>
      <c r="IE185" s="537">
        <f t="shared" si="545"/>
        <v>0</v>
      </c>
      <c r="IF185" s="537">
        <f t="shared" si="546"/>
        <v>0</v>
      </c>
      <c r="IG185" s="518">
        <f t="shared" si="418"/>
        <v>-24.837890335452528</v>
      </c>
      <c r="IH185" s="519">
        <f t="shared" si="637"/>
        <v>-9.1399026619998838E-2</v>
      </c>
      <c r="II185" s="519">
        <f t="shared" si="661"/>
        <v>-4.5699513309999419E-2</v>
      </c>
      <c r="IJ185" s="519">
        <f t="shared" si="653"/>
        <v>-4.5699513309999419E-2</v>
      </c>
      <c r="IK185" s="165"/>
      <c r="IL185" s="163"/>
      <c r="IM185" s="104">
        <f t="shared" si="620"/>
        <v>-24.269221397867529</v>
      </c>
      <c r="IN185"/>
      <c r="IO185" s="183"/>
      <c r="IP185" s="36">
        <v>42427</v>
      </c>
      <c r="IQ185" s="105">
        <v>2.6255499999999996</v>
      </c>
      <c r="IR185" s="108">
        <v>2.5677249999999998</v>
      </c>
      <c r="IT185" s="104">
        <v>-21.095227969750006</v>
      </c>
      <c r="IU185" s="202">
        <f t="shared" si="670"/>
        <v>0.10386253024999803</v>
      </c>
      <c r="IV185" s="365">
        <v>3.6822750000000002</v>
      </c>
      <c r="IW185" s="509">
        <f t="shared" si="646"/>
        <v>0</v>
      </c>
      <c r="IX185" s="509">
        <f t="shared" si="621"/>
        <v>0.16618004839999687</v>
      </c>
      <c r="IY185" s="204">
        <f t="shared" si="622"/>
        <v>-20.334239792425016</v>
      </c>
      <c r="IZ185" s="204">
        <f t="shared" si="638"/>
        <v>0.16618004839999756</v>
      </c>
      <c r="JA185" s="537">
        <f t="shared" si="623"/>
        <v>0</v>
      </c>
      <c r="JB185" s="537">
        <f t="shared" si="585"/>
        <v>0</v>
      </c>
      <c r="JC185" s="537">
        <f t="shared" si="586"/>
        <v>0</v>
      </c>
      <c r="JD185" s="537">
        <f t="shared" si="587"/>
        <v>0</v>
      </c>
      <c r="JE185" s="518">
        <f t="shared" si="419"/>
        <v>-20.408862205375023</v>
      </c>
      <c r="JF185" s="519">
        <f t="shared" si="588"/>
        <v>0.16618004839999756</v>
      </c>
      <c r="JG185" s="519">
        <f t="shared" si="662"/>
        <v>0.16618004839999756</v>
      </c>
      <c r="JH185" s="519">
        <f t="shared" si="654"/>
        <v>0.16618004839999756</v>
      </c>
      <c r="JI185" s="165"/>
      <c r="JJ185" s="163"/>
      <c r="JK185" s="104">
        <f t="shared" si="624"/>
        <v>-20.128663648284025</v>
      </c>
      <c r="JL185" s="398">
        <v>-21.376803418803426</v>
      </c>
      <c r="JM185" s="131"/>
      <c r="JN185" s="528"/>
      <c r="JO185" s="163">
        <v>-21.095227969750006</v>
      </c>
      <c r="JP185" s="163">
        <v>2.0822750000000005</v>
      </c>
      <c r="JQ185" s="398">
        <f t="shared" si="525"/>
        <v>-20.458380961057532</v>
      </c>
      <c r="JT185" s="163">
        <v>-7.417724999999999</v>
      </c>
      <c r="JU185" s="398">
        <f t="shared" si="526"/>
        <v>-21.337093033901024</v>
      </c>
      <c r="JX185" s="163">
        <v>2.232275</v>
      </c>
      <c r="JY185" s="425">
        <f t="shared" si="527"/>
        <v>-17.816793346795006</v>
      </c>
      <c r="KB185" s="163">
        <v>1.6822750000000002</v>
      </c>
      <c r="KC185" s="398">
        <f t="shared" si="528"/>
        <v>-19.283148568356001</v>
      </c>
      <c r="KF185" s="163">
        <v>-5.0177250000000004</v>
      </c>
      <c r="KG185" s="398">
        <f t="shared" si="529"/>
        <v>-21.409081444327491</v>
      </c>
      <c r="KJ185" s="163">
        <v>-3.017725</v>
      </c>
      <c r="KK185" s="398">
        <f t="shared" si="530"/>
        <v>-22.164088271395013</v>
      </c>
      <c r="KL185" s="425">
        <v>-22.321981481481483</v>
      </c>
      <c r="KN185" s="365">
        <v>-10.167724999999999</v>
      </c>
      <c r="KO185" s="398">
        <f t="shared" si="531"/>
        <v>-24.269221397867529</v>
      </c>
      <c r="KR185" s="365">
        <v>3.6822750000000002</v>
      </c>
      <c r="KS185" s="398">
        <f t="shared" si="532"/>
        <v>-20.128663648284025</v>
      </c>
      <c r="KT185" s="398">
        <v>-21.376803418803426</v>
      </c>
      <c r="KU185" s="36">
        <v>42427</v>
      </c>
    </row>
    <row r="186" spans="1:325" x14ac:dyDescent="0.35">
      <c r="A186" s="95">
        <v>41332</v>
      </c>
      <c r="B186" s="36">
        <v>41332</v>
      </c>
      <c r="C186" s="301">
        <v>4.6500000000000004</v>
      </c>
      <c r="D186" s="301">
        <v>-4.8499999999999996</v>
      </c>
      <c r="E186" s="301">
        <v>4.8</v>
      </c>
      <c r="F186" s="301">
        <v>4.25</v>
      </c>
      <c r="G186" s="301">
        <v>-2.4500000000000002</v>
      </c>
      <c r="H186" s="301">
        <v>-0.45000000000000007</v>
      </c>
      <c r="I186" s="301">
        <v>-7.6</v>
      </c>
      <c r="J186" s="301">
        <v>6.25</v>
      </c>
      <c r="K186" s="106"/>
      <c r="L186" s="36">
        <v>42427</v>
      </c>
      <c r="M186" s="105">
        <v>2.6255499999999996</v>
      </c>
      <c r="N186" s="98">
        <f t="shared" si="523"/>
        <v>2.5677249999999998</v>
      </c>
      <c r="O186" s="108">
        <f t="shared" si="524"/>
        <v>2.5104666666666664</v>
      </c>
      <c r="P186" s="262"/>
      <c r="Q186" s="181">
        <v>42427</v>
      </c>
      <c r="R186" s="301">
        <v>4.6500000000000004</v>
      </c>
      <c r="S186" s="224">
        <v>2.0822750000000005</v>
      </c>
      <c r="T186"/>
      <c r="U186" s="301">
        <v>-4.8499999999999996</v>
      </c>
      <c r="V186" s="224">
        <v>-7.417724999999999</v>
      </c>
      <c r="W186">
        <v>-20.986037037037033</v>
      </c>
      <c r="X186" s="301">
        <v>4.8</v>
      </c>
      <c r="Y186" s="224">
        <v>2.232275</v>
      </c>
      <c r="Z186"/>
      <c r="AA186" s="301">
        <v>4.25</v>
      </c>
      <c r="AB186" s="224">
        <v>1.6822750000000002</v>
      </c>
      <c r="AC186"/>
      <c r="AD186" s="301">
        <v>-2.4500000000000002</v>
      </c>
      <c r="AE186" s="223">
        <v>-5.0177250000000004</v>
      </c>
      <c r="AF186"/>
      <c r="AG186" s="301">
        <v>-0.45000000000000007</v>
      </c>
      <c r="AH186" s="223">
        <v>-3.017725</v>
      </c>
      <c r="AI186" s="100">
        <v>-22.321981481481483</v>
      </c>
      <c r="AJ186" s="301">
        <v>-7.6</v>
      </c>
      <c r="AK186" s="223">
        <v>-10.167724999999999</v>
      </c>
      <c r="AL186"/>
      <c r="AM186" s="301">
        <v>6.25</v>
      </c>
      <c r="AN186" s="223">
        <f t="shared" si="522"/>
        <v>3.6822750000000002</v>
      </c>
      <c r="AO186"/>
      <c r="AZ186" s="36">
        <v>42428</v>
      </c>
      <c r="BA186" s="301">
        <v>4.0999999999999996</v>
      </c>
      <c r="BC186" s="301">
        <v>-1.1000000000000001</v>
      </c>
      <c r="BD186">
        <v>-20.986037037037033</v>
      </c>
      <c r="BE186" s="301">
        <v>3.9000000000000004</v>
      </c>
      <c r="BG186" s="301">
        <v>5.4</v>
      </c>
      <c r="BI186" s="301">
        <v>-4.5999999999999996</v>
      </c>
      <c r="BJ186">
        <v>-21.818458333333332</v>
      </c>
      <c r="BK186" s="301">
        <v>1.6</v>
      </c>
      <c r="BM186" s="301">
        <v>-5.25</v>
      </c>
      <c r="BO186" s="301">
        <v>6.85</v>
      </c>
      <c r="BP186" s="131"/>
      <c r="BS186" s="36">
        <v>42428</v>
      </c>
      <c r="BT186">
        <v>132</v>
      </c>
      <c r="BU186">
        <f t="shared" si="671"/>
        <v>1.32</v>
      </c>
      <c r="BV186">
        <f t="shared" si="672"/>
        <v>-20.986973504000026</v>
      </c>
      <c r="BW186">
        <v>118</v>
      </c>
      <c r="BX186">
        <f t="shared" si="673"/>
        <v>1.18</v>
      </c>
      <c r="BY186">
        <v>-23.195111111111117</v>
      </c>
      <c r="CA186" s="100"/>
      <c r="CD186" s="36">
        <v>42428</v>
      </c>
      <c r="CE186" s="105">
        <v>2.7428999999999997</v>
      </c>
      <c r="CF186" s="108">
        <v>2.6842249999999996</v>
      </c>
      <c r="CH186" s="104">
        <v>-20.986973504000026</v>
      </c>
      <c r="CI186" s="202">
        <f t="shared" si="663"/>
        <v>0.10825446574997954</v>
      </c>
      <c r="CJ186" s="224">
        <v>1.415775</v>
      </c>
      <c r="CK186" s="509">
        <f t="shared" si="639"/>
        <v>0</v>
      </c>
      <c r="CL186" s="509">
        <f t="shared" si="591"/>
        <v>0.14073080547497341</v>
      </c>
      <c r="CM186" s="204">
        <f t="shared" si="592"/>
        <v>-21.785540804967539</v>
      </c>
      <c r="CN186" s="204">
        <f t="shared" si="593"/>
        <v>0.14073080547497341</v>
      </c>
      <c r="CO186" s="537">
        <f t="shared" si="594"/>
        <v>0</v>
      </c>
      <c r="CP186" s="537">
        <f t="shared" si="595"/>
        <v>0</v>
      </c>
      <c r="CQ186" s="537">
        <f t="shared" si="533"/>
        <v>0</v>
      </c>
      <c r="CR186" s="537">
        <f t="shared" si="534"/>
        <v>0</v>
      </c>
      <c r="CS186" s="518">
        <f t="shared" si="412"/>
        <v>-21.785540804967539</v>
      </c>
      <c r="CT186" s="519">
        <f t="shared" si="626"/>
        <v>0.14073080547497341</v>
      </c>
      <c r="CU186" s="519">
        <f t="shared" si="655"/>
        <v>0.14073080547497341</v>
      </c>
      <c r="CV186" s="519">
        <f t="shared" si="647"/>
        <v>0.14073080547497341</v>
      </c>
      <c r="CW186" s="165"/>
      <c r="CY186" s="104">
        <f t="shared" si="596"/>
        <v>-20.317650155582559</v>
      </c>
      <c r="CZ186"/>
      <c r="DB186" s="36">
        <v>42428</v>
      </c>
      <c r="DC186" s="105">
        <v>2.7428999999999997</v>
      </c>
      <c r="DD186" s="108">
        <v>2.6842249999999996</v>
      </c>
      <c r="DF186" s="104">
        <v>-20.986973504000026</v>
      </c>
      <c r="DG186" s="202">
        <f t="shared" si="664"/>
        <v>0.10825446574997954</v>
      </c>
      <c r="DH186" s="224">
        <v>-3.7842249999999997</v>
      </c>
      <c r="DI186" s="509">
        <f t="shared" si="640"/>
        <v>-5.4127232874989772E-2</v>
      </c>
      <c r="DJ186" s="509">
        <f t="shared" si="597"/>
        <v>0</v>
      </c>
      <c r="DK186" s="204">
        <f t="shared" si="598"/>
        <v>-23.842388944125009</v>
      </c>
      <c r="DL186" s="204">
        <f t="shared" si="627"/>
        <v>-5.4127232874989772E-2</v>
      </c>
      <c r="DM186" s="537">
        <f t="shared" si="599"/>
        <v>0</v>
      </c>
      <c r="DN186" s="537">
        <f t="shared" si="561"/>
        <v>0</v>
      </c>
      <c r="DO186" s="537">
        <f t="shared" si="535"/>
        <v>0</v>
      </c>
      <c r="DP186" s="537">
        <f t="shared" si="536"/>
        <v>0</v>
      </c>
      <c r="DQ186" s="518">
        <f t="shared" si="413"/>
        <v>-24.583551759117508</v>
      </c>
      <c r="DR186" s="519">
        <f t="shared" si="625"/>
        <v>-4.3301786299991818E-2</v>
      </c>
      <c r="DS186" s="519">
        <f t="shared" si="656"/>
        <v>-4.3301786299991818E-2</v>
      </c>
      <c r="DT186" s="519">
        <f t="shared" si="648"/>
        <v>-4.3301786299991818E-2</v>
      </c>
      <c r="DU186" s="165"/>
      <c r="DW186" s="104">
        <f t="shared" si="600"/>
        <v>-21.380394820201015</v>
      </c>
      <c r="DX186" s="163">
        <v>-20.986037037037033</v>
      </c>
      <c r="DY186" s="183"/>
      <c r="DZ186" s="36">
        <v>42428</v>
      </c>
      <c r="EA186" s="105">
        <v>2.7428999999999997</v>
      </c>
      <c r="EB186" s="108">
        <v>2.6842249999999996</v>
      </c>
      <c r="ED186" s="104">
        <v>-20.986973504000026</v>
      </c>
      <c r="EE186" s="202">
        <f t="shared" si="665"/>
        <v>0.10825446574997954</v>
      </c>
      <c r="EF186" s="224">
        <v>1.2157750000000007</v>
      </c>
      <c r="EG186" s="509">
        <f t="shared" si="641"/>
        <v>0</v>
      </c>
      <c r="EH186" s="509">
        <f t="shared" si="601"/>
        <v>0.14073080547497341</v>
      </c>
      <c r="EI186" s="204">
        <f t="shared" si="602"/>
        <v>-17.390633541590034</v>
      </c>
      <c r="EJ186" s="204">
        <f t="shared" si="628"/>
        <v>0.14073080547497341</v>
      </c>
      <c r="EK186" s="537">
        <f t="shared" si="603"/>
        <v>0</v>
      </c>
      <c r="EL186" s="537">
        <f t="shared" si="565"/>
        <v>0</v>
      </c>
      <c r="EM186" s="537">
        <f t="shared" si="537"/>
        <v>0.17320714519996727</v>
      </c>
      <c r="EN186" s="537">
        <f t="shared" si="538"/>
        <v>0</v>
      </c>
      <c r="EO186" s="518">
        <f t="shared" si="414"/>
        <v>-17.160374468215021</v>
      </c>
      <c r="EP186" s="519">
        <f t="shared" si="629"/>
        <v>0.17320714519996727</v>
      </c>
      <c r="EQ186" s="519">
        <f t="shared" si="657"/>
        <v>0.17320714519996727</v>
      </c>
      <c r="ER186" s="519">
        <f t="shared" si="649"/>
        <v>0.17320714519996727</v>
      </c>
      <c r="ES186" s="165"/>
      <c r="EU186" s="104">
        <f t="shared" si="604"/>
        <v>-17.643586201595038</v>
      </c>
      <c r="EW186" s="183"/>
      <c r="EX186" s="36">
        <v>42428</v>
      </c>
      <c r="EY186" s="105">
        <v>2.7428999999999997</v>
      </c>
      <c r="EZ186" s="108">
        <v>2.6842249999999996</v>
      </c>
      <c r="FB186" s="104">
        <v>-20.986973504000026</v>
      </c>
      <c r="FC186" s="202">
        <f t="shared" si="666"/>
        <v>0.10825446574997954</v>
      </c>
      <c r="FD186" s="224">
        <v>2.7157750000000007</v>
      </c>
      <c r="FE186" s="509">
        <f t="shared" si="642"/>
        <v>0</v>
      </c>
      <c r="FF186" s="509">
        <f t="shared" si="605"/>
        <v>0.15155625204997136</v>
      </c>
      <c r="FG186" s="204">
        <f t="shared" si="606"/>
        <v>-20.110603844130043</v>
      </c>
      <c r="FH186" s="204">
        <f t="shared" si="630"/>
        <v>0.15155625204997136</v>
      </c>
      <c r="FI186" s="537">
        <f t="shared" si="607"/>
        <v>0</v>
      </c>
      <c r="FJ186" s="537">
        <f t="shared" si="569"/>
        <v>0</v>
      </c>
      <c r="FK186" s="537">
        <f t="shared" si="539"/>
        <v>0</v>
      </c>
      <c r="FL186" s="537">
        <f t="shared" si="540"/>
        <v>0</v>
      </c>
      <c r="FM186" s="518">
        <f t="shared" si="415"/>
        <v>-20.110603844130043</v>
      </c>
      <c r="FN186" s="519">
        <f t="shared" si="631"/>
        <v>0.15155625204997136</v>
      </c>
      <c r="FO186" s="519">
        <f t="shared" si="658"/>
        <v>0.15155625204997136</v>
      </c>
      <c r="FP186" s="519">
        <f t="shared" si="650"/>
        <v>0.15155625204997136</v>
      </c>
      <c r="FQ186" s="165"/>
      <c r="FS186" s="104">
        <f t="shared" si="608"/>
        <v>-19.13159231630603</v>
      </c>
      <c r="FT186"/>
      <c r="FU186" s="183"/>
      <c r="FV186" s="36">
        <v>42428</v>
      </c>
      <c r="FW186" s="105">
        <v>2.7428999999999997</v>
      </c>
      <c r="FX186" s="108">
        <v>2.6842249999999996</v>
      </c>
      <c r="FZ186" s="104">
        <v>-20.986973504000026</v>
      </c>
      <c r="GA186" s="202">
        <f t="shared" si="667"/>
        <v>0.10825446574997954</v>
      </c>
      <c r="GB186" s="223">
        <v>-7.2842249999999993</v>
      </c>
      <c r="GC186" s="509">
        <f t="shared" si="643"/>
        <v>-0.16238169862496932</v>
      </c>
      <c r="GD186" s="509">
        <f t="shared" si="609"/>
        <v>0</v>
      </c>
      <c r="GE186" s="204">
        <f t="shared" si="610"/>
        <v>-25.021748788187505</v>
      </c>
      <c r="GF186" s="204">
        <f t="shared" si="632"/>
        <v>-5.4127232874989772E-2</v>
      </c>
      <c r="GG186" s="537">
        <f t="shared" si="611"/>
        <v>-6.4952679449987727E-2</v>
      </c>
      <c r="GH186" s="537">
        <f t="shared" si="573"/>
        <v>0</v>
      </c>
      <c r="GI186" s="537">
        <f t="shared" si="541"/>
        <v>0</v>
      </c>
      <c r="GJ186" s="537">
        <f t="shared" si="542"/>
        <v>0</v>
      </c>
      <c r="GK186" s="518">
        <f t="shared" si="416"/>
        <v>-24.031982131787505</v>
      </c>
      <c r="GL186" s="519">
        <f t="shared" si="633"/>
        <v>-5.1962143559990182E-2</v>
      </c>
      <c r="GM186" s="519">
        <f t="shared" si="659"/>
        <v>-5.1962143559990182E-2</v>
      </c>
      <c r="GN186" s="519">
        <f t="shared" si="651"/>
        <v>-5.1962143559990182E-2</v>
      </c>
      <c r="GO186" s="165"/>
      <c r="GQ186" s="104">
        <f t="shared" si="612"/>
        <v>-21.461043587887481</v>
      </c>
      <c r="GR186">
        <v>-21.818458333333332</v>
      </c>
      <c r="GS186" s="183"/>
      <c r="GT186" s="36">
        <v>42428</v>
      </c>
      <c r="GU186" s="105">
        <v>2.7428999999999997</v>
      </c>
      <c r="GV186" s="108">
        <v>2.6842249999999996</v>
      </c>
      <c r="GX186" s="104">
        <v>-20.986973504000026</v>
      </c>
      <c r="GY186" s="202">
        <f t="shared" si="668"/>
        <v>0.10825446574997954</v>
      </c>
      <c r="GZ186" s="223">
        <v>-1.0842249999999996</v>
      </c>
      <c r="HA186" s="509">
        <f t="shared" si="644"/>
        <v>5.4127232874989772E-2</v>
      </c>
      <c r="HB186" s="509">
        <f t="shared" si="613"/>
        <v>0</v>
      </c>
      <c r="HC186" s="204">
        <f t="shared" si="614"/>
        <v>-23.972536506475009</v>
      </c>
      <c r="HD186" s="204">
        <f t="shared" si="634"/>
        <v>5.4127232874989772E-2</v>
      </c>
      <c r="HE186" s="537">
        <f t="shared" si="615"/>
        <v>0</v>
      </c>
      <c r="HF186" s="537">
        <f t="shared" si="577"/>
        <v>0</v>
      </c>
      <c r="HG186" s="537">
        <f t="shared" si="543"/>
        <v>0</v>
      </c>
      <c r="HH186" s="537">
        <f t="shared" si="544"/>
        <v>0</v>
      </c>
      <c r="HI186" s="518">
        <f t="shared" si="417"/>
        <v>-23.992293786390018</v>
      </c>
      <c r="HJ186" s="519">
        <f t="shared" si="635"/>
        <v>4.3301786299991818E-2</v>
      </c>
      <c r="HK186" s="519">
        <f t="shared" si="660"/>
        <v>4.3301786299991818E-2</v>
      </c>
      <c r="HL186" s="519">
        <f t="shared" si="652"/>
        <v>7.3613036709986091E-2</v>
      </c>
      <c r="HM186" s="165"/>
      <c r="HO186" s="104">
        <f t="shared" si="616"/>
        <v>-22.090475234685027</v>
      </c>
      <c r="HP186" s="165"/>
      <c r="HQ186" s="183"/>
      <c r="HR186" s="36">
        <v>42428</v>
      </c>
      <c r="HS186" s="105">
        <v>2.7428999999999997</v>
      </c>
      <c r="HT186" s="108">
        <v>2.6842249999999996</v>
      </c>
      <c r="HV186" s="104">
        <v>-20.986973504000026</v>
      </c>
      <c r="HW186" s="202">
        <f t="shared" si="669"/>
        <v>0.10825446574997954</v>
      </c>
      <c r="HX186" s="223">
        <v>-7.9342249999999996</v>
      </c>
      <c r="HY186" s="509">
        <f t="shared" si="645"/>
        <v>-0.16238169862496932</v>
      </c>
      <c r="HZ186" s="509">
        <f t="shared" si="617"/>
        <v>0</v>
      </c>
      <c r="IA186" s="204">
        <f t="shared" si="618"/>
        <v>-24.822570788477513</v>
      </c>
      <c r="IB186" s="204">
        <f t="shared" si="636"/>
        <v>-5.4127232874989772E-2</v>
      </c>
      <c r="IC186" s="537">
        <f t="shared" si="619"/>
        <v>-6.4952679449987727E-2</v>
      </c>
      <c r="ID186" s="537">
        <f t="shared" si="581"/>
        <v>0</v>
      </c>
      <c r="IE186" s="537">
        <f t="shared" si="545"/>
        <v>0</v>
      </c>
      <c r="IF186" s="537">
        <f t="shared" si="546"/>
        <v>0</v>
      </c>
      <c r="IG186" s="518">
        <f t="shared" si="418"/>
        <v>-24.902843014902516</v>
      </c>
      <c r="IH186" s="519">
        <f t="shared" si="637"/>
        <v>-5.1962143559990182E-2</v>
      </c>
      <c r="II186" s="519">
        <f t="shared" si="661"/>
        <v>-2.5981071779995091E-2</v>
      </c>
      <c r="IJ186" s="519">
        <f t="shared" si="653"/>
        <v>-2.5981071779995091E-2</v>
      </c>
      <c r="IK186" s="165"/>
      <c r="IL186" s="163"/>
      <c r="IM186" s="104">
        <f t="shared" si="620"/>
        <v>-24.295202469647524</v>
      </c>
      <c r="IN186"/>
      <c r="IO186" s="183"/>
      <c r="IP186" s="36">
        <v>42428</v>
      </c>
      <c r="IQ186" s="105">
        <v>2.7428999999999997</v>
      </c>
      <c r="IR186" s="108">
        <v>2.6842249999999996</v>
      </c>
      <c r="IT186" s="104">
        <v>-20.986973504000026</v>
      </c>
      <c r="IU186" s="202">
        <f t="shared" si="670"/>
        <v>0.10825446574997954</v>
      </c>
      <c r="IV186" s="365">
        <v>4.165775</v>
      </c>
      <c r="IW186" s="509">
        <f t="shared" si="646"/>
        <v>0</v>
      </c>
      <c r="IX186" s="509">
        <f t="shared" si="621"/>
        <v>0.19485803834996318</v>
      </c>
      <c r="IY186" s="204">
        <f t="shared" si="622"/>
        <v>-20.139381754075053</v>
      </c>
      <c r="IZ186" s="204">
        <f t="shared" si="638"/>
        <v>0.19485803834996318</v>
      </c>
      <c r="JA186" s="537">
        <f t="shared" si="623"/>
        <v>0</v>
      </c>
      <c r="JB186" s="537">
        <f t="shared" si="585"/>
        <v>0</v>
      </c>
      <c r="JC186" s="537">
        <f t="shared" si="586"/>
        <v>0</v>
      </c>
      <c r="JD186" s="537">
        <f t="shared" si="587"/>
        <v>0</v>
      </c>
      <c r="JE186" s="518">
        <f t="shared" si="419"/>
        <v>-20.21400416702506</v>
      </c>
      <c r="JF186" s="519">
        <f t="shared" si="588"/>
        <v>0.19485803834996318</v>
      </c>
      <c r="JG186" s="519">
        <f t="shared" si="662"/>
        <v>0.19485803834996318</v>
      </c>
      <c r="JH186" s="519">
        <f t="shared" si="654"/>
        <v>0.19485803834996318</v>
      </c>
      <c r="JI186" s="165"/>
      <c r="JJ186" s="163"/>
      <c r="JK186" s="104">
        <f t="shared" si="624"/>
        <v>-19.933805609934062</v>
      </c>
      <c r="JL186" s="131"/>
      <c r="JM186" s="131"/>
      <c r="JN186" s="528"/>
      <c r="JO186" s="163">
        <v>-20.986973504000026</v>
      </c>
      <c r="JP186" s="163">
        <v>1.415775</v>
      </c>
      <c r="JQ186" s="398">
        <f t="shared" si="525"/>
        <v>-20.317650155582559</v>
      </c>
      <c r="JT186" s="163">
        <v>-3.7842249999999997</v>
      </c>
      <c r="JU186" s="398">
        <f t="shared" si="526"/>
        <v>-21.380394820201015</v>
      </c>
      <c r="JV186" s="425">
        <v>-20.986037037037033</v>
      </c>
      <c r="JX186" s="163">
        <v>1.2157750000000007</v>
      </c>
      <c r="JY186" s="425">
        <f t="shared" si="527"/>
        <v>-17.643586201595038</v>
      </c>
      <c r="KB186" s="163">
        <v>2.7157750000000007</v>
      </c>
      <c r="KC186" s="398">
        <f t="shared" si="528"/>
        <v>-19.13159231630603</v>
      </c>
      <c r="KF186" s="163">
        <v>-7.2842249999999993</v>
      </c>
      <c r="KG186" s="398">
        <f t="shared" si="529"/>
        <v>-21.461043587887481</v>
      </c>
      <c r="KH186" s="425">
        <v>-21.818458333333332</v>
      </c>
      <c r="KJ186" s="163">
        <v>-1.0842249999999996</v>
      </c>
      <c r="KK186" s="398">
        <f t="shared" si="530"/>
        <v>-22.090475234685027</v>
      </c>
      <c r="KL186" s="425"/>
      <c r="KN186" s="365">
        <v>-7.9342249999999996</v>
      </c>
      <c r="KO186" s="398">
        <f t="shared" si="531"/>
        <v>-24.295202469647524</v>
      </c>
      <c r="KR186" s="365">
        <v>4.165775</v>
      </c>
      <c r="KS186" s="398">
        <f t="shared" si="532"/>
        <v>-19.933805609934062</v>
      </c>
      <c r="KU186" s="36">
        <v>42428</v>
      </c>
    </row>
    <row r="187" spans="1:325" ht="15" thickBot="1" x14ac:dyDescent="0.4">
      <c r="A187" s="95">
        <v>42428</v>
      </c>
      <c r="B187" s="36">
        <v>42428</v>
      </c>
      <c r="C187" s="301">
        <v>4.0999999999999996</v>
      </c>
      <c r="D187" s="301">
        <v>-1.1000000000000001</v>
      </c>
      <c r="E187" s="301">
        <v>3.9000000000000004</v>
      </c>
      <c r="F187" s="301">
        <v>5.4</v>
      </c>
      <c r="G187" s="301">
        <v>-4.5999999999999996</v>
      </c>
      <c r="H187" s="301">
        <v>1.6</v>
      </c>
      <c r="I187" s="301">
        <v>-5.25</v>
      </c>
      <c r="J187" s="301">
        <v>6.85</v>
      </c>
      <c r="K187" s="106"/>
      <c r="L187" s="36">
        <v>42428</v>
      </c>
      <c r="M187" s="105">
        <v>2.7428999999999997</v>
      </c>
      <c r="N187" s="98">
        <f t="shared" si="523"/>
        <v>2.6842249999999996</v>
      </c>
      <c r="O187" s="108">
        <f t="shared" si="524"/>
        <v>2.6261166666666664</v>
      </c>
      <c r="P187" s="262"/>
      <c r="Q187" s="181">
        <v>42428</v>
      </c>
      <c r="R187" s="301">
        <v>4.0999999999999996</v>
      </c>
      <c r="S187" s="224">
        <v>1.415775</v>
      </c>
      <c r="T187"/>
      <c r="U187" s="301">
        <v>-1.1000000000000001</v>
      </c>
      <c r="V187" s="224">
        <v>-3.7842249999999997</v>
      </c>
      <c r="W187"/>
      <c r="X187" s="301">
        <v>3.9000000000000004</v>
      </c>
      <c r="Y187" s="224">
        <v>1.2157750000000007</v>
      </c>
      <c r="Z187"/>
      <c r="AA187" s="301">
        <v>5.4</v>
      </c>
      <c r="AB187" s="224">
        <v>2.7157750000000007</v>
      </c>
      <c r="AC187"/>
      <c r="AD187" s="301">
        <v>-4.5999999999999996</v>
      </c>
      <c r="AE187" s="223">
        <v>-7.2842249999999993</v>
      </c>
      <c r="AF187">
        <v>-21.818458333333332</v>
      </c>
      <c r="AG187" s="301">
        <v>1.6</v>
      </c>
      <c r="AH187" s="223">
        <v>-1.0842249999999996</v>
      </c>
      <c r="AI187" s="100"/>
      <c r="AJ187" s="301">
        <v>-5.25</v>
      </c>
      <c r="AK187" s="223">
        <v>-7.9342249999999996</v>
      </c>
      <c r="AL187"/>
      <c r="AM187" s="301">
        <v>6.85</v>
      </c>
      <c r="AN187" s="223">
        <f t="shared" si="522"/>
        <v>4.165775</v>
      </c>
      <c r="AO187"/>
      <c r="AZ187" s="36">
        <v>42429</v>
      </c>
      <c r="BA187" s="301"/>
      <c r="BC187" s="301"/>
      <c r="BE187" s="301"/>
      <c r="BG187" s="301">
        <v>5.3</v>
      </c>
      <c r="BI187" s="301"/>
      <c r="BK187" s="301"/>
      <c r="BM187" s="362"/>
      <c r="BO187" s="301">
        <v>5.65</v>
      </c>
      <c r="BP187" s="502"/>
      <c r="BS187" s="36">
        <v>42429</v>
      </c>
      <c r="BT187">
        <v>133</v>
      </c>
      <c r="BU187">
        <f t="shared" si="671"/>
        <v>1.33</v>
      </c>
      <c r="BV187">
        <f t="shared" si="672"/>
        <v>-20.874183183750013</v>
      </c>
      <c r="BW187">
        <v>119</v>
      </c>
      <c r="BX187">
        <f t="shared" si="673"/>
        <v>1.19</v>
      </c>
      <c r="BY187" s="126"/>
      <c r="BZ187" s="126"/>
      <c r="CD187" s="302">
        <v>42429</v>
      </c>
      <c r="CE187" s="303">
        <v>2.8</v>
      </c>
      <c r="CF187" s="303">
        <v>2.7714499999999997</v>
      </c>
      <c r="CG187" s="207"/>
      <c r="CH187" s="209">
        <v>-20.874183183750013</v>
      </c>
      <c r="CI187" s="208">
        <f t="shared" si="663"/>
        <v>0.11279032025001356</v>
      </c>
      <c r="CJ187" s="304"/>
      <c r="CK187" s="509">
        <v>0</v>
      </c>
      <c r="CL187" s="509">
        <v>0</v>
      </c>
      <c r="CM187" s="204">
        <f t="shared" si="592"/>
        <v>-21.785540804967539</v>
      </c>
      <c r="CN187" s="204">
        <f t="shared" si="593"/>
        <v>0</v>
      </c>
      <c r="CO187" s="537">
        <f t="shared" si="594"/>
        <v>0</v>
      </c>
      <c r="CP187" s="537">
        <f t="shared" si="595"/>
        <v>0</v>
      </c>
      <c r="CQ187" s="537">
        <f t="shared" si="533"/>
        <v>0</v>
      </c>
      <c r="CR187" s="537">
        <f t="shared" si="534"/>
        <v>0</v>
      </c>
      <c r="CS187" s="518">
        <f t="shared" si="412"/>
        <v>-21.785540804967539</v>
      </c>
      <c r="CT187" s="519">
        <f t="shared" si="626"/>
        <v>0</v>
      </c>
      <c r="CU187" s="519">
        <f t="shared" si="655"/>
        <v>0</v>
      </c>
      <c r="CV187" s="519">
        <f t="shared" si="647"/>
        <v>0</v>
      </c>
      <c r="CW187" s="482"/>
      <c r="CX187" s="210"/>
      <c r="CY187" s="209">
        <f t="shared" si="596"/>
        <v>-20.317650155582559</v>
      </c>
      <c r="CZ187" s="207"/>
      <c r="DA187" s="211"/>
      <c r="DB187" s="302">
        <v>42429</v>
      </c>
      <c r="DC187" s="303">
        <v>2.8</v>
      </c>
      <c r="DD187" s="303">
        <v>2.7714499999999997</v>
      </c>
      <c r="DE187" s="207"/>
      <c r="DF187" s="209">
        <v>-20.874183183750013</v>
      </c>
      <c r="DG187" s="208">
        <f t="shared" si="664"/>
        <v>0.11279032025001356</v>
      </c>
      <c r="DH187" s="304"/>
      <c r="DI187" s="509">
        <v>0</v>
      </c>
      <c r="DJ187" s="509">
        <v>0</v>
      </c>
      <c r="DK187" s="204">
        <f t="shared" si="598"/>
        <v>-23.842388944125009</v>
      </c>
      <c r="DL187" s="204">
        <f t="shared" si="627"/>
        <v>0</v>
      </c>
      <c r="DM187" s="537">
        <f t="shared" si="599"/>
        <v>0</v>
      </c>
      <c r="DN187" s="537">
        <f t="shared" si="561"/>
        <v>0</v>
      </c>
      <c r="DO187" s="537">
        <f t="shared" si="535"/>
        <v>0</v>
      </c>
      <c r="DP187" s="537">
        <f t="shared" si="536"/>
        <v>0</v>
      </c>
      <c r="DQ187" s="518">
        <f t="shared" si="413"/>
        <v>-24.583551759117508</v>
      </c>
      <c r="DR187" s="519">
        <f t="shared" si="625"/>
        <v>0</v>
      </c>
      <c r="DS187" s="519">
        <f t="shared" si="656"/>
        <v>0</v>
      </c>
      <c r="DT187" s="519">
        <f t="shared" si="648"/>
        <v>0</v>
      </c>
      <c r="DU187" s="482"/>
      <c r="DV187" s="210"/>
      <c r="DW187" s="209">
        <f t="shared" si="600"/>
        <v>-21.380394820201015</v>
      </c>
      <c r="DX187" s="210"/>
      <c r="DY187" s="212"/>
      <c r="DZ187" s="302">
        <v>42429</v>
      </c>
      <c r="EA187" s="303">
        <v>2.8</v>
      </c>
      <c r="EB187" s="303">
        <v>2.7714499999999997</v>
      </c>
      <c r="EC187" s="207"/>
      <c r="ED187" s="209">
        <v>-20.874183183750013</v>
      </c>
      <c r="EE187" s="208">
        <f t="shared" si="665"/>
        <v>0.11279032025001356</v>
      </c>
      <c r="EF187" s="304"/>
      <c r="EG187" s="509">
        <v>0</v>
      </c>
      <c r="EH187" s="509">
        <v>0</v>
      </c>
      <c r="EI187" s="204">
        <f t="shared" si="602"/>
        <v>-17.390633541590034</v>
      </c>
      <c r="EJ187" s="204">
        <f t="shared" si="628"/>
        <v>0</v>
      </c>
      <c r="EK187" s="537">
        <f t="shared" si="603"/>
        <v>0</v>
      </c>
      <c r="EL187" s="537">
        <f t="shared" si="565"/>
        <v>0</v>
      </c>
      <c r="EM187" s="537">
        <f t="shared" si="537"/>
        <v>0</v>
      </c>
      <c r="EN187" s="537">
        <f t="shared" si="538"/>
        <v>0</v>
      </c>
      <c r="EO187" s="518">
        <f t="shared" si="414"/>
        <v>-17.160374468215021</v>
      </c>
      <c r="EP187" s="519">
        <f t="shared" si="629"/>
        <v>0</v>
      </c>
      <c r="EQ187" s="519">
        <f t="shared" si="657"/>
        <v>0</v>
      </c>
      <c r="ER187" s="519">
        <f t="shared" si="649"/>
        <v>0</v>
      </c>
      <c r="ES187" s="482"/>
      <c r="ET187" s="210"/>
      <c r="EU187" s="209">
        <f t="shared" si="604"/>
        <v>-17.643586201595038</v>
      </c>
      <c r="EV187" s="210"/>
      <c r="EW187" s="212"/>
      <c r="EX187" s="302">
        <v>42429</v>
      </c>
      <c r="EY187" s="303">
        <v>2.8</v>
      </c>
      <c r="EZ187" s="303">
        <v>2.7714499999999997</v>
      </c>
      <c r="FA187" s="207"/>
      <c r="FB187" s="209">
        <v>-20.874183183750013</v>
      </c>
      <c r="FC187" s="208">
        <f t="shared" si="666"/>
        <v>0.11279032025001356</v>
      </c>
      <c r="FD187" s="304">
        <v>2.5285500000000001</v>
      </c>
      <c r="FE187" s="509">
        <f t="shared" ref="FE187" si="674">IF(FD187&lt;-9,FC187*-1.5,IF(FD187&lt;-7,FC187*-1.3,IF(FD187&lt;-5,FC187*-1.1,IF(FD187&lt;-4,FC187*-1,IF(FD187&lt;-3,FC187*-0.5,IF(FD187&lt;-2,FC187*0.2,IF(FD187&lt;-1,FC187*0.5,0)))))))</f>
        <v>0</v>
      </c>
      <c r="FF187" s="509">
        <f t="shared" si="605"/>
        <v>0.15790644835001899</v>
      </c>
      <c r="FG187" s="204">
        <f t="shared" si="606"/>
        <v>-19.952697395780024</v>
      </c>
      <c r="FH187" s="204">
        <f t="shared" si="630"/>
        <v>0.15790644835001899</v>
      </c>
      <c r="FI187" s="537">
        <f t="shared" si="607"/>
        <v>0</v>
      </c>
      <c r="FJ187" s="537">
        <f t="shared" si="569"/>
        <v>0</v>
      </c>
      <c r="FK187" s="537">
        <f t="shared" si="539"/>
        <v>0</v>
      </c>
      <c r="FL187" s="537">
        <f t="shared" si="540"/>
        <v>0</v>
      </c>
      <c r="FM187" s="518">
        <f t="shared" si="415"/>
        <v>-19.952697395780024</v>
      </c>
      <c r="FN187" s="519">
        <f t="shared" si="631"/>
        <v>0.15790644835001899</v>
      </c>
      <c r="FO187" s="519">
        <f t="shared" si="658"/>
        <v>0.15790644835001899</v>
      </c>
      <c r="FP187" s="519">
        <f t="shared" si="650"/>
        <v>0.15790644835001899</v>
      </c>
      <c r="FQ187" s="482"/>
      <c r="FR187" s="210"/>
      <c r="FS187" s="209">
        <f t="shared" si="608"/>
        <v>-18.973685867956011</v>
      </c>
      <c r="FT187" s="207"/>
      <c r="FU187" s="212"/>
      <c r="FV187" s="302">
        <v>42429</v>
      </c>
      <c r="FW187" s="303">
        <v>2.8</v>
      </c>
      <c r="FX187" s="303">
        <v>2.7714499999999997</v>
      </c>
      <c r="FY187" s="207"/>
      <c r="FZ187" s="209">
        <v>-20.874183183750013</v>
      </c>
      <c r="GA187" s="208">
        <f t="shared" si="667"/>
        <v>0.11279032025001356</v>
      </c>
      <c r="GB187" s="305"/>
      <c r="GC187" s="509">
        <v>0</v>
      </c>
      <c r="GD187" s="509">
        <v>0</v>
      </c>
      <c r="GE187" s="204">
        <f t="shared" si="610"/>
        <v>-25.021748788187505</v>
      </c>
      <c r="GF187" s="204">
        <f t="shared" si="632"/>
        <v>0</v>
      </c>
      <c r="GG187" s="537">
        <f t="shared" si="611"/>
        <v>0</v>
      </c>
      <c r="GH187" s="537">
        <f t="shared" si="573"/>
        <v>0</v>
      </c>
      <c r="GI187" s="537">
        <f t="shared" si="541"/>
        <v>0</v>
      </c>
      <c r="GJ187" s="537">
        <f t="shared" si="542"/>
        <v>0</v>
      </c>
      <c r="GK187" s="518">
        <f t="shared" si="416"/>
        <v>-24.031982131787505</v>
      </c>
      <c r="GL187" s="519">
        <f t="shared" si="633"/>
        <v>0</v>
      </c>
      <c r="GM187" s="519">
        <f t="shared" si="659"/>
        <v>0</v>
      </c>
      <c r="GN187" s="519">
        <f t="shared" si="651"/>
        <v>0</v>
      </c>
      <c r="GO187" s="482"/>
      <c r="GP187" s="210"/>
      <c r="GQ187" s="209">
        <f t="shared" si="612"/>
        <v>-21.461043587887481</v>
      </c>
      <c r="GR187" s="207"/>
      <c r="GS187" s="212"/>
      <c r="GT187" s="302">
        <v>42429</v>
      </c>
      <c r="GU187" s="303">
        <v>2.8</v>
      </c>
      <c r="GV187" s="303">
        <v>2.7714499999999997</v>
      </c>
      <c r="GW187" s="207"/>
      <c r="GX187" s="209">
        <v>-20.874183183750013</v>
      </c>
      <c r="GY187" s="208">
        <f t="shared" si="668"/>
        <v>0.11279032025001356</v>
      </c>
      <c r="GZ187" s="305"/>
      <c r="HA187" s="509">
        <v>0</v>
      </c>
      <c r="HB187" s="509">
        <v>0</v>
      </c>
      <c r="HC187" s="204">
        <f t="shared" si="614"/>
        <v>-23.972536506475009</v>
      </c>
      <c r="HD187" s="204">
        <f t="shared" si="634"/>
        <v>0</v>
      </c>
      <c r="HE187" s="537">
        <f t="shared" si="615"/>
        <v>0</v>
      </c>
      <c r="HF187" s="537">
        <f t="shared" si="577"/>
        <v>0</v>
      </c>
      <c r="HG187" s="537">
        <f t="shared" si="543"/>
        <v>0</v>
      </c>
      <c r="HH187" s="537">
        <f t="shared" si="544"/>
        <v>0</v>
      </c>
      <c r="HI187" s="518">
        <f t="shared" si="417"/>
        <v>-23.992293786390018</v>
      </c>
      <c r="HJ187" s="519">
        <f t="shared" si="635"/>
        <v>0</v>
      </c>
      <c r="HK187" s="519">
        <f t="shared" si="660"/>
        <v>0</v>
      </c>
      <c r="HL187" s="519">
        <f t="shared" si="652"/>
        <v>0</v>
      </c>
      <c r="HM187" s="482"/>
      <c r="HN187" s="210"/>
      <c r="HO187" s="209">
        <f t="shared" si="616"/>
        <v>-22.090475234685027</v>
      </c>
      <c r="HP187" s="482"/>
      <c r="HQ187" s="212"/>
      <c r="HR187" s="302">
        <v>42429</v>
      </c>
      <c r="HS187" s="303">
        <v>2.8</v>
      </c>
      <c r="HT187" s="303">
        <v>2.7714499999999997</v>
      </c>
      <c r="HU187" s="207"/>
      <c r="HV187" s="209">
        <v>-20.874183183750013</v>
      </c>
      <c r="HW187" s="208">
        <f t="shared" si="669"/>
        <v>0.11279032025001356</v>
      </c>
      <c r="HX187" s="305"/>
      <c r="HY187" s="509">
        <v>0</v>
      </c>
      <c r="HZ187" s="509">
        <v>0</v>
      </c>
      <c r="IA187" s="204">
        <f t="shared" si="618"/>
        <v>-24.822570788477513</v>
      </c>
      <c r="IB187" s="204">
        <f t="shared" si="636"/>
        <v>0</v>
      </c>
      <c r="IC187" s="537">
        <f t="shared" si="619"/>
        <v>0</v>
      </c>
      <c r="ID187" s="537">
        <f t="shared" si="581"/>
        <v>0</v>
      </c>
      <c r="IE187" s="537">
        <f t="shared" si="545"/>
        <v>0</v>
      </c>
      <c r="IF187" s="537">
        <f t="shared" si="546"/>
        <v>0</v>
      </c>
      <c r="IG187" s="518">
        <f t="shared" si="418"/>
        <v>-24.902843014902516</v>
      </c>
      <c r="IH187" s="519">
        <f t="shared" si="637"/>
        <v>0</v>
      </c>
      <c r="II187" s="519">
        <f t="shared" si="661"/>
        <v>0</v>
      </c>
      <c r="IJ187" s="519">
        <f t="shared" si="653"/>
        <v>0</v>
      </c>
      <c r="IK187" s="482"/>
      <c r="IL187" s="210"/>
      <c r="IM187" s="209">
        <f t="shared" si="620"/>
        <v>-24.295202469647524</v>
      </c>
      <c r="IN187" s="207"/>
      <c r="IO187" s="212"/>
      <c r="IP187" s="302">
        <v>42429</v>
      </c>
      <c r="IQ187" s="303">
        <v>2.8</v>
      </c>
      <c r="IR187" s="303">
        <v>2.7714499999999997</v>
      </c>
      <c r="IS187" s="207"/>
      <c r="IT187" s="209">
        <v>-20.874183183750013</v>
      </c>
      <c r="IU187" s="208">
        <f t="shared" si="670"/>
        <v>0.11279032025001356</v>
      </c>
      <c r="IV187" s="503">
        <v>2.8785500000000006</v>
      </c>
      <c r="IW187" s="509">
        <v>0</v>
      </c>
      <c r="IX187" s="509">
        <f t="shared" si="621"/>
        <v>0.15790644835001899</v>
      </c>
      <c r="IY187" s="204">
        <f t="shared" si="622"/>
        <v>-19.981475305725034</v>
      </c>
      <c r="IZ187" s="204">
        <f t="shared" si="638"/>
        <v>0.15790644835001899</v>
      </c>
      <c r="JA187" s="537">
        <f t="shared" si="623"/>
        <v>0</v>
      </c>
      <c r="JB187" s="537">
        <f t="shared" si="585"/>
        <v>0</v>
      </c>
      <c r="JC187" s="537">
        <f t="shared" si="586"/>
        <v>0</v>
      </c>
      <c r="JD187" s="537">
        <f t="shared" si="587"/>
        <v>0</v>
      </c>
      <c r="JE187" s="518">
        <f t="shared" si="419"/>
        <v>-20.056097718675041</v>
      </c>
      <c r="JF187" s="519">
        <f t="shared" si="588"/>
        <v>0.15790644835001899</v>
      </c>
      <c r="JG187" s="519">
        <f t="shared" si="662"/>
        <v>0.15790644835001899</v>
      </c>
      <c r="JH187" s="519">
        <f t="shared" si="654"/>
        <v>0.15790644835001899</v>
      </c>
      <c r="JI187" s="482"/>
      <c r="JJ187" s="210"/>
      <c r="JK187" s="209">
        <f t="shared" si="624"/>
        <v>-19.775899161584043</v>
      </c>
      <c r="JL187" s="505"/>
      <c r="JM187" s="505"/>
      <c r="JN187" s="535"/>
      <c r="JO187" s="210">
        <v>-20.874183183750013</v>
      </c>
      <c r="JP187" s="210"/>
      <c r="JQ187" s="423"/>
      <c r="JR187" s="423"/>
      <c r="JS187" s="207"/>
      <c r="JT187" s="210"/>
      <c r="JU187" s="423"/>
      <c r="JV187" s="433"/>
      <c r="JW187" s="207"/>
      <c r="JX187" s="210"/>
      <c r="JY187" s="433"/>
      <c r="JZ187" s="423"/>
      <c r="KA187" s="207"/>
      <c r="KB187" s="210">
        <v>2.5285500000000001</v>
      </c>
      <c r="KC187" s="423">
        <f t="shared" si="528"/>
        <v>-18.973685867956011</v>
      </c>
      <c r="KD187" s="423"/>
      <c r="KE187" s="207"/>
      <c r="KF187" s="210"/>
      <c r="KG187" s="423"/>
      <c r="KH187" s="423"/>
      <c r="KI187" s="207"/>
      <c r="KJ187" s="210"/>
      <c r="KK187" s="423"/>
      <c r="KL187" s="433"/>
      <c r="KM187" s="207"/>
      <c r="KN187" s="503"/>
      <c r="KO187" s="423"/>
      <c r="KP187" s="423"/>
      <c r="KQ187" s="207"/>
      <c r="KR187" s="503">
        <v>2.8785500000000006</v>
      </c>
      <c r="KS187" s="423">
        <f t="shared" si="532"/>
        <v>-19.775899161584043</v>
      </c>
      <c r="KU187" s="36">
        <v>42429</v>
      </c>
      <c r="KW187" s="98">
        <f>(JR194-JQ194)</f>
        <v>-0.40985640696004566</v>
      </c>
      <c r="KX187" s="402" t="str">
        <f>IF(AND(KW187&gt;-0.5,KW187&lt;0.5)," ",KW187)</f>
        <v xml:space="preserve"> </v>
      </c>
      <c r="KY187" s="98">
        <f>(JV186-JU186)</f>
        <v>0.39435778316398284</v>
      </c>
      <c r="KZ187" s="402" t="str">
        <f>IF(AND(KY187&gt;-0.5,KY187&lt;0.5)," ",KY187)</f>
        <v xml:space="preserve"> </v>
      </c>
      <c r="LA187" s="98">
        <f>(JZ191-JY191)</f>
        <v>-0.81784932158138446</v>
      </c>
      <c r="LB187" s="402">
        <f>IF(AND(LA187&gt;-0.5,LA187&lt;0.5)," ",LA187)</f>
        <v>-0.81784932158138446</v>
      </c>
      <c r="LC187" s="98">
        <f>(KD188-KC188)</f>
        <v>7.6164845925472235E-2</v>
      </c>
      <c r="LD187" s="402" t="str">
        <f>IF(AND(LC187&gt;-0.5,LC187&lt;0.5)," ",LC187)</f>
        <v xml:space="preserve"> </v>
      </c>
      <c r="LE187" s="98">
        <f>(KH186-KG186)</f>
        <v>-0.35741474544585117</v>
      </c>
      <c r="LF187" s="402" t="str">
        <f>IF(AND(LE187&gt;-0.5,LE187&lt;0.5)," ",LE187)</f>
        <v xml:space="preserve"> </v>
      </c>
      <c r="LG187" s="98">
        <f>(KL185-KK185)</f>
        <v>-0.1578932100864705</v>
      </c>
      <c r="LH187" s="402" t="str">
        <f>IF(AND(LG187&gt;-0.5,LG187&lt;0.5)," ",LG187)</f>
        <v xml:space="preserve"> </v>
      </c>
      <c r="LI187" s="98">
        <f>(KP184-KO184)</f>
        <v>-4.2355099569451937E-2</v>
      </c>
      <c r="LJ187" s="402" t="str">
        <f>IF(AND(LI187&gt;-0.5,LI187&lt;0.5)," ",LI187)</f>
        <v xml:space="preserve"> </v>
      </c>
      <c r="LK187" s="402">
        <f>(KT185-KS185)</f>
        <v>-1.2481397705194013</v>
      </c>
      <c r="LL187" s="402">
        <f>IF(AND(LK187&gt;-0.5,LK187&lt;0.5)," ",LK187)</f>
        <v>-1.2481397705194013</v>
      </c>
      <c r="LM187" s="112">
        <v>10</v>
      </c>
    </row>
    <row r="188" spans="1:325" x14ac:dyDescent="0.35">
      <c r="A188" s="95">
        <v>42429</v>
      </c>
      <c r="B188" s="36">
        <v>42429</v>
      </c>
      <c r="C188" s="301"/>
      <c r="D188" s="301"/>
      <c r="E188" s="301"/>
      <c r="F188" s="301">
        <v>5.3</v>
      </c>
      <c r="G188" s="301"/>
      <c r="H188" s="301"/>
      <c r="I188" s="301"/>
      <c r="J188" s="301">
        <v>5.65</v>
      </c>
      <c r="K188" s="106"/>
      <c r="L188" s="36">
        <v>42429</v>
      </c>
      <c r="M188" s="105">
        <v>2.8</v>
      </c>
      <c r="N188" s="98">
        <f t="shared" si="523"/>
        <v>2.7714499999999997</v>
      </c>
      <c r="O188" s="108">
        <f t="shared" si="524"/>
        <v>2.7228166666666667</v>
      </c>
      <c r="P188" s="262"/>
      <c r="Q188" s="181">
        <v>42429</v>
      </c>
      <c r="R188" s="301"/>
      <c r="S188" s="224"/>
      <c r="T188"/>
      <c r="U188" s="301"/>
      <c r="V188" s="224"/>
      <c r="W188"/>
      <c r="X188" s="301"/>
      <c r="Y188" s="224"/>
      <c r="Z188"/>
      <c r="AA188" s="301">
        <v>5.3</v>
      </c>
      <c r="AB188" s="224">
        <v>2.5285500000000001</v>
      </c>
      <c r="AC188"/>
      <c r="AD188" s="301"/>
      <c r="AE188" s="223"/>
      <c r="AF188"/>
      <c r="AG188" s="301"/>
      <c r="AH188" s="223"/>
      <c r="AI188" s="100"/>
      <c r="AJ188" s="362"/>
      <c r="AK188" s="223"/>
      <c r="AL188"/>
      <c r="AM188" s="301">
        <v>5.65</v>
      </c>
      <c r="AN188" s="223">
        <f t="shared" si="522"/>
        <v>2.8785500000000006</v>
      </c>
      <c r="AO188"/>
      <c r="AZ188" s="36">
        <v>42430</v>
      </c>
      <c r="BA188" s="301">
        <v>5.7</v>
      </c>
      <c r="BB188" s="126"/>
      <c r="BC188" s="301">
        <v>-1.1000000000000001</v>
      </c>
      <c r="BD188" s="126"/>
      <c r="BE188" s="301">
        <v>2.1500000000000004</v>
      </c>
      <c r="BF188" s="126"/>
      <c r="BG188" s="301">
        <v>5.0999999999999996</v>
      </c>
      <c r="BH188">
        <v>-18.744805555555558</v>
      </c>
      <c r="BI188" s="301">
        <v>-0.75</v>
      </c>
      <c r="BJ188" s="386"/>
      <c r="BK188" s="301">
        <v>1.7</v>
      </c>
      <c r="BL188" s="386"/>
      <c r="BM188" s="301">
        <v>-2.4500000000000002</v>
      </c>
      <c r="BN188" s="128"/>
      <c r="BO188" s="301">
        <v>3.05</v>
      </c>
      <c r="BP188" s="569"/>
      <c r="BQ188" s="128"/>
      <c r="BS188" s="36">
        <v>42430</v>
      </c>
      <c r="BT188">
        <v>134</v>
      </c>
      <c r="BU188">
        <f t="shared" si="671"/>
        <v>1.34</v>
      </c>
      <c r="BV188">
        <f t="shared" si="672"/>
        <v>-20.756709748000027</v>
      </c>
      <c r="BW188">
        <v>120</v>
      </c>
      <c r="BX188">
        <f t="shared" si="673"/>
        <v>1.2</v>
      </c>
      <c r="BY188">
        <v>-19.413458333333335</v>
      </c>
      <c r="CA188" s="386"/>
      <c r="CD188" s="36">
        <v>42430</v>
      </c>
      <c r="CE188" s="105">
        <v>2.8619500000000002</v>
      </c>
      <c r="CF188" s="108">
        <v>2.830975</v>
      </c>
      <c r="CG188">
        <v>-20.607467592592592</v>
      </c>
      <c r="CH188" s="104">
        <v>-20.756709748000027</v>
      </c>
      <c r="CI188" s="202">
        <f t="shared" si="663"/>
        <v>0.11747343574998581</v>
      </c>
      <c r="CJ188" s="224">
        <v>2.8690250000000002</v>
      </c>
      <c r="CK188" s="163">
        <f t="shared" ref="CK188:CK192" si="675">IF(CJ188&lt;-9,-1.1,IF(CJ188&lt;-7,-0.8,IF(CJ188&lt;-6,-0.5,IF(CJ188&lt;-5,-0.3,IF(CJ188&lt;-4,0.85,IF(CJ188&lt;-3,0.9,IF(CJ188&lt;-2,0.93,IF(CJ188&lt;-1,0.95,0))))))))</f>
        <v>0</v>
      </c>
      <c r="CL188" s="229">
        <f t="shared" ref="CL188:CL198" si="676">IF(CJ188&gt;7,3,IF(CJ188&gt;6,1.8,IF(CJ188&gt;4,1.5,IF(CJ188&gt;3,1.4,IF(CJ188&gt;2,1.3,IF(CJ188&gt;1,1.1,IF(CJ188&gt;0,1.05,IF(CJ188&gt;-1,1,0))))))))</f>
        <v>1.3</v>
      </c>
      <c r="CM188" s="204">
        <f t="shared" ref="CM188:CM229" si="677">IF(AND((CK188+CL188)&lt;1.02,(CH188-2.5)&lt;CY187),((((CK188+CL188)*CI188)+CI188)+CM187-0.3),((((CK188+CL188)*CI188)+CM187)))</f>
        <v>-21.632825338492559</v>
      </c>
      <c r="CN188" s="204">
        <f t="shared" si="593"/>
        <v>0.15271546647498013</v>
      </c>
      <c r="CO188" s="537"/>
      <c r="CP188" s="537"/>
      <c r="CQ188" s="537"/>
      <c r="CR188" s="537"/>
      <c r="CS188" s="518"/>
      <c r="CT188" s="519">
        <f>IF(AND(CY187&lt;-22,CJ188&lt;0),((CM188-CM187)*0.8),(CM188-CM187))</f>
        <v>0.15271546647498013</v>
      </c>
      <c r="CU188" s="519">
        <f>IF(AND(CY187&lt;-23,CJ188&gt;-2),(CT188*1.5),(CT188))</f>
        <v>0.15271546647498013</v>
      </c>
      <c r="CV188" s="519">
        <f t="shared" ref="CV188:CV199" si="678">IF(AND((CH188&gt;(CY187+1.5)),(CJ188&gt;-2)),(CN188*2),(CU188))</f>
        <v>0.15271546647498013</v>
      </c>
      <c r="CW188" s="519">
        <f>IF(AND(CY187&gt;-16,CJ188&gt;1),CV188*1.8,CV188)</f>
        <v>0.15271546647498013</v>
      </c>
      <c r="CX188" s="546">
        <f t="shared" ref="CX188:CX214" si="679">IF(AND(CY187&lt;-20,CN188&lt;0.12),CW188+0.1,CW188)</f>
        <v>0.15271546647498013</v>
      </c>
      <c r="CY188" s="104">
        <f>(CY187+CX188)</f>
        <v>-20.164934689107579</v>
      </c>
      <c r="CZ188" s="126"/>
      <c r="DB188" s="36">
        <v>42430</v>
      </c>
      <c r="DC188" s="105">
        <v>2.8619500000000002</v>
      </c>
      <c r="DD188" s="108">
        <v>2.830975</v>
      </c>
      <c r="DE188">
        <v>-20.607467592592592</v>
      </c>
      <c r="DF188" s="104">
        <v>-20.756709748000027</v>
      </c>
      <c r="DG188" s="202">
        <f t="shared" si="664"/>
        <v>0.11747343574998581</v>
      </c>
      <c r="DH188" s="224">
        <v>-3.9309750000000001</v>
      </c>
      <c r="DI188" s="163">
        <f t="shared" ref="DI188:DI192" si="680">IF(DH188&lt;-9,-1.1,IF(DH188&lt;-7,-0.8,IF(DH188&lt;-6,-0.5,IF(DH188&lt;-5,-0.3,IF(DH188&lt;-4,0.85,IF(DH188&lt;-3,0.9,IF(DH188&lt;-2,0.93,IF(DH188&lt;-1,0.95,0))))))))</f>
        <v>0.9</v>
      </c>
      <c r="DJ188" s="229">
        <f t="shared" ref="DJ188:DJ198" si="681">IF(DH188&gt;7,3,IF(DH188&gt;6,1.8,IF(DH188&gt;4,1.5,IF(DH188&gt;3,1.4,IF(DH188&gt;2,1.3,IF(DH188&gt;1,1.1,IF(DH188&gt;0,1.05,IF(DH188&gt;-1,1,0))))))))</f>
        <v>0</v>
      </c>
      <c r="DK188" s="204">
        <f t="shared" ref="DK188:DK229" si="682">IF(AND((DI188+DJ188)&lt;1.02,(DF188-2.5)&lt;DW187),((((DI188+DJ188)*DG188)+DG188)+DK187-0.3),((((DI188+DJ188)*DG188)+DK187)))</f>
        <v>-23.919189416200037</v>
      </c>
      <c r="DL188" s="204">
        <f t="shared" si="627"/>
        <v>-7.6800472075028381E-2</v>
      </c>
      <c r="DM188" s="537"/>
      <c r="DN188" s="537"/>
      <c r="DO188" s="537"/>
      <c r="DP188" s="537"/>
      <c r="DQ188" s="518"/>
      <c r="DR188" s="519">
        <f>IF(AND(DW187&lt;-22,DH188&lt;0),((DK188-DK187)*0.8),(DK188-DK187))</f>
        <v>-7.6800472075028381E-2</v>
      </c>
      <c r="DS188" s="519">
        <f>IF(AND(DW187&lt;-23,DH188&gt;-2),(DR188*1.5),(DR188))</f>
        <v>-7.6800472075028381E-2</v>
      </c>
      <c r="DT188" s="519">
        <f t="shared" ref="DT188:DT199" si="683">IF(AND((DF188&gt;(DW187+1.5)),(DH188&gt;-2)),(DL188*2),(DS188))</f>
        <v>-7.6800472075028381E-2</v>
      </c>
      <c r="DU188" s="519">
        <f>IF(AND(DW187&gt;-16,DH188&gt;1),DT188*1.8,DT188)</f>
        <v>-7.6800472075028381E-2</v>
      </c>
      <c r="DV188" s="546">
        <f t="shared" ref="DV188:DV214" si="684">IF(AND(DW187&lt;-20,DL188&lt;0.12),DU188+0.1,DU188)</f>
        <v>2.3199527924971625E-2</v>
      </c>
      <c r="DW188" s="104">
        <f>(DW187+DV188)</f>
        <v>-21.357195292276042</v>
      </c>
      <c r="DY188" s="183"/>
      <c r="DZ188" s="36">
        <v>42430</v>
      </c>
      <c r="EA188" s="105">
        <v>2.8619500000000002</v>
      </c>
      <c r="EB188" s="108">
        <v>2.830975</v>
      </c>
      <c r="EC188">
        <v>-20.607467592592592</v>
      </c>
      <c r="ED188" s="104">
        <v>-20.756709748000027</v>
      </c>
      <c r="EE188" s="202">
        <f t="shared" si="665"/>
        <v>0.11747343574998581</v>
      </c>
      <c r="EF188" s="224">
        <v>-0.68097499999999966</v>
      </c>
      <c r="EG188" s="163">
        <f t="shared" ref="EG188:EG192" si="685">IF(EF188&lt;-9,-1.1,IF(EF188&lt;-7,-0.8,IF(EF188&lt;-6,-0.5,IF(EF188&lt;-5,-0.3,IF(EF188&lt;-4,0.85,IF(EF188&lt;-3,0.9,IF(EF188&lt;-2,0.93,IF(EF188&lt;-1,0.95,0))))))))</f>
        <v>0</v>
      </c>
      <c r="EH188" s="229">
        <f t="shared" ref="EH188:EH198" si="686">IF(EF188&gt;7,3,IF(EF188&gt;6,1.8,IF(EF188&gt;4,1.5,IF(EF188&gt;3,1.4,IF(EF188&gt;2,1.3,IF(EF188&gt;1,1.1,IF(EF188&gt;0,1.05,IF(EF188&gt;-1,1,0))))))))</f>
        <v>1</v>
      </c>
      <c r="EI188" s="204">
        <f t="shared" ref="EI188:EI229" si="687">IF(AND((EG188+EH188)&lt;1.02,(ED188-2.5)&lt;EU187),((((EG188+EH188)*EE188)+EE188)+EI187-0.3),((((EG188+EH188)*EE188)+EI187)))</f>
        <v>-17.455686670090063</v>
      </c>
      <c r="EJ188" s="204">
        <f t="shared" si="628"/>
        <v>-6.5053128500029089E-2</v>
      </c>
      <c r="EK188" s="537"/>
      <c r="EL188" s="537"/>
      <c r="EM188" s="537"/>
      <c r="EN188" s="537"/>
      <c r="EO188" s="518"/>
      <c r="EP188" s="519">
        <f>IF(AND(EU187&lt;-22,EF188&lt;0),((EI188-EI187)*0.8),(EI188-EI187))</f>
        <v>-6.5053128500029089E-2</v>
      </c>
      <c r="EQ188" s="519">
        <f>IF(AND(EU187&lt;-23,EF188&gt;-2),(EP188*1.5),(EP188))</f>
        <v>-6.5053128500029089E-2</v>
      </c>
      <c r="ER188" s="519">
        <f t="shared" ref="ER188:ER199" si="688">IF(AND((ED188&gt;(EU187+1.5)),(EF188&gt;-2)),(EJ188*2),(EQ188))</f>
        <v>-6.5053128500029089E-2</v>
      </c>
      <c r="ES188" s="519">
        <f>IF(AND(EU187&gt;-16,EF188&gt;1),ER188*1.8,ER188)</f>
        <v>-6.5053128500029089E-2</v>
      </c>
      <c r="ET188" s="546">
        <f t="shared" ref="ET188:ET214" si="689">IF(AND(EU187&lt;-20,EJ188&lt;0.12),ES188+0.1,ES188)</f>
        <v>-6.5053128500029089E-2</v>
      </c>
      <c r="EU188" s="104">
        <f>(EU187+ET188)</f>
        <v>-17.708639330095068</v>
      </c>
      <c r="EV188" s="483"/>
      <c r="EW188" s="183"/>
      <c r="EX188" s="36">
        <v>42430</v>
      </c>
      <c r="EY188" s="105">
        <v>2.8619500000000002</v>
      </c>
      <c r="EZ188" s="108">
        <v>2.830975</v>
      </c>
      <c r="FA188">
        <v>-20.607467592592592</v>
      </c>
      <c r="FB188" s="104">
        <v>-20.756709748000027</v>
      </c>
      <c r="FC188" s="202">
        <f t="shared" si="666"/>
        <v>0.11747343574998581</v>
      </c>
      <c r="FD188" s="224">
        <v>2.2690249999999996</v>
      </c>
      <c r="FE188" s="163">
        <f t="shared" ref="FE188:FE192" si="690">IF(FD188&lt;-9,-1.1,IF(FD188&lt;-7,-0.8,IF(FD188&lt;-6,-0.5,IF(FD188&lt;-5,-0.3,IF(FD188&lt;-4,0.85,IF(FD188&lt;-3,0.9,IF(FD188&lt;-2,0.93,IF(FD188&lt;-1,0.95,0))))))))</f>
        <v>0</v>
      </c>
      <c r="FF188" s="229">
        <f t="shared" ref="FF188:FF198" si="691">IF(FD188&gt;7,3,IF(FD188&gt;6,1.8,IF(FD188&gt;4,1.5,IF(FD188&gt;3,1.4,IF(FD188&gt;2,1.3,IF(FD188&gt;1,1.1,IF(FD188&gt;0,1.05,IF(FD188&gt;-1,1,0))))))))</f>
        <v>1.3</v>
      </c>
      <c r="FG188" s="204">
        <f t="shared" ref="FG188:FG229" si="692">IF(AND((FE188+FF188)&lt;1.02,(FB188-2.5)&lt;FS187),((((FE188+FF188)*FC188)+FC188)+FG187-0.3),((((FE188+FF188)*FC188)+FG187)))</f>
        <v>-19.799981929305044</v>
      </c>
      <c r="FH188" s="204">
        <f t="shared" si="630"/>
        <v>0.15271546647498013</v>
      </c>
      <c r="FI188" s="537"/>
      <c r="FJ188" s="537"/>
      <c r="FK188" s="537"/>
      <c r="FL188" s="537"/>
      <c r="FM188" s="518"/>
      <c r="FN188" s="519">
        <f>IF(AND(FS187&lt;-22,FD188&lt;0),((FG188-FG187)*0.8),(FG188-FG187))</f>
        <v>0.15271546647498013</v>
      </c>
      <c r="FO188" s="519">
        <f>IF(AND(FS187&lt;-23,FD188&gt;-2),(FN188*1.5),(FN188))</f>
        <v>0.15271546647498013</v>
      </c>
      <c r="FP188" s="519">
        <f t="shared" ref="FP188:FP199" si="693">IF(AND((FB188&gt;(FS187+1.5)),(FD188&gt;-2)),(FH188*2),(FO188))</f>
        <v>0.15271546647498013</v>
      </c>
      <c r="FQ188" s="519">
        <f>IF(AND(FS187&gt;-16,FD188&gt;1),FP188*1.8,FP188)</f>
        <v>0.15271546647498013</v>
      </c>
      <c r="FR188" s="546">
        <f t="shared" ref="FR188:FR214" si="694">IF(AND(FS187&lt;-20,FH188&lt;0.12),FQ188+0.1,FQ188)</f>
        <v>0.15271546647498013</v>
      </c>
      <c r="FS188" s="104">
        <f>(FS187+FR188)</f>
        <v>-18.820970401481031</v>
      </c>
      <c r="FT188">
        <v>-18.744805555555558</v>
      </c>
      <c r="FU188" s="183"/>
      <c r="FV188" s="36">
        <v>42430</v>
      </c>
      <c r="FW188" s="105">
        <v>2.8619500000000002</v>
      </c>
      <c r="FX188" s="108">
        <v>2.830975</v>
      </c>
      <c r="FY188">
        <v>-20.607467592592592</v>
      </c>
      <c r="FZ188" s="104">
        <v>-20.756709748000027</v>
      </c>
      <c r="GA188" s="202">
        <f t="shared" si="667"/>
        <v>0.11747343574998581</v>
      </c>
      <c r="GB188" s="223">
        <v>-3.580975</v>
      </c>
      <c r="GC188" s="163">
        <f t="shared" ref="GC188:GC192" si="695">IF(GB188&lt;-9,-1.1,IF(GB188&lt;-7,-0.8,IF(GB188&lt;-6,-0.5,IF(GB188&lt;-5,-0.3,IF(GB188&lt;-4,0.85,IF(GB188&lt;-3,0.9,IF(GB188&lt;-2,0.93,IF(GB188&lt;-1,0.95,0))))))))</f>
        <v>0.9</v>
      </c>
      <c r="GD188" s="229">
        <f t="shared" ref="GD188:GD198" si="696">IF(GB188&gt;7,3,IF(GB188&gt;6,1.8,IF(GB188&gt;4,1.5,IF(GB188&gt;3,1.4,IF(GB188&gt;2,1.3,IF(GB188&gt;1,1.1,IF(GB188&gt;0,1.05,IF(GB188&gt;-1,1,0))))))))</f>
        <v>0</v>
      </c>
      <c r="GE188" s="204">
        <f t="shared" ref="GE188:GE229" si="697">IF(AND((GC188+GD188)&lt;1.02,(FZ188-2.5)&lt;GQ187),((((GC188+GD188)*GA188)+GA188)+GE187-0.3),((((GC188+GD188)*GA188)+GE187)))</f>
        <v>-25.098549260262534</v>
      </c>
      <c r="GF188" s="204">
        <f t="shared" si="632"/>
        <v>-7.6800472075028381E-2</v>
      </c>
      <c r="GG188" s="537"/>
      <c r="GH188" s="537"/>
      <c r="GI188" s="537"/>
      <c r="GJ188" s="537"/>
      <c r="GK188" s="518"/>
      <c r="GL188" s="519">
        <f>IF(AND(GQ187&lt;-22,GB188&lt;0),((GE188-GE187)*0.8),(GE188-GE187))</f>
        <v>-7.6800472075028381E-2</v>
      </c>
      <c r="GM188" s="519">
        <f>IF(AND(GQ187&lt;-23,GB188&gt;-2),(GL188*1.5),(GL188))</f>
        <v>-7.6800472075028381E-2</v>
      </c>
      <c r="GN188" s="519">
        <f t="shared" ref="GN188:GN199" si="698">IF(AND((FZ188&gt;(GQ187+1.5)),(GB188&gt;-2)),(GF188*2),(GM188))</f>
        <v>-7.6800472075028381E-2</v>
      </c>
      <c r="GO188" s="519">
        <f>IF(AND(GQ187&gt;-16,GB188&gt;1),GN188*1.8,GN188)</f>
        <v>-7.6800472075028381E-2</v>
      </c>
      <c r="GP188" s="546">
        <f t="shared" ref="GP188:GP214" si="699">IF(AND(GQ187&lt;-20,GF188&lt;0.12),GO188+0.1,GO188)</f>
        <v>2.3199527924971625E-2</v>
      </c>
      <c r="GQ188" s="104">
        <f>(GQ187+GP188)</f>
        <v>-21.437844059962508</v>
      </c>
      <c r="GR188" s="386"/>
      <c r="GS188" s="183"/>
      <c r="GT188" s="36">
        <v>42430</v>
      </c>
      <c r="GU188" s="105">
        <v>2.8619500000000002</v>
      </c>
      <c r="GV188" s="108">
        <v>2.830975</v>
      </c>
      <c r="GW188">
        <v>-20.607467592592592</v>
      </c>
      <c r="GX188" s="104">
        <v>-20.756709748000027</v>
      </c>
      <c r="GY188" s="202">
        <f t="shared" si="668"/>
        <v>0.11747343574998581</v>
      </c>
      <c r="GZ188" s="223">
        <v>-1.1309750000000001</v>
      </c>
      <c r="HA188" s="163">
        <f t="shared" ref="HA188:HA192" si="700">IF(GZ188&lt;-9,-1.1,IF(GZ188&lt;-7,-0.8,IF(GZ188&lt;-6,-0.5,IF(GZ188&lt;-5,-0.3,IF(GZ188&lt;-4,0.85,IF(GZ188&lt;-3,0.9,IF(GZ188&lt;-2,0.93,IF(GZ188&lt;-1,0.95,0))))))))</f>
        <v>0.95</v>
      </c>
      <c r="HB188" s="229">
        <f t="shared" ref="HB188:HB198" si="701">IF(GZ188&gt;7,3,IF(GZ188&gt;6,1.8,IF(GZ188&gt;4,1.5,IF(GZ188&gt;3,1.4,IF(GZ188&gt;2,1.3,IF(GZ188&gt;1,1.1,IF(GZ188&gt;0,1.05,IF(GZ188&gt;-1,1,0))))))))</f>
        <v>0</v>
      </c>
      <c r="HC188" s="204">
        <f t="shared" ref="HC188:HC229" si="702">IF(AND((HA188+HB188)&lt;1.02,(GX188-2.5)&lt;HO187),((((HA188+HB188)*GY188)+GY188)+HC187-0.3),((((HA188+HB188)*GY188)+HC187)))</f>
        <v>-24.043463306762536</v>
      </c>
      <c r="HD188" s="204">
        <f t="shared" si="634"/>
        <v>-7.0926800287526959E-2</v>
      </c>
      <c r="HE188" s="537"/>
      <c r="HF188" s="537"/>
      <c r="HG188" s="537"/>
      <c r="HH188" s="537"/>
      <c r="HI188" s="518"/>
      <c r="HJ188" s="519">
        <f>IF(AND(HO187&lt;-22,GZ188&lt;0),((HC188-HC187)*0.8),(HC188-HC187))</f>
        <v>-5.6741440230021568E-2</v>
      </c>
      <c r="HK188" s="519">
        <f>IF(AND(HO187&lt;-23,GZ188&gt;-2),(HJ188*1.5),(HJ188))</f>
        <v>-5.6741440230021568E-2</v>
      </c>
      <c r="HL188" s="519">
        <f t="shared" ref="HL188:HL199" si="703">IF(AND((GX188&gt;(HO187+1.5)),(GZ188&gt;-2)),(HD188*2),(HK188))</f>
        <v>-5.6741440230021568E-2</v>
      </c>
      <c r="HM188" s="519">
        <f>IF(AND(HO187&gt;-16,GZ188&gt;1),HL188*1.8,HL188)</f>
        <v>-5.6741440230021568E-2</v>
      </c>
      <c r="HN188" s="546">
        <f t="shared" ref="HN188:HN214" si="704">IF(AND(HO187&lt;-20,HD188&lt;0.12),HM188+0.1,HM188)</f>
        <v>4.3258559769978437E-2</v>
      </c>
      <c r="HO188" s="104">
        <f>(HO187+HN188)</f>
        <v>-22.047216674915049</v>
      </c>
      <c r="HP188" s="479"/>
      <c r="HQ188" s="183"/>
      <c r="HR188" s="36">
        <v>42430</v>
      </c>
      <c r="HS188" s="105">
        <v>2.8619500000000002</v>
      </c>
      <c r="HT188" s="108">
        <v>2.830975</v>
      </c>
      <c r="HU188">
        <v>-20.607467592592592</v>
      </c>
      <c r="HV188" s="104">
        <v>-20.756709748000027</v>
      </c>
      <c r="HW188" s="202">
        <f t="shared" si="669"/>
        <v>0.11747343574998581</v>
      </c>
      <c r="HX188" s="223">
        <v>-5.2809749999999998</v>
      </c>
      <c r="HY188" s="163">
        <f t="shared" ref="HY188:HY192" si="705">IF(HX188&lt;-9,-1.1,IF(HX188&lt;-7,-0.8,IF(HX188&lt;-6,-0.5,IF(HX188&lt;-5,-0.3,IF(HX188&lt;-4,0.85,IF(HX188&lt;-3,0.9,IF(HX188&lt;-2,0.93,IF(HX188&lt;-1,0.95,0))))))))</f>
        <v>-0.3</v>
      </c>
      <c r="HZ188" s="229">
        <f t="shared" ref="HZ188:HZ198" si="706">IF(HX188&gt;7,3,IF(HX188&gt;6,1.8,IF(HX188&gt;4,1.5,IF(HX188&gt;3,1.4,IF(HX188&gt;2,1.3,IF(HX188&gt;1,1.1,IF(HX188&gt;0,1.05,IF(HX188&gt;-1,1,0))))))))</f>
        <v>0</v>
      </c>
      <c r="IA188" s="204">
        <f t="shared" ref="IA188:IA229" si="707">IF(AND((HY188+HZ188)&lt;1.02,(HV188-2.5)&lt;IM187),((((HY188+HZ188)*HW188)+HW188)+IA187-0.3),((((HY188+HZ188)*HW188)+IA187)))</f>
        <v>-24.857812819202508</v>
      </c>
      <c r="IB188" s="204">
        <f t="shared" si="636"/>
        <v>-3.5242030724994322E-2</v>
      </c>
      <c r="IC188" s="537"/>
      <c r="ID188" s="537"/>
      <c r="IE188" s="537"/>
      <c r="IF188" s="537"/>
      <c r="IG188" s="518"/>
      <c r="IH188" s="519">
        <f>IF(AND(IM187&lt;-22,HX188&lt;0),((IA188-IA187)*0.8),(IA188-IA187))</f>
        <v>-2.8193624579995458E-2</v>
      </c>
      <c r="II188" s="519">
        <f>IF(AND(IM187&lt;-23,HX188&gt;-2),(IH188*1.5),(IH188))</f>
        <v>-2.8193624579995458E-2</v>
      </c>
      <c r="IJ188" s="519">
        <f t="shared" ref="IJ188:IJ199" si="708">IF(AND((HV188&gt;(IM187+1.5)),(HX188&gt;-2)),(IB188*2),(II188))</f>
        <v>-2.8193624579995458E-2</v>
      </c>
      <c r="IK188" s="519">
        <f>IF(AND(IM187&gt;-16,HX188&gt;1),IJ188*1.8,IJ188)</f>
        <v>-2.8193624579995458E-2</v>
      </c>
      <c r="IL188" s="546">
        <f t="shared" ref="IL188:IL214" si="709">IF(AND(IM187&lt;-20,IB188&lt;0.12),IK188+0.1,IK188)</f>
        <v>7.1806375420004551E-2</v>
      </c>
      <c r="IM188" s="104">
        <f>(IM187+IL188)</f>
        <v>-24.223396094227521</v>
      </c>
      <c r="IN188" s="128"/>
      <c r="IO188" s="183"/>
      <c r="IP188" s="36">
        <v>42430</v>
      </c>
      <c r="IQ188" s="105">
        <v>2.8619500000000002</v>
      </c>
      <c r="IR188" s="108">
        <v>2.830975</v>
      </c>
      <c r="IS188">
        <v>-20.607467592592592</v>
      </c>
      <c r="IT188" s="104">
        <v>-20.756709748000027</v>
      </c>
      <c r="IU188" s="202">
        <f t="shared" si="670"/>
        <v>0.11747343574998581</v>
      </c>
      <c r="IV188" s="365">
        <v>0.2190249999999998</v>
      </c>
      <c r="IW188" s="163">
        <f t="shared" ref="IW188:IW192" si="710">IF(IV188&lt;-9,-1.1,IF(IV188&lt;-7,-0.8,IF(IV188&lt;-6,-0.5,IF(IV188&lt;-5,-0.3,IF(IV188&lt;-4,0.85,IF(IV188&lt;-3,0.9,IF(IV188&lt;-2,0.93,IF(IV188&lt;-1,0.95,0))))))))</f>
        <v>0</v>
      </c>
      <c r="IX188" s="229">
        <f t="shared" ref="IX188:IX198" si="711">IF(IV188&gt;7,3,IF(IV188&gt;6,1.8,IF(IV188&gt;4,1.5,IF(IV188&gt;3,1.4,IF(IV188&gt;2,1.3,IF(IV188&gt;1,1.1,IF(IV188&gt;0,1.05,IF(IV188&gt;-1,1,0))))))))</f>
        <v>1.05</v>
      </c>
      <c r="IY188" s="204">
        <f t="shared" ref="IY188:IY229" si="712">IF(AND((IW188+IX188)&lt;1.02,(IT188-2.5)&lt;JK187),((((IW188+IX188)*IU188)+IU188)+IY187-0.3),((((IW188+IX188)*IU188)+IY187)))</f>
        <v>-19.858128198187551</v>
      </c>
      <c r="IZ188" s="204">
        <f t="shared" si="638"/>
        <v>0.12334710753748368</v>
      </c>
      <c r="JA188" s="537"/>
      <c r="JB188" s="537"/>
      <c r="JC188" s="537"/>
      <c r="JD188" s="537"/>
      <c r="JE188" s="518"/>
      <c r="JF188" s="519">
        <f>IF(AND(IY187&lt;-22,IV188&lt;0),((IY188-IY187)*0.8),(IY188-IY187))</f>
        <v>0.12334710753748368</v>
      </c>
      <c r="JG188" s="519">
        <f>IF(AND(JK187&lt;-23,IV188&gt;-2),(JF188*1.5),(JF188))</f>
        <v>0.12334710753748368</v>
      </c>
      <c r="JH188" s="519">
        <f t="shared" ref="JH188:JH199" si="713">IF(AND((IT188&gt;(JK187+1.5)),(IV188&gt;-2)),(IZ188*2),(JG188))</f>
        <v>0.12334710753748368</v>
      </c>
      <c r="JI188" s="519">
        <f>IF(AND(JK187&gt;-16,IV188&gt;1),JH188*1.8,JH188)</f>
        <v>0.12334710753748368</v>
      </c>
      <c r="JJ188" s="546">
        <f t="shared" ref="JJ188:JJ214" si="714">IF(AND(JK187&lt;-20,IZ188&lt;0.12),JI188+0.1,JI188)</f>
        <v>0.12334710753748368</v>
      </c>
      <c r="JK188" s="104">
        <f>(JK187+JJ188)</f>
        <v>-19.652552054046559</v>
      </c>
      <c r="JL188" s="128"/>
      <c r="JM188" s="128"/>
      <c r="JN188" s="530"/>
      <c r="JO188" s="163">
        <v>-20.756709748000027</v>
      </c>
      <c r="JP188" s="163">
        <v>2.8690250000000002</v>
      </c>
      <c r="JQ188" s="398">
        <f t="shared" ref="JQ188:JQ229" si="715">(CY188)</f>
        <v>-20.164934689107579</v>
      </c>
      <c r="JR188" s="422"/>
      <c r="JT188" s="163">
        <v>-3.9309750000000001</v>
      </c>
      <c r="JU188" s="398">
        <f t="shared" ref="JU188:JU229" si="716">(DW188)</f>
        <v>-21.357195292276042</v>
      </c>
      <c r="JX188" s="163">
        <v>-0.68097499999999966</v>
      </c>
      <c r="JY188" s="425">
        <f t="shared" ref="JY188:JY229" si="717">(EU188)</f>
        <v>-17.708639330095068</v>
      </c>
      <c r="JZ188" s="422"/>
      <c r="KB188" s="163">
        <v>2.2690249999999996</v>
      </c>
      <c r="KC188" s="398">
        <f t="shared" si="528"/>
        <v>-18.820970401481031</v>
      </c>
      <c r="KD188" s="425">
        <v>-18.744805555555558</v>
      </c>
      <c r="KF188" s="163">
        <v>-3.580975</v>
      </c>
      <c r="KG188" s="398">
        <f t="shared" ref="KG188:KG229" si="718">(GQ188)</f>
        <v>-21.437844059962508</v>
      </c>
      <c r="KH188" s="435"/>
      <c r="KJ188" s="163">
        <v>-1.1309750000000001</v>
      </c>
      <c r="KK188" s="398">
        <f t="shared" ref="KK188:KK229" si="719">(HO188)</f>
        <v>-22.047216674915049</v>
      </c>
      <c r="KL188" s="435"/>
      <c r="KN188" s="365">
        <v>-5.2809749999999998</v>
      </c>
      <c r="KO188" s="398">
        <f t="shared" ref="KO188:KO229" si="720">(IM188)</f>
        <v>-24.223396094227521</v>
      </c>
      <c r="KP188" s="441"/>
      <c r="KR188" s="365">
        <v>0.2190249999999998</v>
      </c>
      <c r="KS188" s="398">
        <f t="shared" si="532"/>
        <v>-19.652552054046559</v>
      </c>
      <c r="KT188" s="441"/>
      <c r="KU188" s="36">
        <v>42430</v>
      </c>
    </row>
    <row r="189" spans="1:325" x14ac:dyDescent="0.35">
      <c r="A189" s="95">
        <v>41334</v>
      </c>
      <c r="B189" s="36">
        <v>41334</v>
      </c>
      <c r="C189" s="301">
        <v>5.7</v>
      </c>
      <c r="D189" s="301">
        <v>-1.1000000000000001</v>
      </c>
      <c r="E189" s="301">
        <v>2.1500000000000004</v>
      </c>
      <c r="F189" s="301">
        <v>5.0999999999999996</v>
      </c>
      <c r="G189" s="301">
        <v>-0.75</v>
      </c>
      <c r="H189" s="301">
        <v>1.7</v>
      </c>
      <c r="I189" s="301">
        <v>-2.4500000000000002</v>
      </c>
      <c r="J189" s="301">
        <v>3.05</v>
      </c>
      <c r="K189" s="106"/>
      <c r="L189" s="36">
        <v>42430</v>
      </c>
      <c r="M189" s="105">
        <v>2.8619500000000002</v>
      </c>
      <c r="N189" s="98">
        <f t="shared" si="523"/>
        <v>2.830975</v>
      </c>
      <c r="O189" s="108">
        <f t="shared" si="524"/>
        <v>2.8016166666666664</v>
      </c>
      <c r="P189" s="262"/>
      <c r="Q189" s="181">
        <v>42430</v>
      </c>
      <c r="R189" s="301">
        <v>5.7</v>
      </c>
      <c r="S189" s="224">
        <v>2.8690250000000002</v>
      </c>
      <c r="T189" s="126"/>
      <c r="U189" s="301">
        <v>-1.1000000000000001</v>
      </c>
      <c r="V189" s="224">
        <v>-3.9309750000000001</v>
      </c>
      <c r="W189"/>
      <c r="X189" s="301">
        <v>2.1500000000000004</v>
      </c>
      <c r="Y189" s="224">
        <v>-0.68097499999999966</v>
      </c>
      <c r="Z189" s="126"/>
      <c r="AA189" s="301">
        <v>5.0999999999999996</v>
      </c>
      <c r="AB189" s="224">
        <v>2.2690249999999996</v>
      </c>
      <c r="AC189">
        <v>-18.744805555555558</v>
      </c>
      <c r="AD189" s="301">
        <v>-0.75</v>
      </c>
      <c r="AE189" s="223">
        <v>-3.580975</v>
      </c>
      <c r="AF189" s="386"/>
      <c r="AG189" s="301">
        <v>1.7</v>
      </c>
      <c r="AH189" s="223">
        <v>-1.1309750000000001</v>
      </c>
      <c r="AI189" s="386"/>
      <c r="AJ189" s="301">
        <v>-2.4500000000000002</v>
      </c>
      <c r="AK189" s="223">
        <v>-5.2809749999999998</v>
      </c>
      <c r="AL189" s="128"/>
      <c r="AM189" s="301">
        <v>3.05</v>
      </c>
      <c r="AN189" s="223">
        <f t="shared" si="522"/>
        <v>0.2190249999999998</v>
      </c>
      <c r="AO189" s="128"/>
      <c r="AZ189" s="36">
        <v>42431</v>
      </c>
      <c r="BA189" s="301">
        <v>8.8000000000000007</v>
      </c>
      <c r="BC189" s="301">
        <v>-3.25</v>
      </c>
      <c r="BE189" s="301">
        <v>2.8</v>
      </c>
      <c r="BG189" s="301">
        <v>5.3000000000000007</v>
      </c>
      <c r="BI189" s="301">
        <v>2.9000000000000004</v>
      </c>
      <c r="BK189" s="301">
        <v>2.0999999999999996</v>
      </c>
      <c r="BM189" s="301">
        <v>-3.35</v>
      </c>
      <c r="BN189" s="104"/>
      <c r="BO189" s="301">
        <v>4.05</v>
      </c>
      <c r="BP189" s="186"/>
      <c r="BQ189" s="104"/>
      <c r="BS189" s="36">
        <v>42431</v>
      </c>
      <c r="BT189">
        <v>135</v>
      </c>
      <c r="BU189">
        <f t="shared" si="671"/>
        <v>1.35</v>
      </c>
      <c r="BV189">
        <f t="shared" si="672"/>
        <v>-20.634402593750004</v>
      </c>
      <c r="BW189">
        <v>120</v>
      </c>
      <c r="BX189">
        <f t="shared" si="673"/>
        <v>1.2</v>
      </c>
      <c r="BY189">
        <v>-22.22561111111111</v>
      </c>
      <c r="CD189" s="36">
        <v>42431</v>
      </c>
      <c r="CE189" s="105">
        <v>2.9827000000000004</v>
      </c>
      <c r="CF189" s="108">
        <v>2.9223250000000003</v>
      </c>
      <c r="CH189" s="104">
        <v>-20.634402593750004</v>
      </c>
      <c r="CI189" s="202">
        <f t="shared" si="663"/>
        <v>0.12230715425002359</v>
      </c>
      <c r="CJ189" s="224">
        <v>5.877675</v>
      </c>
      <c r="CK189" s="163">
        <f t="shared" si="675"/>
        <v>0</v>
      </c>
      <c r="CL189" s="229">
        <f t="shared" si="676"/>
        <v>1.5</v>
      </c>
      <c r="CM189" s="204">
        <f t="shared" si="677"/>
        <v>-21.449364607117523</v>
      </c>
      <c r="CN189" s="204">
        <f t="shared" si="593"/>
        <v>0.18346073137503538</v>
      </c>
      <c r="CO189" s="537"/>
      <c r="CP189" s="537"/>
      <c r="CQ189" s="537"/>
      <c r="CR189" s="537"/>
      <c r="CS189" s="518"/>
      <c r="CT189" s="519">
        <f t="shared" ref="CT189:CT229" si="721">IF(AND(CY188&lt;-22,CJ189&lt;0),((CM189-CM188)*0.8),(CM189-CM188))</f>
        <v>0.18346073137503538</v>
      </c>
      <c r="CU189" s="519">
        <f t="shared" ref="CU189:CU229" si="722">IF(AND(CY188&lt;-23,CJ189&gt;-2),(CT189*1.5),(CT189))</f>
        <v>0.18346073137503538</v>
      </c>
      <c r="CV189" s="519">
        <f t="shared" si="678"/>
        <v>0.18346073137503538</v>
      </c>
      <c r="CW189" s="519">
        <f t="shared" ref="CW189:CW229" si="723">IF(AND(CY188&gt;-16,CJ189&gt;1),CV189*1.8,CV189)</f>
        <v>0.18346073137503538</v>
      </c>
      <c r="CX189" s="546">
        <f t="shared" si="679"/>
        <v>0.18346073137503538</v>
      </c>
      <c r="CY189" s="104">
        <f t="shared" ref="CY189:CY229" si="724">(CY188+CX189)</f>
        <v>-19.981473957732543</v>
      </c>
      <c r="CZ189"/>
      <c r="DB189" s="36">
        <v>42431</v>
      </c>
      <c r="DC189" s="105">
        <v>2.9827000000000004</v>
      </c>
      <c r="DD189" s="108">
        <v>2.9223250000000003</v>
      </c>
      <c r="DF189" s="104">
        <v>-20.634402593750004</v>
      </c>
      <c r="DG189" s="202">
        <f t="shared" si="664"/>
        <v>0.12230715425002359</v>
      </c>
      <c r="DH189" s="224">
        <v>-6.1723250000000007</v>
      </c>
      <c r="DI189" s="163">
        <f t="shared" si="680"/>
        <v>-0.5</v>
      </c>
      <c r="DJ189" s="229">
        <f t="shared" si="681"/>
        <v>0</v>
      </c>
      <c r="DK189" s="204">
        <f t="shared" si="682"/>
        <v>-24.158035839075026</v>
      </c>
      <c r="DL189" s="204">
        <f t="shared" si="627"/>
        <v>-0.23884642287498892</v>
      </c>
      <c r="DM189" s="537"/>
      <c r="DN189" s="537"/>
      <c r="DO189" s="537"/>
      <c r="DP189" s="537"/>
      <c r="DQ189" s="518"/>
      <c r="DR189" s="519">
        <f t="shared" ref="DR189:DR229" si="725">IF(AND(DW188&lt;-22,DH189&lt;0),((DK189-DK188)*0.8),(DK189-DK188))</f>
        <v>-0.23884642287498892</v>
      </c>
      <c r="DS189" s="519">
        <f t="shared" ref="DS189:DS229" si="726">IF(AND(DW188&lt;-23,DH189&gt;-2),(DR189*1.5),(DR189))</f>
        <v>-0.23884642287498892</v>
      </c>
      <c r="DT189" s="519">
        <f>IF(AND((DF189&gt;(DW188+1.5)),(DH189&gt;-2)),(DL189*2),(DS189))</f>
        <v>-0.23884642287498892</v>
      </c>
      <c r="DU189" s="519">
        <f t="shared" ref="DU189:DU229" si="727">IF(AND(DW188&gt;-16,DH189&gt;1),DT189*1.8,DT189)</f>
        <v>-0.23884642287498892</v>
      </c>
      <c r="DV189" s="546">
        <f t="shared" si="684"/>
        <v>-0.13884642287498891</v>
      </c>
      <c r="DW189" s="104">
        <f t="shared" ref="DW189:DW229" si="728">(DW188+DV189)</f>
        <v>-21.49604171515103</v>
      </c>
      <c r="DY189" s="183"/>
      <c r="DZ189" s="36">
        <v>42431</v>
      </c>
      <c r="EA189" s="105">
        <v>2.9827000000000004</v>
      </c>
      <c r="EB189" s="108">
        <v>2.9223250000000003</v>
      </c>
      <c r="ED189" s="104">
        <v>-20.634402593750004</v>
      </c>
      <c r="EE189" s="202">
        <f t="shared" si="665"/>
        <v>0.12230715425002359</v>
      </c>
      <c r="EF189" s="224">
        <v>-0.12232500000000046</v>
      </c>
      <c r="EG189" s="163">
        <f t="shared" si="685"/>
        <v>0</v>
      </c>
      <c r="EH189" s="229">
        <f t="shared" si="686"/>
        <v>1</v>
      </c>
      <c r="EI189" s="204">
        <f t="shared" si="687"/>
        <v>-17.511072361590017</v>
      </c>
      <c r="EJ189" s="204">
        <f t="shared" si="628"/>
        <v>-5.5385691499953538E-2</v>
      </c>
      <c r="EK189" s="537"/>
      <c r="EL189" s="537"/>
      <c r="EM189" s="537"/>
      <c r="EN189" s="537"/>
      <c r="EO189" s="518"/>
      <c r="EP189" s="519">
        <f t="shared" ref="EP189:EP229" si="729">IF(AND(EU188&lt;-22,EF189&lt;0),((EI189-EI188)*0.8),(EI189-EI188))</f>
        <v>-5.5385691499953538E-2</v>
      </c>
      <c r="EQ189" s="519">
        <f t="shared" ref="EQ189:EQ229" si="730">IF(AND(EU188&lt;-23,EF189&gt;-2),(EP189*1.5),(EP189))</f>
        <v>-5.5385691499953538E-2</v>
      </c>
      <c r="ER189" s="519">
        <f t="shared" si="688"/>
        <v>-5.5385691499953538E-2</v>
      </c>
      <c r="ES189" s="519">
        <f t="shared" ref="ES189:ES229" si="731">IF(AND(EU188&gt;-16,EF189&gt;1),ER189*1.8,ER189)</f>
        <v>-5.5385691499953538E-2</v>
      </c>
      <c r="ET189" s="546">
        <f t="shared" si="689"/>
        <v>-5.5385691499953538E-2</v>
      </c>
      <c r="EU189" s="104">
        <f t="shared" ref="EU189:EU229" si="732">(EU188+ET189)</f>
        <v>-17.764025021595021</v>
      </c>
      <c r="EW189" s="183"/>
      <c r="EX189" s="36">
        <v>42431</v>
      </c>
      <c r="EY189" s="105">
        <v>2.9827000000000004</v>
      </c>
      <c r="EZ189" s="108">
        <v>2.9223250000000003</v>
      </c>
      <c r="FB189" s="104">
        <v>-20.634402593750004</v>
      </c>
      <c r="FC189" s="202">
        <f t="shared" si="666"/>
        <v>0.12230715425002359</v>
      </c>
      <c r="FD189" s="224">
        <v>2.3776750000000004</v>
      </c>
      <c r="FE189" s="163">
        <f t="shared" si="690"/>
        <v>0</v>
      </c>
      <c r="FF189" s="229">
        <f t="shared" si="691"/>
        <v>1.3</v>
      </c>
      <c r="FG189" s="204">
        <f t="shared" si="692"/>
        <v>-19.640982628780012</v>
      </c>
      <c r="FH189" s="204">
        <f t="shared" si="630"/>
        <v>0.15899930052503208</v>
      </c>
      <c r="FI189" s="537"/>
      <c r="FJ189" s="537"/>
      <c r="FK189" s="537"/>
      <c r="FL189" s="537"/>
      <c r="FM189" s="518"/>
      <c r="FN189" s="519">
        <f t="shared" ref="FN189:FN229" si="733">IF(AND(FS188&lt;-22,FD189&lt;0),((FG189-FG188)*0.8),(FG189-FG188))</f>
        <v>0.15899930052503208</v>
      </c>
      <c r="FO189" s="519">
        <f t="shared" ref="FO189:FO229" si="734">IF(AND(FS188&lt;-23,FD189&gt;-2),(FN189*1.5),(FN189))</f>
        <v>0.15899930052503208</v>
      </c>
      <c r="FP189" s="519">
        <f t="shared" si="693"/>
        <v>0.15899930052503208</v>
      </c>
      <c r="FQ189" s="519">
        <f t="shared" ref="FQ189:FQ229" si="735">IF(AND(FS188&gt;-16,FD189&gt;1),FP189*1.8,FP189)</f>
        <v>0.15899930052503208</v>
      </c>
      <c r="FR189" s="546">
        <f t="shared" si="694"/>
        <v>0.15899930052503208</v>
      </c>
      <c r="FS189" s="104">
        <f t="shared" ref="FS189:FS229" si="736">(FS188+FR189)</f>
        <v>-18.661971100955999</v>
      </c>
      <c r="FT189"/>
      <c r="FU189" s="183"/>
      <c r="FV189" s="36">
        <v>42431</v>
      </c>
      <c r="FW189" s="105">
        <v>2.9827000000000004</v>
      </c>
      <c r="FX189" s="108">
        <v>2.9223250000000003</v>
      </c>
      <c r="FZ189" s="104">
        <v>-20.634402593750004</v>
      </c>
      <c r="GA189" s="202">
        <f t="shared" si="667"/>
        <v>0.12230715425002359</v>
      </c>
      <c r="GB189" s="223">
        <v>-2.2324999999999928E-2</v>
      </c>
      <c r="GC189" s="163">
        <f t="shared" si="695"/>
        <v>0</v>
      </c>
      <c r="GD189" s="229">
        <f t="shared" si="696"/>
        <v>1</v>
      </c>
      <c r="GE189" s="204">
        <f t="shared" si="697"/>
        <v>-25.153934951762487</v>
      </c>
      <c r="GF189" s="204">
        <f t="shared" si="632"/>
        <v>-5.5385691499953538E-2</v>
      </c>
      <c r="GG189" s="537"/>
      <c r="GH189" s="537"/>
      <c r="GI189" s="537"/>
      <c r="GJ189" s="537"/>
      <c r="GK189" s="518"/>
      <c r="GL189" s="519">
        <f t="shared" ref="GL189:GL229" si="737">IF(AND(GQ188&lt;-22,GB189&lt;0),((GE189-GE188)*0.8),(GE189-GE188))</f>
        <v>-5.5385691499953538E-2</v>
      </c>
      <c r="GM189" s="519">
        <f t="shared" ref="GM189:GM229" si="738">IF(AND(GQ188&lt;-23,GB189&gt;-2),(GL189*1.5),(GL189))</f>
        <v>-5.5385691499953538E-2</v>
      </c>
      <c r="GN189" s="519">
        <f t="shared" si="698"/>
        <v>-5.5385691499953538E-2</v>
      </c>
      <c r="GO189" s="519">
        <f t="shared" ref="GO189:GO229" si="739">IF(AND(GQ188&gt;-16,GB189&gt;1),GN189*1.8,GN189)</f>
        <v>-5.5385691499953538E-2</v>
      </c>
      <c r="GP189" s="546">
        <f t="shared" si="699"/>
        <v>4.4614308500046468E-2</v>
      </c>
      <c r="GQ189" s="104">
        <f t="shared" ref="GQ189:GQ229" si="740">(GQ188+GP189)</f>
        <v>-21.39322975146246</v>
      </c>
      <c r="GR189"/>
      <c r="GS189" s="183"/>
      <c r="GT189" s="36">
        <v>42431</v>
      </c>
      <c r="GU189" s="105">
        <v>2.9827000000000004</v>
      </c>
      <c r="GV189" s="108">
        <v>2.9223250000000003</v>
      </c>
      <c r="GX189" s="104">
        <v>-20.634402593750004</v>
      </c>
      <c r="GY189" s="202">
        <f t="shared" si="668"/>
        <v>0.12230715425002359</v>
      </c>
      <c r="GZ189" s="223">
        <v>-0.82232500000000064</v>
      </c>
      <c r="HA189" s="163">
        <f t="shared" si="700"/>
        <v>0</v>
      </c>
      <c r="HB189" s="229">
        <f t="shared" si="701"/>
        <v>1</v>
      </c>
      <c r="HC189" s="204">
        <f t="shared" si="702"/>
        <v>-24.09884899826249</v>
      </c>
      <c r="HD189" s="204">
        <f t="shared" si="634"/>
        <v>-5.5385691499953538E-2</v>
      </c>
      <c r="HE189" s="537"/>
      <c r="HF189" s="537"/>
      <c r="HG189" s="537"/>
      <c r="HH189" s="537"/>
      <c r="HI189" s="518"/>
      <c r="HJ189" s="519">
        <f t="shared" ref="HJ189:HJ229" si="741">IF(AND(HO188&lt;-22,GZ189&lt;0),((HC189-HC188)*0.8),(HC189-HC188))</f>
        <v>-4.4308553199962832E-2</v>
      </c>
      <c r="HK189" s="519">
        <f t="shared" ref="HK189:HK229" si="742">IF(AND(HO188&lt;-23,GZ189&gt;-2),(HJ189*1.5),(HJ189))</f>
        <v>-4.4308553199962832E-2</v>
      </c>
      <c r="HL189" s="519">
        <f t="shared" si="703"/>
        <v>-4.4308553199962832E-2</v>
      </c>
      <c r="HM189" s="519">
        <f t="shared" ref="HM189:HM229" si="743">IF(AND(HO188&gt;-16,GZ189&gt;1),HL189*1.8,HL189)</f>
        <v>-4.4308553199962832E-2</v>
      </c>
      <c r="HN189" s="546">
        <f t="shared" si="704"/>
        <v>5.5691446800037174E-2</v>
      </c>
      <c r="HO189" s="104">
        <f t="shared" ref="HO189:HO229" si="744">(HO188+HN189)</f>
        <v>-21.991525228115012</v>
      </c>
      <c r="HP189" s="165"/>
      <c r="HQ189" s="183"/>
      <c r="HR189" s="36">
        <v>42431</v>
      </c>
      <c r="HS189" s="105">
        <v>2.9827000000000004</v>
      </c>
      <c r="HT189" s="108">
        <v>2.9223250000000003</v>
      </c>
      <c r="HV189" s="104">
        <v>-20.634402593750004</v>
      </c>
      <c r="HW189" s="202">
        <f t="shared" si="669"/>
        <v>0.12230715425002359</v>
      </c>
      <c r="HX189" s="223">
        <v>-6.2723250000000004</v>
      </c>
      <c r="HY189" s="163">
        <f t="shared" si="705"/>
        <v>-0.5</v>
      </c>
      <c r="HZ189" s="229">
        <f t="shared" si="706"/>
        <v>0</v>
      </c>
      <c r="IA189" s="204">
        <f t="shared" si="707"/>
        <v>-24.918966396327519</v>
      </c>
      <c r="IB189" s="204">
        <f t="shared" si="636"/>
        <v>-6.1153577125011793E-2</v>
      </c>
      <c r="IC189" s="537"/>
      <c r="ID189" s="537"/>
      <c r="IE189" s="537"/>
      <c r="IF189" s="537"/>
      <c r="IG189" s="518"/>
      <c r="IH189" s="519">
        <f t="shared" ref="IH189:IH229" si="745">IF(AND(IM188&lt;-22,HX189&lt;0),((IA189-IA188)*0.8),(IA189-IA188))</f>
        <v>-4.8922861700009437E-2</v>
      </c>
      <c r="II189" s="519">
        <f t="shared" ref="II189:II229" si="746">IF(AND(IM188&lt;-23,HX189&gt;-2),(IH189*1.5),(IH189))</f>
        <v>-4.8922861700009437E-2</v>
      </c>
      <c r="IJ189" s="519">
        <f t="shared" si="708"/>
        <v>-4.8922861700009437E-2</v>
      </c>
      <c r="IK189" s="519">
        <f t="shared" ref="IK189:IK229" si="747">IF(AND(IM188&gt;-16,HX189&gt;1),IJ189*1.8,IJ189)</f>
        <v>-4.8922861700009437E-2</v>
      </c>
      <c r="IL189" s="546">
        <f t="shared" si="709"/>
        <v>5.1077138299990568E-2</v>
      </c>
      <c r="IM189" s="104">
        <f t="shared" ref="IM189:IM229" si="748">(IM188+IL189)</f>
        <v>-24.17231895592753</v>
      </c>
      <c r="IN189" s="104"/>
      <c r="IO189" s="183"/>
      <c r="IP189" s="36">
        <v>42431</v>
      </c>
      <c r="IQ189" s="105">
        <v>2.9827000000000004</v>
      </c>
      <c r="IR189" s="108">
        <v>2.9223250000000003</v>
      </c>
      <c r="IT189" s="104">
        <v>-20.634402593750004</v>
      </c>
      <c r="IU189" s="202">
        <f t="shared" si="670"/>
        <v>0.12230715425002359</v>
      </c>
      <c r="IV189" s="365">
        <v>1.1276749999999995</v>
      </c>
      <c r="IW189" s="163">
        <f t="shared" si="710"/>
        <v>0</v>
      </c>
      <c r="IX189" s="229">
        <f t="shared" si="711"/>
        <v>1.1000000000000001</v>
      </c>
      <c r="IY189" s="204">
        <f t="shared" si="712"/>
        <v>-19.723590328512525</v>
      </c>
      <c r="IZ189" s="204">
        <f t="shared" si="638"/>
        <v>0.13453786967502523</v>
      </c>
      <c r="JA189" s="537"/>
      <c r="JB189" s="537"/>
      <c r="JC189" s="537"/>
      <c r="JD189" s="537"/>
      <c r="JE189" s="518"/>
      <c r="JF189" s="519">
        <f t="shared" ref="JF189:JF229" si="749">IF(AND(IY188&lt;-22,IV189&lt;0),((IY189-IY188)*0.8),(IY189-IY188))</f>
        <v>0.13453786967502523</v>
      </c>
      <c r="JG189" s="519">
        <f t="shared" ref="JG189:JG229" si="750">IF(AND(JK188&lt;-23,IV189&gt;-2),(JF189*1.5),(JF189))</f>
        <v>0.13453786967502523</v>
      </c>
      <c r="JH189" s="519">
        <f t="shared" si="713"/>
        <v>0.13453786967502523</v>
      </c>
      <c r="JI189" s="519">
        <f t="shared" ref="JI189:JI229" si="751">IF(AND(JK188&gt;-16,IV189&gt;1),JH189*1.8,JH189)</f>
        <v>0.13453786967502523</v>
      </c>
      <c r="JJ189" s="546">
        <f t="shared" si="714"/>
        <v>0.13453786967502523</v>
      </c>
      <c r="JK189" s="104">
        <f t="shared" ref="JK189:JK229" si="752">(JK188+JJ189)</f>
        <v>-19.518014184371534</v>
      </c>
      <c r="JL189" s="186"/>
      <c r="JM189" s="186"/>
      <c r="JN189" s="527"/>
      <c r="JO189" s="163">
        <v>-20.634402593750004</v>
      </c>
      <c r="JP189" s="163">
        <v>5.877675</v>
      </c>
      <c r="JQ189" s="398">
        <f t="shared" si="715"/>
        <v>-19.981473957732543</v>
      </c>
      <c r="JT189" s="163">
        <v>-6.1723250000000007</v>
      </c>
      <c r="JU189" s="398">
        <f t="shared" si="716"/>
        <v>-21.49604171515103</v>
      </c>
      <c r="JX189" s="163">
        <v>-0.12232500000000046</v>
      </c>
      <c r="JY189" s="425">
        <f t="shared" si="717"/>
        <v>-17.764025021595021</v>
      </c>
      <c r="KB189" s="163">
        <v>2.3776750000000004</v>
      </c>
      <c r="KC189" s="398">
        <f t="shared" si="528"/>
        <v>-18.661971100955999</v>
      </c>
      <c r="KF189" s="163">
        <v>-2.2324999999999928E-2</v>
      </c>
      <c r="KG189" s="398">
        <f t="shared" si="718"/>
        <v>-21.39322975146246</v>
      </c>
      <c r="KJ189" s="163">
        <v>-0.82232500000000064</v>
      </c>
      <c r="KK189" s="398">
        <f t="shared" si="719"/>
        <v>-21.991525228115012</v>
      </c>
      <c r="KL189" s="425"/>
      <c r="KN189" s="365">
        <v>-6.2723250000000004</v>
      </c>
      <c r="KO189" s="398">
        <f t="shared" si="720"/>
        <v>-24.17231895592753</v>
      </c>
      <c r="KP189" s="164"/>
      <c r="KR189" s="365">
        <v>1.1276749999999995</v>
      </c>
      <c r="KS189" s="398">
        <f t="shared" si="532"/>
        <v>-19.518014184371534</v>
      </c>
      <c r="KT189" s="164"/>
      <c r="KU189" s="36">
        <v>42431</v>
      </c>
    </row>
    <row r="190" spans="1:325" x14ac:dyDescent="0.35">
      <c r="A190" s="95">
        <v>41335</v>
      </c>
      <c r="B190" s="36">
        <v>41335</v>
      </c>
      <c r="C190" s="301">
        <v>8.8000000000000007</v>
      </c>
      <c r="D190" s="301">
        <v>-3.25</v>
      </c>
      <c r="E190" s="301">
        <v>2.8</v>
      </c>
      <c r="F190" s="301">
        <v>5.3000000000000007</v>
      </c>
      <c r="G190" s="301">
        <v>2.9000000000000004</v>
      </c>
      <c r="H190" s="301">
        <v>2.0999999999999996</v>
      </c>
      <c r="I190" s="301">
        <v>-3.35</v>
      </c>
      <c r="J190" s="301">
        <v>4.05</v>
      </c>
      <c r="K190" s="106"/>
      <c r="L190" s="36">
        <v>42431</v>
      </c>
      <c r="M190" s="105">
        <v>2.9827000000000004</v>
      </c>
      <c r="N190" s="98">
        <f t="shared" si="523"/>
        <v>2.9223250000000003</v>
      </c>
      <c r="O190" s="108">
        <f t="shared" si="524"/>
        <v>2.8815500000000003</v>
      </c>
      <c r="P190" s="262"/>
      <c r="Q190" s="181">
        <v>42431</v>
      </c>
      <c r="R190" s="301">
        <v>8.8000000000000007</v>
      </c>
      <c r="S190" s="224">
        <v>5.877675</v>
      </c>
      <c r="T190"/>
      <c r="U190" s="301">
        <v>-3.25</v>
      </c>
      <c r="V190" s="224">
        <v>-6.1723250000000007</v>
      </c>
      <c r="W190"/>
      <c r="X190" s="301">
        <v>2.8</v>
      </c>
      <c r="Y190" s="224">
        <v>-0.12232500000000046</v>
      </c>
      <c r="Z190"/>
      <c r="AA190" s="301">
        <v>5.3000000000000007</v>
      </c>
      <c r="AB190" s="224">
        <v>2.3776750000000004</v>
      </c>
      <c r="AC190"/>
      <c r="AD190" s="301">
        <v>2.9000000000000004</v>
      </c>
      <c r="AE190" s="223">
        <v>-2.2324999999999928E-2</v>
      </c>
      <c r="AF190"/>
      <c r="AG190" s="301">
        <v>2.0999999999999996</v>
      </c>
      <c r="AH190" s="223">
        <v>-0.82232500000000064</v>
      </c>
      <c r="AI190" s="100"/>
      <c r="AJ190" s="301">
        <v>-3.35</v>
      </c>
      <c r="AK190" s="223">
        <v>-6.2723250000000004</v>
      </c>
      <c r="AL190" s="104"/>
      <c r="AM190" s="301">
        <v>4.05</v>
      </c>
      <c r="AN190" s="223">
        <f t="shared" si="522"/>
        <v>1.1276749999999995</v>
      </c>
      <c r="AO190" s="104"/>
      <c r="AZ190" s="36">
        <v>42432</v>
      </c>
      <c r="BA190" s="301">
        <v>6.7</v>
      </c>
      <c r="BC190" s="301">
        <v>-2.15</v>
      </c>
      <c r="BE190" s="301">
        <v>1.8499999999999999</v>
      </c>
      <c r="BF190" s="98"/>
      <c r="BG190" s="301">
        <v>7.1</v>
      </c>
      <c r="BI190" s="301">
        <v>4.1500000000000004</v>
      </c>
      <c r="BK190" s="301">
        <v>1.3499999999999999</v>
      </c>
      <c r="BM190" s="301">
        <v>-5.45</v>
      </c>
      <c r="BN190" s="104"/>
      <c r="BO190" s="301">
        <v>7.05</v>
      </c>
      <c r="BP190" s="186"/>
      <c r="BQ190" s="104"/>
      <c r="BS190" s="36">
        <v>42432</v>
      </c>
      <c r="BT190">
        <v>136</v>
      </c>
      <c r="BU190">
        <f t="shared" si="671"/>
        <v>1.36</v>
      </c>
      <c r="BV190">
        <f t="shared" si="672"/>
        <v>-20.507107776000034</v>
      </c>
      <c r="BW190">
        <v>121</v>
      </c>
      <c r="BX190">
        <f t="shared" si="673"/>
        <v>1.21</v>
      </c>
      <c r="CA190" s="98"/>
      <c r="CD190" s="36">
        <v>42432</v>
      </c>
      <c r="CE190" s="105">
        <v>3.1051500000000001</v>
      </c>
      <c r="CF190" s="108">
        <v>3.0439250000000002</v>
      </c>
      <c r="CH190" s="104">
        <v>-20.507107776000034</v>
      </c>
      <c r="CI190" s="202">
        <f t="shared" si="663"/>
        <v>0.12729481774996998</v>
      </c>
      <c r="CJ190" s="224">
        <v>3.656075</v>
      </c>
      <c r="CK190" s="163">
        <f t="shared" si="675"/>
        <v>0</v>
      </c>
      <c r="CL190" s="229">
        <f t="shared" si="676"/>
        <v>1.4</v>
      </c>
      <c r="CM190" s="204">
        <f t="shared" si="677"/>
        <v>-21.271151862267565</v>
      </c>
      <c r="CN190" s="204">
        <f t="shared" si="593"/>
        <v>0.17821274484995797</v>
      </c>
      <c r="CO190" s="537"/>
      <c r="CP190" s="537"/>
      <c r="CQ190" s="537"/>
      <c r="CR190" s="537"/>
      <c r="CS190" s="518"/>
      <c r="CT190" s="519">
        <f t="shared" si="721"/>
        <v>0.17821274484995797</v>
      </c>
      <c r="CU190" s="519">
        <f t="shared" si="722"/>
        <v>0.17821274484995797</v>
      </c>
      <c r="CV190" s="519">
        <f>IF(AND((CH190&gt;(CY189+1.5)),(CJ190&gt;-2)),(CN190*2),(CU190))</f>
        <v>0.17821274484995797</v>
      </c>
      <c r="CW190" s="519">
        <f t="shared" si="723"/>
        <v>0.17821274484995797</v>
      </c>
      <c r="CX190" s="546">
        <f t="shared" si="679"/>
        <v>0.17821274484995797</v>
      </c>
      <c r="CY190" s="104">
        <f t="shared" si="724"/>
        <v>-19.803261212882585</v>
      </c>
      <c r="CZ190"/>
      <c r="DB190" s="36">
        <v>42432</v>
      </c>
      <c r="DC190" s="105">
        <v>3.1051500000000001</v>
      </c>
      <c r="DD190" s="108">
        <v>3.0439250000000002</v>
      </c>
      <c r="DF190" s="104">
        <v>-20.507107776000034</v>
      </c>
      <c r="DG190" s="202">
        <f t="shared" si="664"/>
        <v>0.12729481774996998</v>
      </c>
      <c r="DH190" s="224">
        <v>-5.1939250000000001</v>
      </c>
      <c r="DI190" s="163">
        <f t="shared" si="680"/>
        <v>-0.3</v>
      </c>
      <c r="DJ190" s="229">
        <f t="shared" si="681"/>
        <v>0</v>
      </c>
      <c r="DK190" s="204">
        <f t="shared" si="682"/>
        <v>-24.368929466650048</v>
      </c>
      <c r="DL190" s="204">
        <f t="shared" si="627"/>
        <v>-0.21089362757502172</v>
      </c>
      <c r="DM190" s="537"/>
      <c r="DN190" s="537"/>
      <c r="DO190" s="537"/>
      <c r="DP190" s="537"/>
      <c r="DQ190" s="518"/>
      <c r="DR190" s="519">
        <f t="shared" si="725"/>
        <v>-0.21089362757502172</v>
      </c>
      <c r="DS190" s="519">
        <f t="shared" si="726"/>
        <v>-0.21089362757502172</v>
      </c>
      <c r="DT190" s="519">
        <f t="shared" si="683"/>
        <v>-0.21089362757502172</v>
      </c>
      <c r="DU190" s="519">
        <f t="shared" si="727"/>
        <v>-0.21089362757502172</v>
      </c>
      <c r="DV190" s="546">
        <f t="shared" si="684"/>
        <v>-0.11089362757502172</v>
      </c>
      <c r="DW190" s="104">
        <f t="shared" si="728"/>
        <v>-21.60693534272605</v>
      </c>
      <c r="DY190" s="183"/>
      <c r="DZ190" s="36">
        <v>42432</v>
      </c>
      <c r="EA190" s="105">
        <v>3.1051500000000001</v>
      </c>
      <c r="EB190" s="108">
        <v>3.0439250000000002</v>
      </c>
      <c r="ED190" s="104">
        <v>-20.507107776000034</v>
      </c>
      <c r="EE190" s="202">
        <f t="shared" si="665"/>
        <v>0.12729481774996998</v>
      </c>
      <c r="EF190" s="224">
        <v>-1.1939250000000003</v>
      </c>
      <c r="EG190" s="163">
        <f t="shared" si="685"/>
        <v>0.95</v>
      </c>
      <c r="EH190" s="229">
        <f t="shared" si="686"/>
        <v>0</v>
      </c>
      <c r="EI190" s="204">
        <f t="shared" si="687"/>
        <v>-17.562847466977576</v>
      </c>
      <c r="EJ190" s="204">
        <f t="shared" si="628"/>
        <v>-5.177510538755925E-2</v>
      </c>
      <c r="EK190" s="537"/>
      <c r="EL190" s="537"/>
      <c r="EM190" s="537"/>
      <c r="EN190" s="537"/>
      <c r="EO190" s="518"/>
      <c r="EP190" s="519">
        <f t="shared" si="729"/>
        <v>-5.177510538755925E-2</v>
      </c>
      <c r="EQ190" s="519">
        <f t="shared" si="730"/>
        <v>-5.177510538755925E-2</v>
      </c>
      <c r="ER190" s="519">
        <f t="shared" si="688"/>
        <v>-5.177510538755925E-2</v>
      </c>
      <c r="ES190" s="519">
        <f t="shared" si="731"/>
        <v>-5.177510538755925E-2</v>
      </c>
      <c r="ET190" s="546">
        <f t="shared" si="689"/>
        <v>-5.177510538755925E-2</v>
      </c>
      <c r="EU190" s="104">
        <f t="shared" si="732"/>
        <v>-17.81580012698258</v>
      </c>
      <c r="EW190" s="183"/>
      <c r="EX190" s="36">
        <v>42432</v>
      </c>
      <c r="EY190" s="105">
        <v>3.1051500000000001</v>
      </c>
      <c r="EZ190" s="108">
        <v>3.0439250000000002</v>
      </c>
      <c r="FB190" s="104">
        <v>-20.507107776000034</v>
      </c>
      <c r="FC190" s="202">
        <f t="shared" si="666"/>
        <v>0.12729481774996998</v>
      </c>
      <c r="FD190" s="224">
        <v>4.0560749999999999</v>
      </c>
      <c r="FE190" s="163">
        <f t="shared" si="690"/>
        <v>0</v>
      </c>
      <c r="FF190" s="229">
        <f t="shared" si="691"/>
        <v>1.5</v>
      </c>
      <c r="FG190" s="204">
        <f t="shared" si="692"/>
        <v>-19.450040402155057</v>
      </c>
      <c r="FH190" s="204">
        <f t="shared" si="630"/>
        <v>0.19094222662495497</v>
      </c>
      <c r="FI190" s="537"/>
      <c r="FJ190" s="537"/>
      <c r="FK190" s="537"/>
      <c r="FL190" s="537"/>
      <c r="FM190" s="518"/>
      <c r="FN190" s="519">
        <f t="shared" si="733"/>
        <v>0.19094222662495497</v>
      </c>
      <c r="FO190" s="519">
        <f t="shared" si="734"/>
        <v>0.19094222662495497</v>
      </c>
      <c r="FP190" s="519">
        <f t="shared" si="693"/>
        <v>0.19094222662495497</v>
      </c>
      <c r="FQ190" s="519">
        <f t="shared" si="735"/>
        <v>0.19094222662495497</v>
      </c>
      <c r="FR190" s="546">
        <f t="shared" si="694"/>
        <v>0.19094222662495497</v>
      </c>
      <c r="FS190" s="104">
        <f t="shared" si="736"/>
        <v>-18.471028874331044</v>
      </c>
      <c r="FT190"/>
      <c r="FU190" s="183"/>
      <c r="FV190" s="36">
        <v>42432</v>
      </c>
      <c r="FW190" s="105">
        <v>3.1051500000000001</v>
      </c>
      <c r="FX190" s="108">
        <v>3.0439250000000002</v>
      </c>
      <c r="FZ190" s="104">
        <v>-20.507107776000034</v>
      </c>
      <c r="GA190" s="202">
        <f t="shared" si="667"/>
        <v>0.12729481774996998</v>
      </c>
      <c r="GB190" s="223">
        <v>1.1060750000000001</v>
      </c>
      <c r="GC190" s="163">
        <f t="shared" si="695"/>
        <v>0</v>
      </c>
      <c r="GD190" s="229">
        <f t="shared" si="696"/>
        <v>1.1000000000000001</v>
      </c>
      <c r="GE190" s="204">
        <f t="shared" si="697"/>
        <v>-25.01391065223752</v>
      </c>
      <c r="GF190" s="204">
        <f t="shared" si="632"/>
        <v>0.14002429952496698</v>
      </c>
      <c r="GG190" s="537"/>
      <c r="GH190" s="537"/>
      <c r="GI190" s="537"/>
      <c r="GJ190" s="537"/>
      <c r="GK190" s="518"/>
      <c r="GL190" s="519">
        <f t="shared" si="737"/>
        <v>0.14002429952496698</v>
      </c>
      <c r="GM190" s="519">
        <f t="shared" si="738"/>
        <v>0.14002429952496698</v>
      </c>
      <c r="GN190" s="519">
        <f t="shared" si="698"/>
        <v>0.14002429952496698</v>
      </c>
      <c r="GO190" s="519">
        <f t="shared" si="739"/>
        <v>0.14002429952496698</v>
      </c>
      <c r="GP190" s="546">
        <f t="shared" si="699"/>
        <v>0.14002429952496698</v>
      </c>
      <c r="GQ190" s="104">
        <f t="shared" si="740"/>
        <v>-21.253205451937493</v>
      </c>
      <c r="GR190"/>
      <c r="GS190" s="183"/>
      <c r="GT190" s="36">
        <v>42432</v>
      </c>
      <c r="GU190" s="105">
        <v>3.1051500000000001</v>
      </c>
      <c r="GV190" s="108">
        <v>3.0439250000000002</v>
      </c>
      <c r="GX190" s="104">
        <v>-20.507107776000034</v>
      </c>
      <c r="GY190" s="202">
        <f t="shared" si="668"/>
        <v>0.12729481774996998</v>
      </c>
      <c r="GZ190" s="223">
        <v>-1.6939250000000003</v>
      </c>
      <c r="HA190" s="163">
        <f t="shared" si="700"/>
        <v>0.95</v>
      </c>
      <c r="HB190" s="229">
        <f t="shared" si="701"/>
        <v>0</v>
      </c>
      <c r="HC190" s="204">
        <f t="shared" si="702"/>
        <v>-24.150624103650049</v>
      </c>
      <c r="HD190" s="204">
        <f t="shared" si="634"/>
        <v>-5.177510538755925E-2</v>
      </c>
      <c r="HE190" s="537"/>
      <c r="HF190" s="537"/>
      <c r="HG190" s="537"/>
      <c r="HH190" s="537"/>
      <c r="HI190" s="518"/>
      <c r="HJ190" s="519">
        <f t="shared" si="741"/>
        <v>-5.177510538755925E-2</v>
      </c>
      <c r="HK190" s="519">
        <f t="shared" si="742"/>
        <v>-5.177510538755925E-2</v>
      </c>
      <c r="HL190" s="519">
        <f t="shared" si="703"/>
        <v>-5.177510538755925E-2</v>
      </c>
      <c r="HM190" s="519">
        <f t="shared" si="743"/>
        <v>-5.177510538755925E-2</v>
      </c>
      <c r="HN190" s="546">
        <f t="shared" si="704"/>
        <v>4.8224894612440755E-2</v>
      </c>
      <c r="HO190" s="104">
        <f t="shared" si="744"/>
        <v>-21.94330033350257</v>
      </c>
      <c r="HP190" s="165"/>
      <c r="HQ190" s="183"/>
      <c r="HR190" s="36">
        <v>42432</v>
      </c>
      <c r="HS190" s="105">
        <v>3.1051500000000001</v>
      </c>
      <c r="HT190" s="108">
        <v>3.0439250000000002</v>
      </c>
      <c r="HV190" s="104">
        <v>-20.507107776000034</v>
      </c>
      <c r="HW190" s="202">
        <f t="shared" si="669"/>
        <v>0.12729481774996998</v>
      </c>
      <c r="HX190" s="223">
        <v>-8.4939250000000008</v>
      </c>
      <c r="HY190" s="163">
        <f t="shared" si="705"/>
        <v>-0.8</v>
      </c>
      <c r="HZ190" s="229">
        <f t="shared" si="706"/>
        <v>0</v>
      </c>
      <c r="IA190" s="204">
        <f t="shared" si="707"/>
        <v>-25.020802250527495</v>
      </c>
      <c r="IB190" s="204">
        <f t="shared" si="636"/>
        <v>-0.10183585419997598</v>
      </c>
      <c r="IC190" s="537"/>
      <c r="ID190" s="537"/>
      <c r="IE190" s="537"/>
      <c r="IF190" s="537"/>
      <c r="IG190" s="518"/>
      <c r="IH190" s="519">
        <f t="shared" si="745"/>
        <v>-8.1468683359980795E-2</v>
      </c>
      <c r="II190" s="519">
        <f t="shared" si="746"/>
        <v>-8.1468683359980795E-2</v>
      </c>
      <c r="IJ190" s="519">
        <f t="shared" si="708"/>
        <v>-8.1468683359980795E-2</v>
      </c>
      <c r="IK190" s="519">
        <f t="shared" si="747"/>
        <v>-8.1468683359980795E-2</v>
      </c>
      <c r="IL190" s="546">
        <f t="shared" si="709"/>
        <v>1.853131664001921E-2</v>
      </c>
      <c r="IM190" s="104">
        <f t="shared" si="748"/>
        <v>-24.153787639287511</v>
      </c>
      <c r="IN190" s="104"/>
      <c r="IO190" s="183"/>
      <c r="IP190" s="36">
        <v>42432</v>
      </c>
      <c r="IQ190" s="105">
        <v>3.1051500000000001</v>
      </c>
      <c r="IR190" s="108">
        <v>3.0439250000000002</v>
      </c>
      <c r="IT190" s="104">
        <v>-20.507107776000034</v>
      </c>
      <c r="IU190" s="202">
        <f t="shared" si="670"/>
        <v>0.12729481774996998</v>
      </c>
      <c r="IV190" s="365">
        <v>4.0060749999999992</v>
      </c>
      <c r="IW190" s="163">
        <f t="shared" si="710"/>
        <v>0</v>
      </c>
      <c r="IX190" s="229">
        <f t="shared" si="711"/>
        <v>1.5</v>
      </c>
      <c r="IY190" s="204">
        <f t="shared" si="712"/>
        <v>-19.53264810188757</v>
      </c>
      <c r="IZ190" s="204">
        <f t="shared" si="638"/>
        <v>0.19094222662495497</v>
      </c>
      <c r="JA190" s="537"/>
      <c r="JB190" s="537"/>
      <c r="JC190" s="537"/>
      <c r="JD190" s="537"/>
      <c r="JE190" s="518"/>
      <c r="JF190" s="519">
        <f t="shared" si="749"/>
        <v>0.19094222662495497</v>
      </c>
      <c r="JG190" s="519">
        <f t="shared" si="750"/>
        <v>0.19094222662495497</v>
      </c>
      <c r="JH190" s="519">
        <f t="shared" si="713"/>
        <v>0.19094222662495497</v>
      </c>
      <c r="JI190" s="519">
        <f t="shared" si="751"/>
        <v>0.19094222662495497</v>
      </c>
      <c r="JJ190" s="546">
        <f t="shared" si="714"/>
        <v>0.19094222662495497</v>
      </c>
      <c r="JK190" s="104">
        <f t="shared" si="752"/>
        <v>-19.327071957746579</v>
      </c>
      <c r="JL190" s="186"/>
      <c r="JM190" s="186"/>
      <c r="JN190" s="527"/>
      <c r="JO190" s="163">
        <v>-20.507107776000034</v>
      </c>
      <c r="JP190" s="163">
        <v>3.656075</v>
      </c>
      <c r="JQ190" s="398">
        <f t="shared" si="715"/>
        <v>-19.803261212882585</v>
      </c>
      <c r="JT190" s="163">
        <v>-5.1939250000000001</v>
      </c>
      <c r="JU190" s="398">
        <f t="shared" si="716"/>
        <v>-21.60693534272605</v>
      </c>
      <c r="JX190" s="163">
        <v>-1.1939250000000003</v>
      </c>
      <c r="JY190" s="425">
        <f t="shared" si="717"/>
        <v>-17.81580012698258</v>
      </c>
      <c r="KB190" s="163">
        <v>4.0560749999999999</v>
      </c>
      <c r="KC190" s="398">
        <f t="shared" si="528"/>
        <v>-18.471028874331044</v>
      </c>
      <c r="KF190" s="163">
        <v>1.1060750000000001</v>
      </c>
      <c r="KG190" s="398">
        <f t="shared" si="718"/>
        <v>-21.253205451937493</v>
      </c>
      <c r="KJ190" s="163">
        <v>-1.6939250000000003</v>
      </c>
      <c r="KK190" s="398">
        <f t="shared" si="719"/>
        <v>-21.94330033350257</v>
      </c>
      <c r="KL190" s="425"/>
      <c r="KN190" s="365">
        <v>-8.4939250000000008</v>
      </c>
      <c r="KO190" s="398">
        <f t="shared" si="720"/>
        <v>-24.153787639287511</v>
      </c>
      <c r="KP190" s="164"/>
      <c r="KR190" s="365">
        <v>4.0060749999999992</v>
      </c>
      <c r="KS190" s="398">
        <f t="shared" si="532"/>
        <v>-19.327071957746579</v>
      </c>
      <c r="KT190" s="164"/>
      <c r="KU190" s="36">
        <v>42432</v>
      </c>
    </row>
    <row r="191" spans="1:325" x14ac:dyDescent="0.35">
      <c r="A191" s="95">
        <v>41336</v>
      </c>
      <c r="B191" s="36">
        <v>41336</v>
      </c>
      <c r="C191" s="301">
        <v>6.7</v>
      </c>
      <c r="D191" s="301">
        <v>-2.15</v>
      </c>
      <c r="E191" s="301">
        <v>1.8499999999999999</v>
      </c>
      <c r="F191" s="301">
        <v>7.1</v>
      </c>
      <c r="G191" s="301">
        <v>4.1500000000000004</v>
      </c>
      <c r="H191" s="301">
        <v>1.3499999999999999</v>
      </c>
      <c r="I191" s="301">
        <v>-5.45</v>
      </c>
      <c r="J191" s="301">
        <v>7.05</v>
      </c>
      <c r="K191" s="106"/>
      <c r="L191" s="36">
        <v>42432</v>
      </c>
      <c r="M191" s="105">
        <v>3.1051500000000001</v>
      </c>
      <c r="N191" s="98">
        <f t="shared" si="523"/>
        <v>3.0439250000000002</v>
      </c>
      <c r="O191" s="108">
        <f t="shared" si="524"/>
        <v>2.9832666666666667</v>
      </c>
      <c r="P191" s="262"/>
      <c r="Q191" s="181">
        <v>42432</v>
      </c>
      <c r="R191" s="301">
        <v>6.7</v>
      </c>
      <c r="S191" s="224">
        <v>3.656075</v>
      </c>
      <c r="T191"/>
      <c r="U191" s="301">
        <v>-2.15</v>
      </c>
      <c r="V191" s="224">
        <v>-5.1939250000000001</v>
      </c>
      <c r="W191"/>
      <c r="X191" s="301">
        <v>1.8499999999999999</v>
      </c>
      <c r="Y191" s="224">
        <v>-1.1939250000000003</v>
      </c>
      <c r="Z191" s="98"/>
      <c r="AA191" s="301">
        <v>7.1</v>
      </c>
      <c r="AB191" s="224">
        <v>4.0560749999999999</v>
      </c>
      <c r="AC191"/>
      <c r="AD191" s="301">
        <v>4.1500000000000004</v>
      </c>
      <c r="AE191" s="223">
        <v>1.1060750000000001</v>
      </c>
      <c r="AF191"/>
      <c r="AG191" s="301">
        <v>1.3499999999999999</v>
      </c>
      <c r="AH191" s="223">
        <v>-1.6939250000000003</v>
      </c>
      <c r="AI191" s="100"/>
      <c r="AJ191" s="301">
        <v>-5.45</v>
      </c>
      <c r="AK191" s="223">
        <v>-8.4939250000000008</v>
      </c>
      <c r="AL191" s="104"/>
      <c r="AM191" s="301">
        <v>7.05</v>
      </c>
      <c r="AN191" s="223">
        <f t="shared" si="522"/>
        <v>4.0060749999999992</v>
      </c>
      <c r="AO191" s="104"/>
      <c r="AZ191" s="36">
        <v>42433</v>
      </c>
      <c r="BA191" s="301">
        <v>3.8</v>
      </c>
      <c r="BC191" s="301">
        <v>0.85</v>
      </c>
      <c r="BE191" s="301">
        <v>-0.44999999999999996</v>
      </c>
      <c r="BF191">
        <v>-18.682013888888893</v>
      </c>
      <c r="BG191" s="301">
        <v>6.65</v>
      </c>
      <c r="BI191" s="301">
        <v>3.75</v>
      </c>
      <c r="BK191" s="301">
        <v>0</v>
      </c>
      <c r="BM191" s="301">
        <v>-7.75</v>
      </c>
      <c r="BN191" s="104"/>
      <c r="BO191" s="301">
        <v>6.3</v>
      </c>
      <c r="BP191" s="186"/>
      <c r="BQ191" s="104"/>
      <c r="BS191" s="36">
        <v>42433</v>
      </c>
      <c r="BT191">
        <v>137</v>
      </c>
      <c r="BU191">
        <f t="shared" si="671"/>
        <v>1.37</v>
      </c>
      <c r="BV191">
        <f t="shared" si="672"/>
        <v>-20.374668007749996</v>
      </c>
      <c r="BW191">
        <v>122</v>
      </c>
      <c r="BX191">
        <f t="shared" si="673"/>
        <v>1.22</v>
      </c>
      <c r="CD191" s="36">
        <v>42433</v>
      </c>
      <c r="CE191" s="105">
        <v>3.2292999999999998</v>
      </c>
      <c r="CF191" s="108">
        <v>3.1672250000000002</v>
      </c>
      <c r="CH191" s="104">
        <v>-20.374668007749996</v>
      </c>
      <c r="CI191" s="202">
        <f t="shared" si="663"/>
        <v>0.13243976825003756</v>
      </c>
      <c r="CJ191" s="224">
        <v>0.63277499999999964</v>
      </c>
      <c r="CK191" s="163">
        <f t="shared" si="675"/>
        <v>0</v>
      </c>
      <c r="CL191" s="229">
        <f t="shared" si="676"/>
        <v>1.05</v>
      </c>
      <c r="CM191" s="204">
        <f t="shared" si="677"/>
        <v>-21.132090105605027</v>
      </c>
      <c r="CN191" s="204">
        <f t="shared" si="593"/>
        <v>0.13906175666253873</v>
      </c>
      <c r="CO191" s="537"/>
      <c r="CP191" s="537"/>
      <c r="CQ191" s="537"/>
      <c r="CR191" s="537"/>
      <c r="CS191" s="518"/>
      <c r="CT191" s="519">
        <f t="shared" si="721"/>
        <v>0.13906175666253873</v>
      </c>
      <c r="CU191" s="519">
        <f t="shared" si="722"/>
        <v>0.13906175666253873</v>
      </c>
      <c r="CV191" s="519">
        <f t="shared" si="678"/>
        <v>0.13906175666253873</v>
      </c>
      <c r="CW191" s="519">
        <f t="shared" si="723"/>
        <v>0.13906175666253873</v>
      </c>
      <c r="CX191" s="546">
        <f t="shared" si="679"/>
        <v>0.13906175666253873</v>
      </c>
      <c r="CY191" s="104">
        <f t="shared" si="724"/>
        <v>-19.664199456220047</v>
      </c>
      <c r="CZ191"/>
      <c r="DB191" s="36">
        <v>42433</v>
      </c>
      <c r="DC191" s="105">
        <v>3.2292999999999998</v>
      </c>
      <c r="DD191" s="108">
        <v>3.1672250000000002</v>
      </c>
      <c r="DF191" s="104">
        <v>-20.374668007749996</v>
      </c>
      <c r="DG191" s="202">
        <f t="shared" si="664"/>
        <v>0.13243976825003756</v>
      </c>
      <c r="DH191" s="224">
        <v>-2.3172250000000001</v>
      </c>
      <c r="DI191" s="163">
        <f t="shared" si="680"/>
        <v>0.93</v>
      </c>
      <c r="DJ191" s="229">
        <f t="shared" si="681"/>
        <v>0</v>
      </c>
      <c r="DK191" s="204">
        <f t="shared" si="682"/>
        <v>-24.413320713927476</v>
      </c>
      <c r="DL191" s="204">
        <f t="shared" si="627"/>
        <v>-4.4391247277427937E-2</v>
      </c>
      <c r="DM191" s="537"/>
      <c r="DN191" s="537"/>
      <c r="DO191" s="537"/>
      <c r="DP191" s="537"/>
      <c r="DQ191" s="518"/>
      <c r="DR191" s="519">
        <f t="shared" si="725"/>
        <v>-4.4391247277427937E-2</v>
      </c>
      <c r="DS191" s="519">
        <f t="shared" si="726"/>
        <v>-4.4391247277427937E-2</v>
      </c>
      <c r="DT191" s="519">
        <f t="shared" si="683"/>
        <v>-4.4391247277427937E-2</v>
      </c>
      <c r="DU191" s="519">
        <f t="shared" si="727"/>
        <v>-4.4391247277427937E-2</v>
      </c>
      <c r="DV191" s="546">
        <f t="shared" si="684"/>
        <v>5.5608752722572069E-2</v>
      </c>
      <c r="DW191" s="104">
        <f t="shared" si="728"/>
        <v>-21.551326590003477</v>
      </c>
      <c r="DY191" s="183"/>
      <c r="DZ191" s="36">
        <v>42433</v>
      </c>
      <c r="EA191" s="105">
        <v>3.2292999999999998</v>
      </c>
      <c r="EB191" s="108">
        <v>3.1672250000000002</v>
      </c>
      <c r="ED191" s="104">
        <v>-20.374668007749996</v>
      </c>
      <c r="EE191" s="202">
        <f t="shared" si="665"/>
        <v>0.13243976825003756</v>
      </c>
      <c r="EF191" s="224">
        <v>-3.6172250000000004</v>
      </c>
      <c r="EG191" s="163">
        <f t="shared" si="685"/>
        <v>0.9</v>
      </c>
      <c r="EH191" s="229">
        <f t="shared" si="686"/>
        <v>0</v>
      </c>
      <c r="EI191" s="204">
        <f t="shared" si="687"/>
        <v>-17.611211907302504</v>
      </c>
      <c r="EJ191" s="204">
        <f t="shared" si="628"/>
        <v>-4.8364440324927926E-2</v>
      </c>
      <c r="EK191" s="537"/>
      <c r="EL191" s="537"/>
      <c r="EM191" s="537"/>
      <c r="EN191" s="537"/>
      <c r="EO191" s="518"/>
      <c r="EP191" s="519">
        <f t="shared" si="729"/>
        <v>-4.8364440324927926E-2</v>
      </c>
      <c r="EQ191" s="519">
        <f t="shared" si="730"/>
        <v>-4.8364440324927926E-2</v>
      </c>
      <c r="ER191" s="519">
        <f t="shared" si="688"/>
        <v>-4.8364440324927926E-2</v>
      </c>
      <c r="ES191" s="519">
        <f t="shared" si="731"/>
        <v>-4.8364440324927926E-2</v>
      </c>
      <c r="ET191" s="546">
        <f t="shared" si="689"/>
        <v>-4.8364440324927926E-2</v>
      </c>
      <c r="EU191" s="104">
        <f t="shared" si="732"/>
        <v>-17.864164567307508</v>
      </c>
      <c r="EV191" s="163">
        <v>-18.682013888888893</v>
      </c>
      <c r="EW191" s="183"/>
      <c r="EX191" s="36">
        <v>42433</v>
      </c>
      <c r="EY191" s="105">
        <v>3.2292999999999998</v>
      </c>
      <c r="EZ191" s="108">
        <v>3.1672250000000002</v>
      </c>
      <c r="FB191" s="104">
        <v>-20.374668007749996</v>
      </c>
      <c r="FC191" s="202">
        <f t="shared" si="666"/>
        <v>0.13243976825003756</v>
      </c>
      <c r="FD191" s="224">
        <v>3.4827750000000002</v>
      </c>
      <c r="FE191" s="163">
        <f t="shared" si="690"/>
        <v>0</v>
      </c>
      <c r="FF191" s="229">
        <f t="shared" si="691"/>
        <v>1.4</v>
      </c>
      <c r="FG191" s="204">
        <f t="shared" si="692"/>
        <v>-19.264624726605003</v>
      </c>
      <c r="FH191" s="204">
        <f t="shared" si="630"/>
        <v>0.185415675550054</v>
      </c>
      <c r="FI191" s="537"/>
      <c r="FJ191" s="537"/>
      <c r="FK191" s="537"/>
      <c r="FL191" s="537"/>
      <c r="FM191" s="518"/>
      <c r="FN191" s="519">
        <f t="shared" si="733"/>
        <v>0.185415675550054</v>
      </c>
      <c r="FO191" s="519">
        <f t="shared" si="734"/>
        <v>0.185415675550054</v>
      </c>
      <c r="FP191" s="519">
        <f t="shared" si="693"/>
        <v>0.185415675550054</v>
      </c>
      <c r="FQ191" s="519">
        <f t="shared" si="735"/>
        <v>0.185415675550054</v>
      </c>
      <c r="FR191" s="546">
        <f t="shared" si="694"/>
        <v>0.185415675550054</v>
      </c>
      <c r="FS191" s="104">
        <f t="shared" si="736"/>
        <v>-18.28561319878099</v>
      </c>
      <c r="FT191"/>
      <c r="FU191" s="183"/>
      <c r="FV191" s="36">
        <v>42433</v>
      </c>
      <c r="FW191" s="105">
        <v>3.2292999999999998</v>
      </c>
      <c r="FX191" s="108">
        <v>3.1672250000000002</v>
      </c>
      <c r="FZ191" s="104">
        <v>-20.374668007749996</v>
      </c>
      <c r="GA191" s="202">
        <f t="shared" si="667"/>
        <v>0.13243976825003756</v>
      </c>
      <c r="GB191" s="223">
        <v>0.58277499999999982</v>
      </c>
      <c r="GC191" s="163">
        <f t="shared" si="695"/>
        <v>0</v>
      </c>
      <c r="GD191" s="229">
        <f t="shared" si="696"/>
        <v>1.05</v>
      </c>
      <c r="GE191" s="204">
        <f t="shared" si="697"/>
        <v>-24.874848895574981</v>
      </c>
      <c r="GF191" s="204">
        <f t="shared" si="632"/>
        <v>0.13906175666253873</v>
      </c>
      <c r="GG191" s="537"/>
      <c r="GH191" s="537"/>
      <c r="GI191" s="537"/>
      <c r="GJ191" s="537"/>
      <c r="GK191" s="518"/>
      <c r="GL191" s="519">
        <f t="shared" si="737"/>
        <v>0.13906175666253873</v>
      </c>
      <c r="GM191" s="519">
        <f t="shared" si="738"/>
        <v>0.13906175666253873</v>
      </c>
      <c r="GN191" s="519">
        <f t="shared" si="698"/>
        <v>0.13906175666253873</v>
      </c>
      <c r="GO191" s="519">
        <f t="shared" si="739"/>
        <v>0.13906175666253873</v>
      </c>
      <c r="GP191" s="546">
        <f t="shared" si="699"/>
        <v>0.13906175666253873</v>
      </c>
      <c r="GQ191" s="104">
        <f t="shared" si="740"/>
        <v>-21.114143695274954</v>
      </c>
      <c r="GR191"/>
      <c r="GS191" s="183"/>
      <c r="GT191" s="36">
        <v>42433</v>
      </c>
      <c r="GU191" s="105">
        <v>3.2292999999999998</v>
      </c>
      <c r="GV191" s="108">
        <v>3.1672250000000002</v>
      </c>
      <c r="GX191" s="104">
        <v>-20.374668007749996</v>
      </c>
      <c r="GY191" s="202">
        <f t="shared" si="668"/>
        <v>0.13243976825003756</v>
      </c>
      <c r="GZ191" s="223">
        <v>-3.1672250000000002</v>
      </c>
      <c r="HA191" s="163">
        <f t="shared" si="700"/>
        <v>0.9</v>
      </c>
      <c r="HB191" s="229">
        <f t="shared" si="701"/>
        <v>0</v>
      </c>
      <c r="HC191" s="204">
        <f t="shared" si="702"/>
        <v>-24.198988543974977</v>
      </c>
      <c r="HD191" s="204">
        <f t="shared" si="634"/>
        <v>-4.8364440324927926E-2</v>
      </c>
      <c r="HE191" s="537"/>
      <c r="HF191" s="537"/>
      <c r="HG191" s="537"/>
      <c r="HH191" s="537"/>
      <c r="HI191" s="518"/>
      <c r="HJ191" s="519">
        <f t="shared" si="741"/>
        <v>-4.8364440324927926E-2</v>
      </c>
      <c r="HK191" s="519">
        <f t="shared" si="742"/>
        <v>-4.8364440324927926E-2</v>
      </c>
      <c r="HL191" s="519">
        <f t="shared" si="703"/>
        <v>-4.8364440324927926E-2</v>
      </c>
      <c r="HM191" s="519">
        <f t="shared" si="743"/>
        <v>-4.8364440324927926E-2</v>
      </c>
      <c r="HN191" s="546">
        <f t="shared" si="704"/>
        <v>5.1635559675072079E-2</v>
      </c>
      <c r="HO191" s="104">
        <f t="shared" si="744"/>
        <v>-21.891664773827497</v>
      </c>
      <c r="HP191" s="165"/>
      <c r="HQ191" s="183"/>
      <c r="HR191" s="36">
        <v>42433</v>
      </c>
      <c r="HS191" s="105">
        <v>3.2292999999999998</v>
      </c>
      <c r="HT191" s="108">
        <v>3.1672250000000002</v>
      </c>
      <c r="HV191" s="104">
        <v>-20.374668007749996</v>
      </c>
      <c r="HW191" s="202">
        <f t="shared" si="669"/>
        <v>0.13243976825003756</v>
      </c>
      <c r="HX191" s="223">
        <v>-10.917225</v>
      </c>
      <c r="HY191" s="163">
        <f t="shared" si="705"/>
        <v>-1.1000000000000001</v>
      </c>
      <c r="HZ191" s="229">
        <f t="shared" si="706"/>
        <v>0</v>
      </c>
      <c r="IA191" s="204">
        <f t="shared" si="707"/>
        <v>-25.166485995602535</v>
      </c>
      <c r="IB191" s="204">
        <f t="shared" si="636"/>
        <v>-0.14568374507503989</v>
      </c>
      <c r="IC191" s="537"/>
      <c r="ID191" s="537"/>
      <c r="IE191" s="537"/>
      <c r="IF191" s="537"/>
      <c r="IG191" s="518"/>
      <c r="IH191" s="519">
        <f t="shared" si="745"/>
        <v>-0.11654699606003192</v>
      </c>
      <c r="II191" s="519">
        <f t="shared" si="746"/>
        <v>-0.11654699606003192</v>
      </c>
      <c r="IJ191" s="519">
        <f t="shared" si="708"/>
        <v>-0.11654699606003192</v>
      </c>
      <c r="IK191" s="519">
        <f t="shared" si="747"/>
        <v>-0.11654699606003192</v>
      </c>
      <c r="IL191" s="546">
        <f t="shared" si="709"/>
        <v>-1.6546996060031918E-2</v>
      </c>
      <c r="IM191" s="104">
        <f t="shared" si="748"/>
        <v>-24.170334635347544</v>
      </c>
      <c r="IN191" s="104"/>
      <c r="IO191" s="183"/>
      <c r="IP191" s="36">
        <v>42433</v>
      </c>
      <c r="IQ191" s="105">
        <v>3.2292999999999998</v>
      </c>
      <c r="IR191" s="108">
        <v>3.1672250000000002</v>
      </c>
      <c r="IT191" s="104">
        <v>-20.374668007749996</v>
      </c>
      <c r="IU191" s="202">
        <f t="shared" si="670"/>
        <v>0.13243976825003756</v>
      </c>
      <c r="IV191" s="365">
        <v>3.1327749999999996</v>
      </c>
      <c r="IW191" s="163">
        <f t="shared" si="710"/>
        <v>0</v>
      </c>
      <c r="IX191" s="229">
        <f t="shared" si="711"/>
        <v>1.4</v>
      </c>
      <c r="IY191" s="204">
        <f t="shared" si="712"/>
        <v>-19.347232426337516</v>
      </c>
      <c r="IZ191" s="204">
        <f t="shared" si="638"/>
        <v>0.185415675550054</v>
      </c>
      <c r="JA191" s="537"/>
      <c r="JB191" s="537"/>
      <c r="JC191" s="537"/>
      <c r="JD191" s="537"/>
      <c r="JE191" s="518"/>
      <c r="JF191" s="519">
        <f t="shared" si="749"/>
        <v>0.185415675550054</v>
      </c>
      <c r="JG191" s="519">
        <f t="shared" si="750"/>
        <v>0.185415675550054</v>
      </c>
      <c r="JH191" s="519">
        <f t="shared" si="713"/>
        <v>0.185415675550054</v>
      </c>
      <c r="JI191" s="519">
        <f t="shared" si="751"/>
        <v>0.185415675550054</v>
      </c>
      <c r="JJ191" s="546">
        <f t="shared" si="714"/>
        <v>0.185415675550054</v>
      </c>
      <c r="JK191" s="104">
        <f t="shared" si="752"/>
        <v>-19.141656282196525</v>
      </c>
      <c r="JL191" s="186"/>
      <c r="JM191" s="186"/>
      <c r="JN191" s="527"/>
      <c r="JO191" s="163">
        <v>-20.374668007749996</v>
      </c>
      <c r="JP191" s="163">
        <v>0.63277499999999964</v>
      </c>
      <c r="JQ191" s="398">
        <f t="shared" si="715"/>
        <v>-19.664199456220047</v>
      </c>
      <c r="JT191" s="163">
        <v>-2.3172250000000001</v>
      </c>
      <c r="JU191" s="398">
        <f t="shared" si="716"/>
        <v>-21.551326590003477</v>
      </c>
      <c r="JX191" s="163">
        <v>-3.6172250000000004</v>
      </c>
      <c r="JY191" s="425">
        <f t="shared" si="717"/>
        <v>-17.864164567307508</v>
      </c>
      <c r="JZ191" s="398">
        <v>-18.682013888888893</v>
      </c>
      <c r="KB191" s="163">
        <v>3.4827750000000002</v>
      </c>
      <c r="KC191" s="398">
        <f t="shared" si="528"/>
        <v>-18.28561319878099</v>
      </c>
      <c r="KF191" s="163">
        <v>0.58277499999999982</v>
      </c>
      <c r="KG191" s="398">
        <f t="shared" si="718"/>
        <v>-21.114143695274954</v>
      </c>
      <c r="KJ191" s="163">
        <v>-3.1672250000000002</v>
      </c>
      <c r="KK191" s="398">
        <f t="shared" si="719"/>
        <v>-21.891664773827497</v>
      </c>
      <c r="KL191" s="425"/>
      <c r="KN191" s="365">
        <v>-10.917225</v>
      </c>
      <c r="KO191" s="398">
        <f t="shared" si="720"/>
        <v>-24.170334635347544</v>
      </c>
      <c r="KP191" s="164"/>
      <c r="KR191" s="365">
        <v>3.1327749999999996</v>
      </c>
      <c r="KS191" s="398">
        <f t="shared" si="532"/>
        <v>-19.141656282196525</v>
      </c>
      <c r="KT191" s="164"/>
      <c r="KU191" s="36">
        <v>42433</v>
      </c>
    </row>
    <row r="192" spans="1:325" ht="15.75" customHeight="1" x14ac:dyDescent="0.35">
      <c r="A192" s="95">
        <v>41337</v>
      </c>
      <c r="B192" s="36">
        <v>41337</v>
      </c>
      <c r="C192" s="301">
        <v>3.8</v>
      </c>
      <c r="D192" s="301">
        <v>0.85</v>
      </c>
      <c r="E192" s="301">
        <v>-0.44999999999999996</v>
      </c>
      <c r="F192" s="301">
        <v>6.65</v>
      </c>
      <c r="G192" s="301">
        <v>3.75</v>
      </c>
      <c r="H192" s="301">
        <v>0</v>
      </c>
      <c r="I192" s="301">
        <v>-7.75</v>
      </c>
      <c r="J192" s="301">
        <v>6.3</v>
      </c>
      <c r="K192" s="106"/>
      <c r="L192" s="36">
        <v>42433</v>
      </c>
      <c r="M192" s="105">
        <v>3.2292999999999998</v>
      </c>
      <c r="N192" s="98">
        <f t="shared" si="523"/>
        <v>3.1672250000000002</v>
      </c>
      <c r="O192" s="108">
        <f t="shared" si="524"/>
        <v>3.1057166666666665</v>
      </c>
      <c r="P192" s="262"/>
      <c r="Q192" s="181">
        <v>42433</v>
      </c>
      <c r="R192" s="301">
        <v>3.8</v>
      </c>
      <c r="S192" s="224">
        <v>0.63277499999999964</v>
      </c>
      <c r="T192"/>
      <c r="U192" s="301">
        <v>0.85</v>
      </c>
      <c r="V192" s="224">
        <v>-2.3172250000000001</v>
      </c>
      <c r="W192"/>
      <c r="X192" s="301">
        <v>-0.44999999999999996</v>
      </c>
      <c r="Y192" s="224">
        <v>-3.6172250000000004</v>
      </c>
      <c r="Z192">
        <v>-18.682013888888893</v>
      </c>
      <c r="AA192" s="301">
        <v>6.65</v>
      </c>
      <c r="AB192" s="224">
        <v>3.4827750000000002</v>
      </c>
      <c r="AC192"/>
      <c r="AD192" s="301">
        <v>3.75</v>
      </c>
      <c r="AE192" s="223">
        <v>0.58277499999999982</v>
      </c>
      <c r="AF192"/>
      <c r="AG192" s="301">
        <v>0</v>
      </c>
      <c r="AH192" s="223">
        <v>-3.1672250000000002</v>
      </c>
      <c r="AI192" s="100"/>
      <c r="AJ192" s="301">
        <v>-7.75</v>
      </c>
      <c r="AK192" s="223">
        <v>-10.917225</v>
      </c>
      <c r="AL192" s="104"/>
      <c r="AM192" s="301">
        <v>6.3</v>
      </c>
      <c r="AN192" s="223">
        <f t="shared" si="522"/>
        <v>3.1327749999999996</v>
      </c>
      <c r="AO192" s="104"/>
      <c r="AZ192" s="36">
        <v>42434</v>
      </c>
      <c r="BA192" s="301">
        <v>2.5499999999999998</v>
      </c>
      <c r="BC192" s="301">
        <v>3.05</v>
      </c>
      <c r="BE192" s="301">
        <v>0.95000000000000007</v>
      </c>
      <c r="BG192" s="301">
        <v>8.6999999999999993</v>
      </c>
      <c r="BI192" s="301">
        <v>0.34999999999999987</v>
      </c>
      <c r="BK192" s="301">
        <v>-1.2</v>
      </c>
      <c r="BM192" s="301">
        <v>-8.3500000000000014</v>
      </c>
      <c r="BN192" s="104"/>
      <c r="BO192" s="301">
        <v>4.9499999999999993</v>
      </c>
      <c r="BP192" s="186"/>
      <c r="BQ192" s="104"/>
      <c r="BS192" s="36">
        <v>42434</v>
      </c>
      <c r="BT192">
        <v>138</v>
      </c>
      <c r="BU192">
        <f t="shared" si="671"/>
        <v>1.38</v>
      </c>
      <c r="BV192">
        <f t="shared" si="672"/>
        <v>-20.236922659999998</v>
      </c>
      <c r="BW192">
        <v>123</v>
      </c>
      <c r="BX192">
        <f t="shared" si="673"/>
        <v>1.23</v>
      </c>
      <c r="CD192" s="36">
        <v>42434</v>
      </c>
      <c r="CE192" s="105">
        <v>3.3551499999999996</v>
      </c>
      <c r="CF192" s="108">
        <v>3.2922249999999997</v>
      </c>
      <c r="CH192" s="104">
        <v>-20.236922659999998</v>
      </c>
      <c r="CI192" s="202">
        <f t="shared" si="663"/>
        <v>0.13774534774999836</v>
      </c>
      <c r="CJ192" s="224">
        <v>-0.74222499999999991</v>
      </c>
      <c r="CK192" s="163">
        <f t="shared" si="675"/>
        <v>0</v>
      </c>
      <c r="CL192" s="229">
        <f t="shared" si="676"/>
        <v>1</v>
      </c>
      <c r="CM192" s="204">
        <f t="shared" si="677"/>
        <v>-21.156599410105031</v>
      </c>
      <c r="CN192" s="204">
        <f t="shared" si="593"/>
        <v>-2.4509304500003992E-2</v>
      </c>
      <c r="CO192" s="537"/>
      <c r="CP192" s="537"/>
      <c r="CQ192" s="537"/>
      <c r="CR192" s="537"/>
      <c r="CS192" s="518"/>
      <c r="CT192" s="519">
        <f t="shared" si="721"/>
        <v>-2.4509304500003992E-2</v>
      </c>
      <c r="CU192" s="519">
        <f t="shared" si="722"/>
        <v>-2.4509304500003992E-2</v>
      </c>
      <c r="CV192" s="519">
        <f t="shared" si="678"/>
        <v>-2.4509304500003992E-2</v>
      </c>
      <c r="CW192" s="519">
        <f t="shared" si="723"/>
        <v>-2.4509304500003992E-2</v>
      </c>
      <c r="CX192" s="546">
        <f t="shared" si="679"/>
        <v>-2.4509304500003992E-2</v>
      </c>
      <c r="CY192" s="104">
        <f t="shared" si="724"/>
        <v>-19.688708760720051</v>
      </c>
      <c r="CZ192"/>
      <c r="DB192" s="36">
        <v>42434</v>
      </c>
      <c r="DC192" s="105">
        <v>3.3551499999999996</v>
      </c>
      <c r="DD192" s="108">
        <v>3.2922249999999997</v>
      </c>
      <c r="DF192" s="104">
        <v>-20.236922659999998</v>
      </c>
      <c r="DG192" s="202">
        <f t="shared" si="664"/>
        <v>0.13774534774999836</v>
      </c>
      <c r="DH192" s="224">
        <v>-0.24222499999999991</v>
      </c>
      <c r="DI192" s="163">
        <f t="shared" si="680"/>
        <v>0</v>
      </c>
      <c r="DJ192" s="229">
        <f t="shared" si="681"/>
        <v>1</v>
      </c>
      <c r="DK192" s="204">
        <f t="shared" si="682"/>
        <v>-24.43783001842748</v>
      </c>
      <c r="DL192" s="204">
        <f t="shared" si="627"/>
        <v>-2.4509304500003992E-2</v>
      </c>
      <c r="DM192" s="537"/>
      <c r="DN192" s="537"/>
      <c r="DO192" s="537"/>
      <c r="DP192" s="537"/>
      <c r="DQ192" s="518"/>
      <c r="DR192" s="519">
        <f t="shared" si="725"/>
        <v>-2.4509304500003992E-2</v>
      </c>
      <c r="DS192" s="519">
        <f t="shared" si="726"/>
        <v>-2.4509304500003992E-2</v>
      </c>
      <c r="DT192" s="519">
        <f t="shared" si="683"/>
        <v>-2.4509304500003992E-2</v>
      </c>
      <c r="DU192" s="519">
        <f t="shared" si="727"/>
        <v>-2.4509304500003992E-2</v>
      </c>
      <c r="DV192" s="546">
        <f t="shared" si="684"/>
        <v>7.5490695499996013E-2</v>
      </c>
      <c r="DW192" s="104">
        <f t="shared" si="728"/>
        <v>-21.475835894503479</v>
      </c>
      <c r="DY192" s="183"/>
      <c r="DZ192" s="36">
        <v>42434</v>
      </c>
      <c r="EA192" s="105">
        <v>3.3551499999999996</v>
      </c>
      <c r="EB192" s="108">
        <v>3.2922249999999997</v>
      </c>
      <c r="ED192" s="104">
        <v>-20.236922659999998</v>
      </c>
      <c r="EE192" s="202">
        <f t="shared" si="665"/>
        <v>0.13774534774999836</v>
      </c>
      <c r="EF192" s="224">
        <v>-2.3422249999999996</v>
      </c>
      <c r="EG192" s="163">
        <f t="shared" si="685"/>
        <v>0.93</v>
      </c>
      <c r="EH192" s="229">
        <f t="shared" si="686"/>
        <v>0</v>
      </c>
      <c r="EI192" s="204">
        <f t="shared" si="687"/>
        <v>-17.645363386145007</v>
      </c>
      <c r="EJ192" s="204">
        <f t="shared" si="628"/>
        <v>-3.4151478842503025E-2</v>
      </c>
      <c r="EK192" s="537"/>
      <c r="EL192" s="537"/>
      <c r="EM192" s="537"/>
      <c r="EN192" s="537"/>
      <c r="EO192" s="518"/>
      <c r="EP192" s="519">
        <f t="shared" si="729"/>
        <v>-3.4151478842503025E-2</v>
      </c>
      <c r="EQ192" s="519">
        <f t="shared" si="730"/>
        <v>-3.4151478842503025E-2</v>
      </c>
      <c r="ER192" s="519">
        <f t="shared" si="688"/>
        <v>-3.4151478842503025E-2</v>
      </c>
      <c r="ES192" s="519">
        <f t="shared" si="731"/>
        <v>-3.4151478842503025E-2</v>
      </c>
      <c r="ET192" s="546">
        <f t="shared" si="689"/>
        <v>-3.4151478842503025E-2</v>
      </c>
      <c r="EU192" s="104">
        <f t="shared" si="732"/>
        <v>-17.898316046150011</v>
      </c>
      <c r="EW192" s="183"/>
      <c r="EX192" s="36">
        <v>42434</v>
      </c>
      <c r="EY192" s="105">
        <v>3.3551499999999996</v>
      </c>
      <c r="EZ192" s="108">
        <v>3.2922249999999997</v>
      </c>
      <c r="FB192" s="104">
        <v>-20.236922659999998</v>
      </c>
      <c r="FC192" s="202">
        <f t="shared" si="666"/>
        <v>0.13774534774999836</v>
      </c>
      <c r="FD192" s="224">
        <v>5.4077749999999991</v>
      </c>
      <c r="FE192" s="163">
        <f t="shared" si="690"/>
        <v>0</v>
      </c>
      <c r="FF192" s="229">
        <f t="shared" si="691"/>
        <v>1.5</v>
      </c>
      <c r="FG192" s="204">
        <f t="shared" si="692"/>
        <v>-19.058006704980006</v>
      </c>
      <c r="FH192" s="204">
        <f t="shared" si="630"/>
        <v>0.20661802162499754</v>
      </c>
      <c r="FI192" s="537"/>
      <c r="FJ192" s="537"/>
      <c r="FK192" s="537"/>
      <c r="FL192" s="537"/>
      <c r="FM192" s="518"/>
      <c r="FN192" s="519">
        <f t="shared" si="733"/>
        <v>0.20661802162499754</v>
      </c>
      <c r="FO192" s="519">
        <f t="shared" si="734"/>
        <v>0.20661802162499754</v>
      </c>
      <c r="FP192" s="519">
        <f t="shared" si="693"/>
        <v>0.20661802162499754</v>
      </c>
      <c r="FQ192" s="519">
        <f t="shared" si="735"/>
        <v>0.20661802162499754</v>
      </c>
      <c r="FR192" s="546">
        <f t="shared" si="694"/>
        <v>0.20661802162499754</v>
      </c>
      <c r="FS192" s="104">
        <f t="shared" si="736"/>
        <v>-18.078995177155992</v>
      </c>
      <c r="FT192"/>
      <c r="FU192" s="183"/>
      <c r="FV192" s="36">
        <v>42434</v>
      </c>
      <c r="FW192" s="105">
        <v>3.3551499999999996</v>
      </c>
      <c r="FX192" s="108">
        <v>3.2922249999999997</v>
      </c>
      <c r="FZ192" s="104">
        <v>-20.236922659999998</v>
      </c>
      <c r="GA192" s="202">
        <f t="shared" si="667"/>
        <v>0.13774534774999836</v>
      </c>
      <c r="GB192" s="223">
        <v>-2.9422249999999996</v>
      </c>
      <c r="GC192" s="163">
        <f t="shared" si="695"/>
        <v>0.93</v>
      </c>
      <c r="GD192" s="229">
        <f t="shared" si="696"/>
        <v>0</v>
      </c>
      <c r="GE192" s="204">
        <f t="shared" si="697"/>
        <v>-24.909000374417484</v>
      </c>
      <c r="GF192" s="204">
        <f t="shared" si="632"/>
        <v>-3.4151478842503025E-2</v>
      </c>
      <c r="GG192" s="537"/>
      <c r="GH192" s="537"/>
      <c r="GI192" s="537"/>
      <c r="GJ192" s="537"/>
      <c r="GK192" s="518"/>
      <c r="GL192" s="519">
        <f t="shared" si="737"/>
        <v>-3.4151478842503025E-2</v>
      </c>
      <c r="GM192" s="519">
        <f t="shared" si="738"/>
        <v>-3.4151478842503025E-2</v>
      </c>
      <c r="GN192" s="519">
        <f t="shared" si="698"/>
        <v>-3.4151478842503025E-2</v>
      </c>
      <c r="GO192" s="519">
        <f t="shared" si="739"/>
        <v>-3.4151478842503025E-2</v>
      </c>
      <c r="GP192" s="546">
        <f t="shared" si="699"/>
        <v>6.5848521157496981E-2</v>
      </c>
      <c r="GQ192" s="104">
        <f t="shared" si="740"/>
        <v>-21.048295174117456</v>
      </c>
      <c r="GR192"/>
      <c r="GS192" s="183"/>
      <c r="GT192" s="36">
        <v>42434</v>
      </c>
      <c r="GU192" s="105">
        <v>3.3551499999999996</v>
      </c>
      <c r="GV192" s="108">
        <v>3.2922249999999997</v>
      </c>
      <c r="GX192" s="104">
        <v>-20.236922659999998</v>
      </c>
      <c r="GY192" s="202">
        <f t="shared" si="668"/>
        <v>0.13774534774999836</v>
      </c>
      <c r="GZ192" s="223">
        <v>-4.4922249999999995</v>
      </c>
      <c r="HA192" s="163">
        <f t="shared" si="700"/>
        <v>0.85</v>
      </c>
      <c r="HB192" s="229">
        <f t="shared" si="701"/>
        <v>0</v>
      </c>
      <c r="HC192" s="204">
        <f t="shared" si="702"/>
        <v>-24.244159650637481</v>
      </c>
      <c r="HD192" s="204">
        <f t="shared" si="634"/>
        <v>-4.5171106662504457E-2</v>
      </c>
      <c r="HE192" s="537"/>
      <c r="HF192" s="537"/>
      <c r="HG192" s="537"/>
      <c r="HH192" s="537"/>
      <c r="HI192" s="518"/>
      <c r="HJ192" s="519">
        <f t="shared" si="741"/>
        <v>-4.5171106662504457E-2</v>
      </c>
      <c r="HK192" s="519">
        <f t="shared" si="742"/>
        <v>-4.5171106662504457E-2</v>
      </c>
      <c r="HL192" s="519">
        <f t="shared" si="703"/>
        <v>-4.5171106662504457E-2</v>
      </c>
      <c r="HM192" s="519">
        <f t="shared" si="743"/>
        <v>-4.5171106662504457E-2</v>
      </c>
      <c r="HN192" s="546">
        <f t="shared" si="704"/>
        <v>5.4828893337495549E-2</v>
      </c>
      <c r="HO192" s="104">
        <f t="shared" si="744"/>
        <v>-21.83683588049</v>
      </c>
      <c r="HP192" s="165"/>
      <c r="HQ192" s="183"/>
      <c r="HR192" s="36">
        <v>42434</v>
      </c>
      <c r="HS192" s="105">
        <v>3.3551499999999996</v>
      </c>
      <c r="HT192" s="108">
        <v>3.2922249999999997</v>
      </c>
      <c r="HV192" s="104">
        <v>-20.236922659999998</v>
      </c>
      <c r="HW192" s="202">
        <f t="shared" si="669"/>
        <v>0.13774534774999836</v>
      </c>
      <c r="HX192" s="223">
        <v>-11.642225000000002</v>
      </c>
      <c r="HY192" s="163">
        <f t="shared" si="705"/>
        <v>-1.1000000000000001</v>
      </c>
      <c r="HZ192" s="229">
        <f t="shared" si="706"/>
        <v>0</v>
      </c>
      <c r="IA192" s="204">
        <f t="shared" si="707"/>
        <v>-25.318005878127533</v>
      </c>
      <c r="IB192" s="204">
        <f t="shared" si="636"/>
        <v>-0.15151988252499748</v>
      </c>
      <c r="IC192" s="537"/>
      <c r="ID192" s="537"/>
      <c r="IE192" s="537"/>
      <c r="IF192" s="537"/>
      <c r="IG192" s="518"/>
      <c r="IH192" s="519">
        <f t="shared" si="745"/>
        <v>-0.12121590601999799</v>
      </c>
      <c r="II192" s="519">
        <f t="shared" si="746"/>
        <v>-0.12121590601999799</v>
      </c>
      <c r="IJ192" s="519">
        <f t="shared" si="708"/>
        <v>-0.12121590601999799</v>
      </c>
      <c r="IK192" s="519">
        <f t="shared" si="747"/>
        <v>-0.12121590601999799</v>
      </c>
      <c r="IL192" s="546">
        <f t="shared" si="709"/>
        <v>-2.1215906019997982E-2</v>
      </c>
      <c r="IM192" s="104">
        <f t="shared" si="748"/>
        <v>-24.19155054136754</v>
      </c>
      <c r="IN192" s="104"/>
      <c r="IO192" s="183"/>
      <c r="IP192" s="36">
        <v>42434</v>
      </c>
      <c r="IQ192" s="105">
        <v>3.3551499999999996</v>
      </c>
      <c r="IR192" s="108">
        <v>3.2922249999999997</v>
      </c>
      <c r="IT192" s="104">
        <v>-20.236922659999998</v>
      </c>
      <c r="IU192" s="202">
        <f t="shared" si="670"/>
        <v>0.13774534774999836</v>
      </c>
      <c r="IV192" s="365">
        <v>1.6577749999999996</v>
      </c>
      <c r="IW192" s="163">
        <f t="shared" si="710"/>
        <v>0</v>
      </c>
      <c r="IX192" s="229">
        <f t="shared" si="711"/>
        <v>1.1000000000000001</v>
      </c>
      <c r="IY192" s="204">
        <f t="shared" si="712"/>
        <v>-19.195712543812519</v>
      </c>
      <c r="IZ192" s="204">
        <f t="shared" si="638"/>
        <v>0.15151988252499748</v>
      </c>
      <c r="JA192" s="537"/>
      <c r="JB192" s="537"/>
      <c r="JC192" s="537"/>
      <c r="JD192" s="537"/>
      <c r="JE192" s="518"/>
      <c r="JF192" s="519">
        <f t="shared" si="749"/>
        <v>0.15151988252499748</v>
      </c>
      <c r="JG192" s="519">
        <f t="shared" si="750"/>
        <v>0.15151988252499748</v>
      </c>
      <c r="JH192" s="519">
        <f t="shared" si="713"/>
        <v>0.15151988252499748</v>
      </c>
      <c r="JI192" s="519">
        <f t="shared" si="751"/>
        <v>0.15151988252499748</v>
      </c>
      <c r="JJ192" s="546">
        <f t="shared" si="714"/>
        <v>0.15151988252499748</v>
      </c>
      <c r="JK192" s="104">
        <f t="shared" si="752"/>
        <v>-18.990136399671528</v>
      </c>
      <c r="JL192" s="186"/>
      <c r="JM192" s="186"/>
      <c r="JN192" s="527"/>
      <c r="JO192" s="163">
        <v>-20.236922659999998</v>
      </c>
      <c r="JP192" s="163">
        <v>-0.74222499999999991</v>
      </c>
      <c r="JQ192" s="398">
        <f t="shared" si="715"/>
        <v>-19.688708760720051</v>
      </c>
      <c r="JT192" s="163">
        <v>-0.24222499999999991</v>
      </c>
      <c r="JU192" s="398">
        <f t="shared" si="716"/>
        <v>-21.475835894503479</v>
      </c>
      <c r="JX192" s="163">
        <v>-2.3422249999999996</v>
      </c>
      <c r="JY192" s="425">
        <f t="shared" si="717"/>
        <v>-17.898316046150011</v>
      </c>
      <c r="KB192" s="163">
        <v>5.4077749999999991</v>
      </c>
      <c r="KC192" s="398">
        <f t="shared" si="528"/>
        <v>-18.078995177155992</v>
      </c>
      <c r="KF192" s="163">
        <v>-2.9422249999999996</v>
      </c>
      <c r="KG192" s="398">
        <f t="shared" si="718"/>
        <v>-21.048295174117456</v>
      </c>
      <c r="KJ192" s="163">
        <v>-4.4922249999999995</v>
      </c>
      <c r="KK192" s="398">
        <f t="shared" si="719"/>
        <v>-21.83683588049</v>
      </c>
      <c r="KL192" s="425"/>
      <c r="KN192" s="365">
        <v>-11.642225000000002</v>
      </c>
      <c r="KO192" s="398">
        <f t="shared" si="720"/>
        <v>-24.19155054136754</v>
      </c>
      <c r="KP192" s="164"/>
      <c r="KR192" s="365">
        <v>1.6577749999999996</v>
      </c>
      <c r="KS192" s="398">
        <f t="shared" si="532"/>
        <v>-18.990136399671528</v>
      </c>
      <c r="KT192" s="164"/>
      <c r="KU192" s="36">
        <v>42434</v>
      </c>
    </row>
    <row r="193" spans="1:325" x14ac:dyDescent="0.35">
      <c r="A193" s="95">
        <v>41338</v>
      </c>
      <c r="B193" s="36">
        <v>41338</v>
      </c>
      <c r="C193" s="301">
        <v>2.5499999999999998</v>
      </c>
      <c r="D193" s="301">
        <v>3.05</v>
      </c>
      <c r="E193" s="301">
        <v>0.95000000000000007</v>
      </c>
      <c r="F193" s="301">
        <v>8.6999999999999993</v>
      </c>
      <c r="G193" s="301">
        <v>0.34999999999999987</v>
      </c>
      <c r="H193" s="301">
        <v>-1.2</v>
      </c>
      <c r="I193" s="301">
        <v>-8.3500000000000014</v>
      </c>
      <c r="J193" s="301">
        <v>4.9499999999999993</v>
      </c>
      <c r="K193" s="106"/>
      <c r="L193" s="36">
        <v>42434</v>
      </c>
      <c r="M193" s="105">
        <v>3.3551499999999996</v>
      </c>
      <c r="N193" s="98">
        <f t="shared" si="523"/>
        <v>3.2922249999999997</v>
      </c>
      <c r="O193" s="108">
        <f t="shared" si="524"/>
        <v>3.2298666666666667</v>
      </c>
      <c r="P193" s="262"/>
      <c r="Q193" s="181">
        <v>42434</v>
      </c>
      <c r="R193" s="301">
        <v>2.5499999999999998</v>
      </c>
      <c r="S193" s="224">
        <v>-0.74222499999999991</v>
      </c>
      <c r="T193"/>
      <c r="U193" s="301">
        <v>3.05</v>
      </c>
      <c r="V193" s="224">
        <v>-0.24222499999999991</v>
      </c>
      <c r="W193"/>
      <c r="X193" s="301">
        <v>0.95000000000000007</v>
      </c>
      <c r="Y193" s="224">
        <v>-2.3422249999999996</v>
      </c>
      <c r="Z193"/>
      <c r="AA193" s="301">
        <v>8.6999999999999993</v>
      </c>
      <c r="AB193" s="224">
        <v>5.4077749999999991</v>
      </c>
      <c r="AC193"/>
      <c r="AD193" s="301">
        <v>0.34999999999999987</v>
      </c>
      <c r="AE193" s="223">
        <v>-2.9422249999999996</v>
      </c>
      <c r="AF193"/>
      <c r="AG193" s="301">
        <v>-1.2</v>
      </c>
      <c r="AH193" s="223">
        <v>-4.4922249999999995</v>
      </c>
      <c r="AI193" s="100"/>
      <c r="AJ193" s="301">
        <v>-8.3500000000000014</v>
      </c>
      <c r="AK193" s="223">
        <v>-11.642225000000002</v>
      </c>
      <c r="AL193" s="104"/>
      <c r="AM193" s="301">
        <v>4.9499999999999993</v>
      </c>
      <c r="AN193" s="223">
        <f t="shared" si="522"/>
        <v>1.6577749999999996</v>
      </c>
      <c r="AO193" s="104"/>
      <c r="AZ193" s="36">
        <v>42435</v>
      </c>
      <c r="BA193" s="301">
        <v>2.2999999999999998</v>
      </c>
      <c r="BB193" s="98"/>
      <c r="BC193" s="301">
        <v>5.25</v>
      </c>
      <c r="BE193" s="301">
        <v>4.3</v>
      </c>
      <c r="BG193" s="301">
        <v>11.05</v>
      </c>
      <c r="BI193" s="301">
        <v>-0.85000000000000009</v>
      </c>
      <c r="BK193" s="301">
        <v>-0.15000000000000002</v>
      </c>
      <c r="BM193" s="301">
        <v>-4.6000000000000005</v>
      </c>
      <c r="BN193" s="104"/>
      <c r="BO193" s="301">
        <v>4.8499999999999996</v>
      </c>
      <c r="BP193" s="186"/>
      <c r="BQ193" s="104"/>
      <c r="BS193" s="36">
        <v>42435</v>
      </c>
      <c r="BT193">
        <v>139</v>
      </c>
      <c r="BU193">
        <f t="shared" si="671"/>
        <v>1.39</v>
      </c>
      <c r="BV193">
        <f t="shared" si="672"/>
        <v>-20.093707761750018</v>
      </c>
      <c r="BW193">
        <v>124</v>
      </c>
      <c r="BX193">
        <f t="shared" si="673"/>
        <v>1.24</v>
      </c>
      <c r="BY193" s="98"/>
      <c r="CD193" s="36">
        <v>42435</v>
      </c>
      <c r="CE193" s="105">
        <v>3.4826999999999999</v>
      </c>
      <c r="CF193" s="108">
        <v>3.4189249999999998</v>
      </c>
      <c r="CH193" s="104">
        <v>-20.093707761750018</v>
      </c>
      <c r="CI193" s="202">
        <f t="shared" si="663"/>
        <v>0.14321489824997968</v>
      </c>
      <c r="CJ193" s="224">
        <v>-1.1189249999999999</v>
      </c>
      <c r="CK193" s="163">
        <f>IF(CJ193&lt;-9,-1.1,IF(CJ193&lt;-7,-0.8,IF(CJ193&lt;-6,-0.5,IF(CJ193&lt;-5,-0.3,IF(CJ193&lt;-4,0.85,IF(CJ193&lt;-3,0.9,IF(CJ193&lt;-2,0.93,IF(CJ193&lt;-1,0.95,0))))))))</f>
        <v>0.95</v>
      </c>
      <c r="CL193" s="229">
        <f t="shared" si="676"/>
        <v>0</v>
      </c>
      <c r="CM193" s="204">
        <f t="shared" si="677"/>
        <v>-21.177330358517573</v>
      </c>
      <c r="CN193" s="204">
        <f t="shared" si="593"/>
        <v>-2.073094841254175E-2</v>
      </c>
      <c r="CO193" s="537"/>
      <c r="CP193" s="537"/>
      <c r="CQ193" s="537"/>
      <c r="CR193" s="537"/>
      <c r="CS193" s="518"/>
      <c r="CT193" s="519">
        <f t="shared" si="721"/>
        <v>-2.073094841254175E-2</v>
      </c>
      <c r="CU193" s="519">
        <f t="shared" si="722"/>
        <v>-2.073094841254175E-2</v>
      </c>
      <c r="CV193" s="519">
        <f t="shared" si="678"/>
        <v>-2.073094841254175E-2</v>
      </c>
      <c r="CW193" s="519">
        <f t="shared" si="723"/>
        <v>-2.073094841254175E-2</v>
      </c>
      <c r="CX193" s="546">
        <f t="shared" si="679"/>
        <v>-2.073094841254175E-2</v>
      </c>
      <c r="CY193" s="104">
        <f t="shared" si="724"/>
        <v>-19.709439709132592</v>
      </c>
      <c r="CZ193" s="98"/>
      <c r="DB193" s="36">
        <v>42435</v>
      </c>
      <c r="DC193" s="105">
        <v>3.4826999999999999</v>
      </c>
      <c r="DD193" s="108">
        <v>3.4189249999999998</v>
      </c>
      <c r="DF193" s="104">
        <v>-20.093707761750018</v>
      </c>
      <c r="DG193" s="202">
        <f t="shared" si="664"/>
        <v>0.14321489824997968</v>
      </c>
      <c r="DH193" s="224">
        <v>1.8310750000000002</v>
      </c>
      <c r="DI193" s="163">
        <f>IF(DH193&lt;-9,-1.1,IF(DH193&lt;-7,-0.8,IF(DH193&lt;-6,-0.5,IF(DH193&lt;-5,-0.3,IF(DH193&lt;-4,0.85,IF(DH193&lt;-3,0.9,IF(DH193&lt;-2,0.93,IF(DH193&lt;-1,0.95,0))))))))</f>
        <v>0</v>
      </c>
      <c r="DJ193" s="229">
        <f t="shared" si="681"/>
        <v>1.1000000000000001</v>
      </c>
      <c r="DK193" s="204">
        <f t="shared" si="682"/>
        <v>-24.280293630352503</v>
      </c>
      <c r="DL193" s="204">
        <f t="shared" si="627"/>
        <v>0.15753638807497694</v>
      </c>
      <c r="DM193" s="537"/>
      <c r="DN193" s="537"/>
      <c r="DO193" s="537"/>
      <c r="DP193" s="537"/>
      <c r="DQ193" s="518"/>
      <c r="DR193" s="519">
        <f t="shared" si="725"/>
        <v>0.15753638807497694</v>
      </c>
      <c r="DS193" s="519">
        <f t="shared" si="726"/>
        <v>0.15753638807497694</v>
      </c>
      <c r="DT193" s="519">
        <f t="shared" si="683"/>
        <v>0.15753638807497694</v>
      </c>
      <c r="DU193" s="519">
        <f t="shared" si="727"/>
        <v>0.15753638807497694</v>
      </c>
      <c r="DV193" s="546">
        <f t="shared" si="684"/>
        <v>0.15753638807497694</v>
      </c>
      <c r="DW193" s="104">
        <f t="shared" si="728"/>
        <v>-21.318299506428502</v>
      </c>
      <c r="DY193" s="183"/>
      <c r="DZ193" s="36">
        <v>42435</v>
      </c>
      <c r="EA193" s="105">
        <v>3.4826999999999999</v>
      </c>
      <c r="EB193" s="108">
        <v>3.4189249999999998</v>
      </c>
      <c r="ED193" s="104">
        <v>-20.093707761750018</v>
      </c>
      <c r="EE193" s="202">
        <f t="shared" si="665"/>
        <v>0.14321489824997968</v>
      </c>
      <c r="EF193" s="224">
        <v>0.88107500000000005</v>
      </c>
      <c r="EG193" s="163">
        <f>IF(EF193&lt;-9,-1.1,IF(EF193&lt;-7,-0.8,IF(EF193&lt;-6,-0.5,IF(EF193&lt;-5,-0.3,IF(EF193&lt;-4,0.85,IF(EF193&lt;-3,0.9,IF(EF193&lt;-2,0.93,IF(EF193&lt;-1,0.95,0))))))))</f>
        <v>0</v>
      </c>
      <c r="EH193" s="229">
        <f t="shared" si="686"/>
        <v>1.05</v>
      </c>
      <c r="EI193" s="204">
        <f t="shared" si="687"/>
        <v>-17.494987742982527</v>
      </c>
      <c r="EJ193" s="204">
        <f t="shared" si="628"/>
        <v>0.15037564316248009</v>
      </c>
      <c r="EK193" s="537"/>
      <c r="EL193" s="537"/>
      <c r="EM193" s="537"/>
      <c r="EN193" s="537"/>
      <c r="EO193" s="518"/>
      <c r="EP193" s="519">
        <f t="shared" si="729"/>
        <v>0.15037564316248009</v>
      </c>
      <c r="EQ193" s="519">
        <f t="shared" si="730"/>
        <v>0.15037564316248009</v>
      </c>
      <c r="ER193" s="519">
        <f t="shared" si="688"/>
        <v>0.15037564316248009</v>
      </c>
      <c r="ES193" s="519">
        <f t="shared" si="731"/>
        <v>0.15037564316248009</v>
      </c>
      <c r="ET193" s="546">
        <f t="shared" si="689"/>
        <v>0.15037564316248009</v>
      </c>
      <c r="EU193" s="104">
        <f t="shared" si="732"/>
        <v>-17.747940402987531</v>
      </c>
      <c r="EW193" s="183"/>
      <c r="EX193" s="36">
        <v>42435</v>
      </c>
      <c r="EY193" s="105">
        <v>3.4826999999999999</v>
      </c>
      <c r="EZ193" s="108">
        <v>3.4189249999999998</v>
      </c>
      <c r="FB193" s="104">
        <v>-20.093707761750018</v>
      </c>
      <c r="FC193" s="202">
        <f t="shared" si="666"/>
        <v>0.14321489824997968</v>
      </c>
      <c r="FD193" s="224">
        <v>7.6310750000000009</v>
      </c>
      <c r="FE193" s="163">
        <f>IF(FD193&lt;-9,-1.1,IF(FD193&lt;-7,-0.8,IF(FD193&lt;-6,-0.5,IF(FD193&lt;-5,-0.3,IF(FD193&lt;-4,0.85,IF(FD193&lt;-3,0.9,IF(FD193&lt;-2,0.93,IF(FD193&lt;-1,0.95,0))))))))</f>
        <v>0</v>
      </c>
      <c r="FF193" s="229">
        <f t="shared" si="691"/>
        <v>3</v>
      </c>
      <c r="FG193" s="204">
        <f t="shared" si="692"/>
        <v>-18.628362010230067</v>
      </c>
      <c r="FH193" s="204">
        <f t="shared" si="630"/>
        <v>0.42964469474993905</v>
      </c>
      <c r="FI193" s="537"/>
      <c r="FJ193" s="537"/>
      <c r="FK193" s="537"/>
      <c r="FL193" s="537"/>
      <c r="FM193" s="518"/>
      <c r="FN193" s="519">
        <f t="shared" si="733"/>
        <v>0.42964469474993905</v>
      </c>
      <c r="FO193" s="519">
        <f t="shared" si="734"/>
        <v>0.42964469474993905</v>
      </c>
      <c r="FP193" s="519">
        <f t="shared" si="693"/>
        <v>0.42964469474993905</v>
      </c>
      <c r="FQ193" s="519">
        <f t="shared" si="735"/>
        <v>0.42964469474993905</v>
      </c>
      <c r="FR193" s="546">
        <f t="shared" si="694"/>
        <v>0.42964469474993905</v>
      </c>
      <c r="FS193" s="104">
        <f t="shared" si="736"/>
        <v>-17.649350482406053</v>
      </c>
      <c r="FT193"/>
      <c r="FU193" s="183"/>
      <c r="FV193" s="36">
        <v>42435</v>
      </c>
      <c r="FW193" s="105">
        <v>3.4826999999999999</v>
      </c>
      <c r="FX193" s="108">
        <v>3.4189249999999998</v>
      </c>
      <c r="FZ193" s="104">
        <v>-20.093707761750018</v>
      </c>
      <c r="GA193" s="202">
        <f t="shared" si="667"/>
        <v>0.14321489824997968</v>
      </c>
      <c r="GB193" s="223">
        <v>-4.2689249999999994</v>
      </c>
      <c r="GC193" s="163">
        <f>IF(GB193&lt;-9,-1.1,IF(GB193&lt;-7,-0.8,IF(GB193&lt;-6,-0.5,IF(GB193&lt;-5,-0.3,IF(GB193&lt;-4,0.85,IF(GB193&lt;-3,0.9,IF(GB193&lt;-2,0.93,IF(GB193&lt;-1,0.95,0))))))))</f>
        <v>0.85</v>
      </c>
      <c r="GD193" s="229">
        <f t="shared" si="696"/>
        <v>0</v>
      </c>
      <c r="GE193" s="204">
        <f t="shared" si="697"/>
        <v>-24.944052812655023</v>
      </c>
      <c r="GF193" s="204">
        <f t="shared" si="632"/>
        <v>-3.5052438237539008E-2</v>
      </c>
      <c r="GG193" s="537"/>
      <c r="GH193" s="537"/>
      <c r="GI193" s="537"/>
      <c r="GJ193" s="537"/>
      <c r="GK193" s="518"/>
      <c r="GL193" s="519">
        <f t="shared" si="737"/>
        <v>-3.5052438237539008E-2</v>
      </c>
      <c r="GM193" s="519">
        <f t="shared" si="738"/>
        <v>-3.5052438237539008E-2</v>
      </c>
      <c r="GN193" s="519">
        <f t="shared" si="698"/>
        <v>-3.5052438237539008E-2</v>
      </c>
      <c r="GO193" s="519">
        <f t="shared" si="739"/>
        <v>-3.5052438237539008E-2</v>
      </c>
      <c r="GP193" s="546">
        <f t="shared" si="699"/>
        <v>6.4947561762460998E-2</v>
      </c>
      <c r="GQ193" s="104">
        <f t="shared" si="740"/>
        <v>-20.983347612354994</v>
      </c>
      <c r="GR193"/>
      <c r="GS193" s="183"/>
      <c r="GT193" s="36">
        <v>42435</v>
      </c>
      <c r="GU193" s="105">
        <v>3.4826999999999999</v>
      </c>
      <c r="GV193" s="108">
        <v>3.4189249999999998</v>
      </c>
      <c r="GX193" s="104">
        <v>-20.093707761750018</v>
      </c>
      <c r="GY193" s="202">
        <f t="shared" si="668"/>
        <v>0.14321489824997968</v>
      </c>
      <c r="GZ193" s="223">
        <v>-3.5689249999999997</v>
      </c>
      <c r="HA193" s="163">
        <f>IF(GZ193&lt;-9,-1.1,IF(GZ193&lt;-7,-0.8,IF(GZ193&lt;-6,-0.5,IF(GZ193&lt;-5,-0.3,IF(GZ193&lt;-4,0.85,IF(GZ193&lt;-3,0.9,IF(GZ193&lt;-2,0.93,IF(GZ193&lt;-1,0.95,0))))))))</f>
        <v>0.9</v>
      </c>
      <c r="HB193" s="229">
        <f t="shared" si="701"/>
        <v>0</v>
      </c>
      <c r="HC193" s="204">
        <f t="shared" si="702"/>
        <v>-24.27205134396252</v>
      </c>
      <c r="HD193" s="204">
        <f t="shared" si="634"/>
        <v>-2.7891693325038602E-2</v>
      </c>
      <c r="HE193" s="537"/>
      <c r="HF193" s="537"/>
      <c r="HG193" s="537"/>
      <c r="HH193" s="537"/>
      <c r="HI193" s="518"/>
      <c r="HJ193" s="519">
        <f t="shared" si="741"/>
        <v>-2.7891693325038602E-2</v>
      </c>
      <c r="HK193" s="519">
        <f t="shared" si="742"/>
        <v>-2.7891693325038602E-2</v>
      </c>
      <c r="HL193" s="519">
        <f t="shared" si="703"/>
        <v>-2.7891693325038602E-2</v>
      </c>
      <c r="HM193" s="519">
        <f t="shared" si="743"/>
        <v>-2.7891693325038602E-2</v>
      </c>
      <c r="HN193" s="546">
        <f t="shared" si="704"/>
        <v>7.2108306674961403E-2</v>
      </c>
      <c r="HO193" s="104">
        <f t="shared" si="744"/>
        <v>-21.764727573815037</v>
      </c>
      <c r="HP193" s="165"/>
      <c r="HQ193" s="183"/>
      <c r="HR193" s="36">
        <v>42435</v>
      </c>
      <c r="HS193" s="105">
        <v>3.4826999999999999</v>
      </c>
      <c r="HT193" s="108">
        <v>3.4189249999999998</v>
      </c>
      <c r="HV193" s="104">
        <v>-20.093707761750018</v>
      </c>
      <c r="HW193" s="202">
        <f t="shared" si="669"/>
        <v>0.14321489824997968</v>
      </c>
      <c r="HX193" s="223">
        <v>-8.0189249999999994</v>
      </c>
      <c r="HY193" s="163">
        <f>IF(HX193&lt;-9,-1.1,IF(HX193&lt;-7,-0.8,IF(HX193&lt;-6,-0.5,IF(HX193&lt;-5,-0.3,IF(HX193&lt;-4,0.85,IF(HX193&lt;-3,0.9,IF(HX193&lt;-2,0.93,IF(HX193&lt;-1,0.95,0))))))))</f>
        <v>-0.8</v>
      </c>
      <c r="HZ193" s="229">
        <f t="shared" si="706"/>
        <v>0</v>
      </c>
      <c r="IA193" s="204">
        <f t="shared" si="707"/>
        <v>-25.432577796727518</v>
      </c>
      <c r="IB193" s="204">
        <f t="shared" si="636"/>
        <v>-0.11457191859998517</v>
      </c>
      <c r="IC193" s="537"/>
      <c r="ID193" s="537"/>
      <c r="IE193" s="537"/>
      <c r="IF193" s="537"/>
      <c r="IG193" s="518"/>
      <c r="IH193" s="519">
        <f t="shared" si="745"/>
        <v>-9.1657534879988137E-2</v>
      </c>
      <c r="II193" s="519">
        <f t="shared" si="746"/>
        <v>-9.1657534879988137E-2</v>
      </c>
      <c r="IJ193" s="519">
        <f t="shared" si="708"/>
        <v>-9.1657534879988137E-2</v>
      </c>
      <c r="IK193" s="519">
        <f t="shared" si="747"/>
        <v>-9.1657534879988137E-2</v>
      </c>
      <c r="IL193" s="546">
        <f t="shared" si="709"/>
        <v>8.3424651200118688E-3</v>
      </c>
      <c r="IM193" s="104">
        <f t="shared" si="748"/>
        <v>-24.183208076247528</v>
      </c>
      <c r="IN193" s="104"/>
      <c r="IO193" s="183"/>
      <c r="IP193" s="36">
        <v>42435</v>
      </c>
      <c r="IQ193" s="105">
        <v>3.4826999999999999</v>
      </c>
      <c r="IR193" s="108">
        <v>3.4189249999999998</v>
      </c>
      <c r="IT193" s="104">
        <v>-20.093707761750018</v>
      </c>
      <c r="IU193" s="202">
        <f t="shared" si="670"/>
        <v>0.14321489824997968</v>
      </c>
      <c r="IV193" s="365">
        <v>1.4310749999999999</v>
      </c>
      <c r="IW193" s="163">
        <f>IF(IV193&lt;-9,-1.1,IF(IV193&lt;-7,-0.8,IF(IV193&lt;-6,-0.5,IF(IV193&lt;-5,-0.3,IF(IV193&lt;-4,0.85,IF(IV193&lt;-3,0.9,IF(IV193&lt;-2,0.93,IF(IV193&lt;-1,0.95,0))))))))</f>
        <v>0</v>
      </c>
      <c r="IX193" s="229">
        <f t="shared" si="711"/>
        <v>1.1000000000000001</v>
      </c>
      <c r="IY193" s="204">
        <f t="shared" si="712"/>
        <v>-19.038176155737542</v>
      </c>
      <c r="IZ193" s="204">
        <f t="shared" si="638"/>
        <v>0.15753638807497694</v>
      </c>
      <c r="JA193" s="537"/>
      <c r="JB193" s="537"/>
      <c r="JC193" s="537"/>
      <c r="JD193" s="537"/>
      <c r="JE193" s="518"/>
      <c r="JF193" s="519">
        <f t="shared" si="749"/>
        <v>0.15753638807497694</v>
      </c>
      <c r="JG193" s="519">
        <f t="shared" si="750"/>
        <v>0.15753638807497694</v>
      </c>
      <c r="JH193" s="519">
        <f t="shared" si="713"/>
        <v>0.15753638807497694</v>
      </c>
      <c r="JI193" s="519">
        <f t="shared" si="751"/>
        <v>0.15753638807497694</v>
      </c>
      <c r="JJ193" s="546">
        <f t="shared" si="714"/>
        <v>0.15753638807497694</v>
      </c>
      <c r="JK193" s="104">
        <f t="shared" si="752"/>
        <v>-18.832600011596551</v>
      </c>
      <c r="JL193" s="186"/>
      <c r="JM193" s="186"/>
      <c r="JN193" s="527"/>
      <c r="JO193" s="163">
        <v>-20.093707761750018</v>
      </c>
      <c r="JP193" s="163">
        <v>-1.1189249999999999</v>
      </c>
      <c r="JQ193" s="398">
        <f t="shared" si="715"/>
        <v>-19.709439709132592</v>
      </c>
      <c r="JT193" s="163">
        <v>1.8310750000000002</v>
      </c>
      <c r="JU193" s="398">
        <f t="shared" si="716"/>
        <v>-21.318299506428502</v>
      </c>
      <c r="JX193" s="163">
        <v>0.88107500000000005</v>
      </c>
      <c r="JY193" s="425">
        <f t="shared" si="717"/>
        <v>-17.747940402987531</v>
      </c>
      <c r="KB193" s="163">
        <v>7.6310750000000009</v>
      </c>
      <c r="KC193" s="398">
        <f t="shared" si="528"/>
        <v>-17.649350482406053</v>
      </c>
      <c r="KF193" s="163">
        <v>-4.2689249999999994</v>
      </c>
      <c r="KG193" s="398">
        <f t="shared" si="718"/>
        <v>-20.983347612354994</v>
      </c>
      <c r="KJ193" s="163">
        <v>-3.5689249999999997</v>
      </c>
      <c r="KK193" s="398">
        <f t="shared" si="719"/>
        <v>-21.764727573815037</v>
      </c>
      <c r="KL193" s="425"/>
      <c r="KN193" s="365">
        <v>-8.0189249999999994</v>
      </c>
      <c r="KO193" s="398">
        <f t="shared" si="720"/>
        <v>-24.183208076247528</v>
      </c>
      <c r="KP193" s="164"/>
      <c r="KR193" s="365">
        <v>1.4310749999999999</v>
      </c>
      <c r="KS193" s="398">
        <f t="shared" si="532"/>
        <v>-18.832600011596551</v>
      </c>
      <c r="KT193" s="164"/>
      <c r="KU193" s="36">
        <v>42435</v>
      </c>
    </row>
    <row r="194" spans="1:325" x14ac:dyDescent="0.35">
      <c r="A194" s="95">
        <v>41339</v>
      </c>
      <c r="B194" s="36">
        <v>41339</v>
      </c>
      <c r="C194" s="301">
        <v>2.2999999999999998</v>
      </c>
      <c r="D194" s="301">
        <v>5.25</v>
      </c>
      <c r="E194" s="301">
        <v>4.3</v>
      </c>
      <c r="F194" s="301">
        <v>11.05</v>
      </c>
      <c r="G194" s="301">
        <v>-0.85000000000000009</v>
      </c>
      <c r="H194" s="301">
        <v>-0.15000000000000002</v>
      </c>
      <c r="I194" s="301">
        <v>-4.6000000000000005</v>
      </c>
      <c r="J194" s="301">
        <v>4.8499999999999996</v>
      </c>
      <c r="K194" s="106"/>
      <c r="L194" s="36">
        <v>42435</v>
      </c>
      <c r="M194" s="105">
        <v>3.4826999999999999</v>
      </c>
      <c r="N194" s="98">
        <f t="shared" si="523"/>
        <v>3.4189249999999998</v>
      </c>
      <c r="O194" s="108">
        <f t="shared" si="524"/>
        <v>3.3557166666666665</v>
      </c>
      <c r="P194" s="262"/>
      <c r="Q194" s="181">
        <v>42435</v>
      </c>
      <c r="R194" s="301">
        <v>2.2999999999999998</v>
      </c>
      <c r="S194" s="224">
        <v>-1.1189249999999999</v>
      </c>
      <c r="T194" s="98"/>
      <c r="U194" s="301">
        <v>5.25</v>
      </c>
      <c r="V194" s="224">
        <v>1.8310750000000002</v>
      </c>
      <c r="W194"/>
      <c r="X194" s="301">
        <v>4.3</v>
      </c>
      <c r="Y194" s="224">
        <v>0.88107500000000005</v>
      </c>
      <c r="Z194"/>
      <c r="AA194" s="301">
        <v>11.05</v>
      </c>
      <c r="AB194" s="224">
        <v>7.6310750000000009</v>
      </c>
      <c r="AC194"/>
      <c r="AD194" s="301">
        <v>-0.85000000000000009</v>
      </c>
      <c r="AE194" s="223">
        <v>-4.2689249999999994</v>
      </c>
      <c r="AF194"/>
      <c r="AG194" s="301">
        <v>-0.15000000000000002</v>
      </c>
      <c r="AH194" s="223">
        <v>-3.5689249999999997</v>
      </c>
      <c r="AI194" s="100"/>
      <c r="AJ194" s="301">
        <v>-4.6000000000000005</v>
      </c>
      <c r="AK194" s="223">
        <v>-8.0189249999999994</v>
      </c>
      <c r="AL194" s="104"/>
      <c r="AM194" s="301">
        <v>4.8499999999999996</v>
      </c>
      <c r="AN194" s="223">
        <f t="shared" si="522"/>
        <v>1.4310749999999999</v>
      </c>
      <c r="AO194" s="104"/>
      <c r="AZ194" s="36">
        <v>42436</v>
      </c>
      <c r="BA194" s="301">
        <v>2.9</v>
      </c>
      <c r="BB194">
        <v>-20.121592592592592</v>
      </c>
      <c r="BC194" s="301">
        <v>7.35</v>
      </c>
      <c r="BE194" s="301">
        <v>5.25</v>
      </c>
      <c r="BG194" s="301">
        <v>7.9499999999999993</v>
      </c>
      <c r="BI194" s="301">
        <v>-0.55000000000000004</v>
      </c>
      <c r="BK194" s="301">
        <v>0.64999999999999991</v>
      </c>
      <c r="BM194" s="301">
        <v>-0.5</v>
      </c>
      <c r="BN194" s="104"/>
      <c r="BO194" s="301">
        <v>4.1500000000000004</v>
      </c>
      <c r="BP194" s="186"/>
      <c r="BQ194" s="104"/>
      <c r="BS194" s="36">
        <v>42436</v>
      </c>
      <c r="BT194">
        <v>140</v>
      </c>
      <c r="BU194">
        <f t="shared" si="671"/>
        <v>1.4</v>
      </c>
      <c r="BV194">
        <f t="shared" si="672"/>
        <v>-19.944855999999994</v>
      </c>
      <c r="BW194">
        <v>125</v>
      </c>
      <c r="BX194">
        <f t="shared" si="673"/>
        <v>1.25</v>
      </c>
      <c r="BY194">
        <v>-22.4380925925926</v>
      </c>
      <c r="CD194" s="36">
        <v>42436</v>
      </c>
      <c r="CE194" s="105">
        <v>3.6119500000000002</v>
      </c>
      <c r="CF194" s="108">
        <v>3.5473249999999998</v>
      </c>
      <c r="CH194" s="104">
        <v>-19.944855999999994</v>
      </c>
      <c r="CI194" s="202">
        <f t="shared" si="663"/>
        <v>0.14885176175002357</v>
      </c>
      <c r="CJ194" s="224">
        <v>-0.64732499999999993</v>
      </c>
      <c r="CK194" s="163">
        <f t="shared" ref="CK194:CK229" si="753">IF(CJ194&lt;-9,-1.1,IF(CJ194&lt;-7,-0.8,IF(CJ194&lt;-6,-0.5,IF(CJ194&lt;-5,-0.3,IF(CJ194&lt;-4,0.85,IF(CJ194&lt;-3,0.9,IF(CJ194&lt;-2,0.93,IF(CJ194&lt;-1,0.95,0))))))))</f>
        <v>0</v>
      </c>
      <c r="CL194" s="229">
        <f t="shared" si="676"/>
        <v>1</v>
      </c>
      <c r="CM194" s="204">
        <f t="shared" si="677"/>
        <v>-21.179626835017526</v>
      </c>
      <c r="CN194" s="204">
        <f t="shared" si="593"/>
        <v>-2.2964764999535703E-3</v>
      </c>
      <c r="CO194" s="537"/>
      <c r="CP194" s="537"/>
      <c r="CQ194" s="537"/>
      <c r="CR194" s="537"/>
      <c r="CS194" s="518"/>
      <c r="CT194" s="519">
        <f t="shared" si="721"/>
        <v>-2.2964764999535703E-3</v>
      </c>
      <c r="CU194" s="519">
        <f t="shared" si="722"/>
        <v>-2.2964764999535703E-3</v>
      </c>
      <c r="CV194" s="519">
        <f t="shared" si="678"/>
        <v>-2.2964764999535703E-3</v>
      </c>
      <c r="CW194" s="519">
        <f t="shared" si="723"/>
        <v>-2.2964764999535703E-3</v>
      </c>
      <c r="CX194" s="546">
        <f t="shared" si="679"/>
        <v>-2.2964764999535703E-3</v>
      </c>
      <c r="CY194" s="104">
        <f t="shared" si="724"/>
        <v>-19.711736185632546</v>
      </c>
      <c r="CZ194">
        <v>-20.121592592592592</v>
      </c>
      <c r="DB194" s="36">
        <v>42436</v>
      </c>
      <c r="DC194" s="105">
        <v>3.6119500000000002</v>
      </c>
      <c r="DD194" s="108">
        <v>3.5473249999999998</v>
      </c>
      <c r="DF194" s="104">
        <v>-19.944855999999994</v>
      </c>
      <c r="DG194" s="202">
        <f t="shared" si="664"/>
        <v>0.14885176175002357</v>
      </c>
      <c r="DH194" s="224">
        <v>3.8026749999999998</v>
      </c>
      <c r="DI194" s="163">
        <f t="shared" ref="DI194:DI229" si="754">IF(DH194&lt;-9,-1.1,IF(DH194&lt;-7,-0.8,IF(DH194&lt;-6,-0.5,IF(DH194&lt;-5,-0.3,IF(DH194&lt;-4,0.85,IF(DH194&lt;-3,0.9,IF(DH194&lt;-2,0.93,IF(DH194&lt;-1,0.95,0))))))))</f>
        <v>0</v>
      </c>
      <c r="DJ194" s="229">
        <f t="shared" si="681"/>
        <v>1.4</v>
      </c>
      <c r="DK194" s="204">
        <f t="shared" si="682"/>
        <v>-24.071901163902471</v>
      </c>
      <c r="DL194" s="204">
        <f t="shared" si="627"/>
        <v>0.20839246645003229</v>
      </c>
      <c r="DM194" s="537"/>
      <c r="DN194" s="537"/>
      <c r="DO194" s="537"/>
      <c r="DP194" s="537"/>
      <c r="DQ194" s="518"/>
      <c r="DR194" s="519">
        <f t="shared" si="725"/>
        <v>0.20839246645003229</v>
      </c>
      <c r="DS194" s="519">
        <f t="shared" si="726"/>
        <v>0.20839246645003229</v>
      </c>
      <c r="DT194" s="519">
        <f t="shared" si="683"/>
        <v>0.20839246645003229</v>
      </c>
      <c r="DU194" s="519">
        <f t="shared" si="727"/>
        <v>0.20839246645003229</v>
      </c>
      <c r="DV194" s="546">
        <f t="shared" si="684"/>
        <v>0.20839246645003229</v>
      </c>
      <c r="DW194" s="104">
        <f t="shared" si="728"/>
        <v>-21.10990703997847</v>
      </c>
      <c r="DY194" s="183"/>
      <c r="DZ194" s="36">
        <v>42436</v>
      </c>
      <c r="EA194" s="105">
        <v>3.6119500000000002</v>
      </c>
      <c r="EB194" s="108">
        <v>3.5473249999999998</v>
      </c>
      <c r="ED194" s="104">
        <v>-19.944855999999994</v>
      </c>
      <c r="EE194" s="202">
        <f t="shared" si="665"/>
        <v>0.14885176175002357</v>
      </c>
      <c r="EF194" s="224">
        <v>1.7026750000000002</v>
      </c>
      <c r="EG194" s="163">
        <f t="shared" ref="EG194:EG229" si="755">IF(EF194&lt;-9,-1.1,IF(EF194&lt;-7,-0.8,IF(EF194&lt;-6,-0.5,IF(EF194&lt;-5,-0.3,IF(EF194&lt;-4,0.85,IF(EF194&lt;-3,0.9,IF(EF194&lt;-2,0.93,IF(EF194&lt;-1,0.95,0))))))))</f>
        <v>0</v>
      </c>
      <c r="EH194" s="229">
        <f t="shared" si="686"/>
        <v>1.1000000000000001</v>
      </c>
      <c r="EI194" s="204">
        <f t="shared" si="687"/>
        <v>-17.3312508050575</v>
      </c>
      <c r="EJ194" s="204">
        <f t="shared" si="628"/>
        <v>0.16373693792502664</v>
      </c>
      <c r="EK194" s="537"/>
      <c r="EL194" s="537"/>
      <c r="EM194" s="537"/>
      <c r="EN194" s="537"/>
      <c r="EO194" s="518"/>
      <c r="EP194" s="519">
        <f t="shared" si="729"/>
        <v>0.16373693792502664</v>
      </c>
      <c r="EQ194" s="519">
        <f t="shared" si="730"/>
        <v>0.16373693792502664</v>
      </c>
      <c r="ER194" s="519">
        <f t="shared" si="688"/>
        <v>0.16373693792502664</v>
      </c>
      <c r="ES194" s="519">
        <f t="shared" si="731"/>
        <v>0.16373693792502664</v>
      </c>
      <c r="ET194" s="546">
        <f t="shared" si="689"/>
        <v>0.16373693792502664</v>
      </c>
      <c r="EU194" s="104">
        <f t="shared" si="732"/>
        <v>-17.584203465062505</v>
      </c>
      <c r="EW194" s="183"/>
      <c r="EX194" s="36">
        <v>42436</v>
      </c>
      <c r="EY194" s="105">
        <v>3.6119500000000002</v>
      </c>
      <c r="EZ194" s="108">
        <v>3.5473249999999998</v>
      </c>
      <c r="FB194" s="104">
        <v>-19.944855999999994</v>
      </c>
      <c r="FC194" s="202">
        <f t="shared" si="666"/>
        <v>0.14885176175002357</v>
      </c>
      <c r="FD194" s="224">
        <v>4.4026749999999995</v>
      </c>
      <c r="FE194" s="163">
        <f t="shared" ref="FE194:FE229" si="756">IF(FD194&lt;-9,-1.1,IF(FD194&lt;-7,-0.8,IF(FD194&lt;-6,-0.5,IF(FD194&lt;-5,-0.3,IF(FD194&lt;-4,0.85,IF(FD194&lt;-3,0.9,IF(FD194&lt;-2,0.93,IF(FD194&lt;-1,0.95,0))))))))</f>
        <v>0</v>
      </c>
      <c r="FF194" s="229">
        <f t="shared" si="691"/>
        <v>1.5</v>
      </c>
      <c r="FG194" s="204">
        <f t="shared" si="692"/>
        <v>-18.405084367605031</v>
      </c>
      <c r="FH194" s="204">
        <f t="shared" si="630"/>
        <v>0.22327764262503536</v>
      </c>
      <c r="FI194" s="537"/>
      <c r="FJ194" s="537"/>
      <c r="FK194" s="537"/>
      <c r="FL194" s="537"/>
      <c r="FM194" s="518"/>
      <c r="FN194" s="519">
        <f t="shared" si="733"/>
        <v>0.22327764262503536</v>
      </c>
      <c r="FO194" s="519">
        <f t="shared" si="734"/>
        <v>0.22327764262503536</v>
      </c>
      <c r="FP194" s="519">
        <f t="shared" si="693"/>
        <v>0.22327764262503536</v>
      </c>
      <c r="FQ194" s="519">
        <f t="shared" si="735"/>
        <v>0.22327764262503536</v>
      </c>
      <c r="FR194" s="546">
        <f t="shared" si="694"/>
        <v>0.22327764262503536</v>
      </c>
      <c r="FS194" s="104">
        <f t="shared" si="736"/>
        <v>-17.426072839781018</v>
      </c>
      <c r="FT194"/>
      <c r="FU194" s="183"/>
      <c r="FV194" s="36">
        <v>42436</v>
      </c>
      <c r="FW194" s="105">
        <v>3.6119500000000002</v>
      </c>
      <c r="FX194" s="108">
        <v>3.5473249999999998</v>
      </c>
      <c r="FZ194" s="104">
        <v>-19.944855999999994</v>
      </c>
      <c r="GA194" s="202">
        <f t="shared" si="667"/>
        <v>0.14885176175002357</v>
      </c>
      <c r="GB194" s="223">
        <v>-4.0973249999999997</v>
      </c>
      <c r="GC194" s="163">
        <f t="shared" ref="GC194:GC229" si="757">IF(GB194&lt;-9,-1.1,IF(GB194&lt;-7,-0.8,IF(GB194&lt;-6,-0.5,IF(GB194&lt;-5,-0.3,IF(GB194&lt;-4,0.85,IF(GB194&lt;-3,0.9,IF(GB194&lt;-2,0.93,IF(GB194&lt;-1,0.95,0))))))))</f>
        <v>0.85</v>
      </c>
      <c r="GD194" s="229">
        <f t="shared" si="696"/>
        <v>0</v>
      </c>
      <c r="GE194" s="204">
        <f t="shared" si="697"/>
        <v>-24.96867705341748</v>
      </c>
      <c r="GF194" s="204">
        <f t="shared" si="632"/>
        <v>-2.4624240762456395E-2</v>
      </c>
      <c r="GG194" s="537"/>
      <c r="GH194" s="537"/>
      <c r="GI194" s="537"/>
      <c r="GJ194" s="537"/>
      <c r="GK194" s="518"/>
      <c r="GL194" s="519">
        <f t="shared" si="737"/>
        <v>-2.4624240762456395E-2</v>
      </c>
      <c r="GM194" s="519">
        <f t="shared" si="738"/>
        <v>-2.4624240762456395E-2</v>
      </c>
      <c r="GN194" s="519">
        <f t="shared" si="698"/>
        <v>-2.4624240762456395E-2</v>
      </c>
      <c r="GO194" s="519">
        <f t="shared" si="739"/>
        <v>-2.4624240762456395E-2</v>
      </c>
      <c r="GP194" s="546">
        <f t="shared" si="699"/>
        <v>7.537575923754361E-2</v>
      </c>
      <c r="GQ194" s="104">
        <f t="shared" si="740"/>
        <v>-20.907971853117449</v>
      </c>
      <c r="GR194"/>
      <c r="GS194" s="183"/>
      <c r="GT194" s="36">
        <v>42436</v>
      </c>
      <c r="GU194" s="105">
        <v>3.6119500000000002</v>
      </c>
      <c r="GV194" s="108">
        <v>3.5473249999999998</v>
      </c>
      <c r="GX194" s="104">
        <v>-19.944855999999994</v>
      </c>
      <c r="GY194" s="202">
        <f t="shared" si="668"/>
        <v>0.14885176175002357</v>
      </c>
      <c r="GZ194" s="223">
        <v>-2.8973249999999999</v>
      </c>
      <c r="HA194" s="163">
        <f t="shared" ref="HA194:HA229" si="758">IF(GZ194&lt;-9,-1.1,IF(GZ194&lt;-7,-0.8,IF(GZ194&lt;-6,-0.5,IF(GZ194&lt;-5,-0.3,IF(GZ194&lt;-4,0.85,IF(GZ194&lt;-3,0.9,IF(GZ194&lt;-2,0.93,IF(GZ194&lt;-1,0.95,0))))))))</f>
        <v>0.93</v>
      </c>
      <c r="HB194" s="229">
        <f t="shared" si="701"/>
        <v>0</v>
      </c>
      <c r="HC194" s="204">
        <f t="shared" si="702"/>
        <v>-24.284767443784975</v>
      </c>
      <c r="HD194" s="204">
        <f t="shared" si="634"/>
        <v>-1.2716099822455362E-2</v>
      </c>
      <c r="HE194" s="537"/>
      <c r="HF194" s="537"/>
      <c r="HG194" s="537"/>
      <c r="HH194" s="537"/>
      <c r="HI194" s="518"/>
      <c r="HJ194" s="519">
        <f t="shared" si="741"/>
        <v>-1.2716099822455362E-2</v>
      </c>
      <c r="HK194" s="519">
        <f t="shared" si="742"/>
        <v>-1.2716099822455362E-2</v>
      </c>
      <c r="HL194" s="519">
        <f t="shared" si="703"/>
        <v>-1.2716099822455362E-2</v>
      </c>
      <c r="HM194" s="519">
        <f t="shared" si="743"/>
        <v>-1.2716099822455362E-2</v>
      </c>
      <c r="HN194" s="546">
        <f t="shared" si="704"/>
        <v>8.7283900177544643E-2</v>
      </c>
      <c r="HO194" s="104">
        <f t="shared" si="744"/>
        <v>-21.677443673637491</v>
      </c>
      <c r="HP194" s="165"/>
      <c r="HQ194" s="183"/>
      <c r="HR194" s="36">
        <v>42436</v>
      </c>
      <c r="HS194" s="105">
        <v>3.6119500000000002</v>
      </c>
      <c r="HT194" s="108">
        <v>3.5473249999999998</v>
      </c>
      <c r="HV194" s="104">
        <v>-19.944855999999994</v>
      </c>
      <c r="HW194" s="202">
        <f t="shared" si="669"/>
        <v>0.14885176175002357</v>
      </c>
      <c r="HX194" s="223">
        <v>-4.0473249999999998</v>
      </c>
      <c r="HY194" s="163">
        <f t="shared" ref="HY194:HY229" si="759">IF(HX194&lt;-9,-1.1,IF(HX194&lt;-7,-0.8,IF(HX194&lt;-6,-0.5,IF(HX194&lt;-5,-0.3,IF(HX194&lt;-4,0.85,IF(HX194&lt;-3,0.9,IF(HX194&lt;-2,0.93,IF(HX194&lt;-1,0.95,0))))))))</f>
        <v>0.85</v>
      </c>
      <c r="HZ194" s="229">
        <f t="shared" si="706"/>
        <v>0</v>
      </c>
      <c r="IA194" s="204">
        <f t="shared" si="707"/>
        <v>-25.306053799239997</v>
      </c>
      <c r="IB194" s="204">
        <f t="shared" si="636"/>
        <v>0.12652399748752075</v>
      </c>
      <c r="IC194" s="537"/>
      <c r="ID194" s="537"/>
      <c r="IE194" s="537"/>
      <c r="IF194" s="537"/>
      <c r="IG194" s="518"/>
      <c r="IH194" s="519">
        <f t="shared" si="745"/>
        <v>0.10121919799001661</v>
      </c>
      <c r="II194" s="519">
        <f t="shared" si="746"/>
        <v>0.10121919799001661</v>
      </c>
      <c r="IJ194" s="519">
        <f t="shared" si="708"/>
        <v>0.10121919799001661</v>
      </c>
      <c r="IK194" s="519">
        <f t="shared" si="747"/>
        <v>0.10121919799001661</v>
      </c>
      <c r="IL194" s="546">
        <f t="shared" si="709"/>
        <v>0.10121919799001661</v>
      </c>
      <c r="IM194" s="104">
        <f t="shared" si="748"/>
        <v>-24.081988878257512</v>
      </c>
      <c r="IN194" s="104"/>
      <c r="IO194" s="183"/>
      <c r="IP194" s="36">
        <v>42436</v>
      </c>
      <c r="IQ194" s="105">
        <v>3.6119500000000002</v>
      </c>
      <c r="IR194" s="108">
        <v>3.5473249999999998</v>
      </c>
      <c r="IT194" s="104">
        <v>-19.944855999999994</v>
      </c>
      <c r="IU194" s="202">
        <f t="shared" si="670"/>
        <v>0.14885176175002357</v>
      </c>
      <c r="IV194" s="365">
        <v>0.60267500000000052</v>
      </c>
      <c r="IW194" s="163">
        <f t="shared" ref="IW194:IW229" si="760">IF(IV194&lt;-9,-1.1,IF(IV194&lt;-7,-0.8,IF(IV194&lt;-6,-0.5,IF(IV194&lt;-5,-0.3,IF(IV194&lt;-4,0.85,IF(IV194&lt;-3,0.9,IF(IV194&lt;-2,0.93,IF(IV194&lt;-1,0.95,0))))))))</f>
        <v>0</v>
      </c>
      <c r="IX194" s="229">
        <f t="shared" si="711"/>
        <v>1.05</v>
      </c>
      <c r="IY194" s="204">
        <f t="shared" si="712"/>
        <v>-18.881881805900019</v>
      </c>
      <c r="IZ194" s="204">
        <f t="shared" si="638"/>
        <v>0.15629434983752333</v>
      </c>
      <c r="JA194" s="537"/>
      <c r="JB194" s="537"/>
      <c r="JC194" s="537"/>
      <c r="JD194" s="537"/>
      <c r="JE194" s="518"/>
      <c r="JF194" s="519">
        <f t="shared" si="749"/>
        <v>0.15629434983752333</v>
      </c>
      <c r="JG194" s="519">
        <f t="shared" si="750"/>
        <v>0.15629434983752333</v>
      </c>
      <c r="JH194" s="519">
        <f t="shared" si="713"/>
        <v>0.15629434983752333</v>
      </c>
      <c r="JI194" s="519">
        <f t="shared" si="751"/>
        <v>0.15629434983752333</v>
      </c>
      <c r="JJ194" s="546">
        <f t="shared" si="714"/>
        <v>0.15629434983752333</v>
      </c>
      <c r="JK194" s="104">
        <f t="shared" si="752"/>
        <v>-18.676305661759027</v>
      </c>
      <c r="JL194" s="186"/>
      <c r="JM194" s="186"/>
      <c r="JN194" s="527"/>
      <c r="JO194" s="163">
        <v>-19.944855999999994</v>
      </c>
      <c r="JP194" s="163">
        <v>-0.64732499999999993</v>
      </c>
      <c r="JQ194" s="398">
        <f t="shared" si="715"/>
        <v>-19.711736185632546</v>
      </c>
      <c r="JR194" s="398">
        <v>-20.121592592592592</v>
      </c>
      <c r="JT194" s="163">
        <v>3.8026749999999998</v>
      </c>
      <c r="JU194" s="398">
        <f t="shared" si="716"/>
        <v>-21.10990703997847</v>
      </c>
      <c r="JX194" s="163">
        <v>1.7026750000000002</v>
      </c>
      <c r="JY194" s="425">
        <f t="shared" si="717"/>
        <v>-17.584203465062505</v>
      </c>
      <c r="KB194" s="163">
        <v>4.4026749999999995</v>
      </c>
      <c r="KC194" s="398">
        <f t="shared" si="528"/>
        <v>-17.426072839781018</v>
      </c>
      <c r="KF194" s="163">
        <v>-4.0973249999999997</v>
      </c>
      <c r="KG194" s="398">
        <f t="shared" si="718"/>
        <v>-20.907971853117449</v>
      </c>
      <c r="KJ194" s="163">
        <v>-2.8973249999999999</v>
      </c>
      <c r="KK194" s="398">
        <f t="shared" si="719"/>
        <v>-21.677443673637491</v>
      </c>
      <c r="KL194" s="425"/>
      <c r="KN194" s="365">
        <v>-4.0473249999999998</v>
      </c>
      <c r="KO194" s="398">
        <f t="shared" si="720"/>
        <v>-24.081988878257512</v>
      </c>
      <c r="KP194" s="164"/>
      <c r="KR194" s="365">
        <v>0.60267500000000052</v>
      </c>
      <c r="KS194" s="398">
        <f t="shared" si="532"/>
        <v>-18.676305661759027</v>
      </c>
      <c r="KT194" s="164"/>
      <c r="KU194" s="36">
        <v>42436</v>
      </c>
    </row>
    <row r="195" spans="1:325" x14ac:dyDescent="0.35">
      <c r="A195" s="95">
        <v>41340</v>
      </c>
      <c r="B195" s="36">
        <v>41340</v>
      </c>
      <c r="C195" s="301">
        <v>2.9</v>
      </c>
      <c r="D195" s="301">
        <v>7.35</v>
      </c>
      <c r="E195" s="301">
        <v>5.25</v>
      </c>
      <c r="F195" s="301">
        <v>7.9499999999999993</v>
      </c>
      <c r="G195" s="301">
        <v>-0.55000000000000004</v>
      </c>
      <c r="H195" s="301">
        <v>0.64999999999999991</v>
      </c>
      <c r="I195" s="301">
        <v>-0.5</v>
      </c>
      <c r="J195" s="301">
        <v>4.1500000000000004</v>
      </c>
      <c r="K195" s="106"/>
      <c r="L195" s="36">
        <v>42436</v>
      </c>
      <c r="M195" s="105">
        <v>3.6119500000000002</v>
      </c>
      <c r="N195" s="98">
        <f t="shared" si="523"/>
        <v>3.5473249999999998</v>
      </c>
      <c r="O195" s="108">
        <f t="shared" si="524"/>
        <v>3.4832666666666667</v>
      </c>
      <c r="P195" s="262"/>
      <c r="Q195" s="181">
        <v>42436</v>
      </c>
      <c r="R195" s="301">
        <v>2.9</v>
      </c>
      <c r="S195" s="224">
        <v>-0.64732499999999993</v>
      </c>
      <c r="T195">
        <v>-20.121592592592592</v>
      </c>
      <c r="U195" s="301">
        <v>7.35</v>
      </c>
      <c r="V195" s="224">
        <v>3.8026749999999998</v>
      </c>
      <c r="W195"/>
      <c r="X195" s="301">
        <v>5.25</v>
      </c>
      <c r="Y195" s="224">
        <v>1.7026750000000002</v>
      </c>
      <c r="Z195"/>
      <c r="AA195" s="301">
        <v>7.9499999999999993</v>
      </c>
      <c r="AB195" s="224">
        <v>4.4026749999999995</v>
      </c>
      <c r="AC195"/>
      <c r="AD195" s="301">
        <v>-0.55000000000000004</v>
      </c>
      <c r="AE195" s="223">
        <v>-4.0973249999999997</v>
      </c>
      <c r="AF195"/>
      <c r="AG195" s="301">
        <v>0.64999999999999991</v>
      </c>
      <c r="AH195" s="223">
        <v>-2.8973249999999999</v>
      </c>
      <c r="AI195" s="100"/>
      <c r="AJ195" s="301">
        <v>-0.5</v>
      </c>
      <c r="AK195" s="223">
        <v>-4.0473249999999998</v>
      </c>
      <c r="AL195" s="104"/>
      <c r="AM195" s="301">
        <v>4.1500000000000004</v>
      </c>
      <c r="AN195" s="223">
        <f t="shared" si="522"/>
        <v>0.60267500000000052</v>
      </c>
      <c r="AO195" s="104"/>
      <c r="AZ195" s="36">
        <v>42437</v>
      </c>
      <c r="BA195" s="301">
        <v>4</v>
      </c>
      <c r="BC195" s="301">
        <v>8.25</v>
      </c>
      <c r="BE195" s="301">
        <v>5.55</v>
      </c>
      <c r="BG195" s="301">
        <v>5.45</v>
      </c>
      <c r="BI195" s="301">
        <v>0.44999999999999996</v>
      </c>
      <c r="BK195" s="301">
        <v>1.1500000000000001</v>
      </c>
      <c r="BM195" s="301">
        <v>-0.9</v>
      </c>
      <c r="BN195" s="104"/>
      <c r="BO195" s="301">
        <v>3.1</v>
      </c>
      <c r="BP195" s="186"/>
      <c r="BQ195" s="104"/>
      <c r="BS195" s="36">
        <v>42437</v>
      </c>
      <c r="BT195">
        <v>141</v>
      </c>
      <c r="BU195">
        <f t="shared" si="671"/>
        <v>1.41</v>
      </c>
      <c r="BV195">
        <f t="shared" si="672"/>
        <v>-19.790196719750007</v>
      </c>
      <c r="BW195">
        <v>126</v>
      </c>
      <c r="BX195">
        <f t="shared" si="673"/>
        <v>1.26</v>
      </c>
      <c r="CD195" s="36">
        <v>42437</v>
      </c>
      <c r="CE195" s="105">
        <v>3.7428999999999997</v>
      </c>
      <c r="CF195" s="108">
        <v>3.6774249999999999</v>
      </c>
      <c r="CH195" s="104">
        <v>-19.790196719750007</v>
      </c>
      <c r="CI195" s="202">
        <f t="shared" si="663"/>
        <v>0.15465928024998732</v>
      </c>
      <c r="CJ195" s="224">
        <v>0.32257500000000006</v>
      </c>
      <c r="CK195" s="163">
        <f t="shared" si="753"/>
        <v>0</v>
      </c>
      <c r="CL195" s="229">
        <f t="shared" si="676"/>
        <v>1.05</v>
      </c>
      <c r="CM195" s="204">
        <f t="shared" si="677"/>
        <v>-21.017234590755038</v>
      </c>
      <c r="CN195" s="204">
        <f t="shared" si="593"/>
        <v>0.16239224426248811</v>
      </c>
      <c r="CO195" s="537"/>
      <c r="CP195" s="537"/>
      <c r="CQ195" s="537"/>
      <c r="CR195" s="537"/>
      <c r="CS195" s="518"/>
      <c r="CT195" s="519">
        <f t="shared" si="721"/>
        <v>0.16239224426248811</v>
      </c>
      <c r="CU195" s="519">
        <f t="shared" si="722"/>
        <v>0.16239224426248811</v>
      </c>
      <c r="CV195" s="519">
        <f t="shared" si="678"/>
        <v>0.16239224426248811</v>
      </c>
      <c r="CW195" s="519">
        <f t="shared" si="723"/>
        <v>0.16239224426248811</v>
      </c>
      <c r="CX195" s="546">
        <f>IF(AND(CY194&lt;-20,CN195&lt;0.12),CW195+0.1,CW195)</f>
        <v>0.16239224426248811</v>
      </c>
      <c r="CY195" s="104">
        <f t="shared" si="724"/>
        <v>-19.549343941370058</v>
      </c>
      <c r="CZ195"/>
      <c r="DB195" s="36">
        <v>42437</v>
      </c>
      <c r="DC195" s="105">
        <v>3.7428999999999997</v>
      </c>
      <c r="DD195" s="108">
        <v>3.6774249999999999</v>
      </c>
      <c r="DF195" s="104">
        <v>-19.790196719750007</v>
      </c>
      <c r="DG195" s="202">
        <f t="shared" si="664"/>
        <v>0.15465928024998732</v>
      </c>
      <c r="DH195" s="224">
        <v>4.5725750000000005</v>
      </c>
      <c r="DI195" s="163">
        <f t="shared" si="754"/>
        <v>0</v>
      </c>
      <c r="DJ195" s="229">
        <f t="shared" si="681"/>
        <v>1.5</v>
      </c>
      <c r="DK195" s="204">
        <f t="shared" si="682"/>
        <v>-23.83991224352749</v>
      </c>
      <c r="DL195" s="204">
        <f t="shared" si="627"/>
        <v>0.23198892037498098</v>
      </c>
      <c r="DM195" s="537"/>
      <c r="DN195" s="537"/>
      <c r="DO195" s="537"/>
      <c r="DP195" s="537"/>
      <c r="DQ195" s="518"/>
      <c r="DR195" s="519">
        <f t="shared" si="725"/>
        <v>0.23198892037498098</v>
      </c>
      <c r="DS195" s="519">
        <f t="shared" si="726"/>
        <v>0.23198892037498098</v>
      </c>
      <c r="DT195" s="519">
        <f t="shared" si="683"/>
        <v>0.23198892037498098</v>
      </c>
      <c r="DU195" s="519">
        <f t="shared" si="727"/>
        <v>0.23198892037498098</v>
      </c>
      <c r="DV195" s="546">
        <f t="shared" si="684"/>
        <v>0.23198892037498098</v>
      </c>
      <c r="DW195" s="104">
        <f t="shared" si="728"/>
        <v>-20.877918119603489</v>
      </c>
      <c r="DY195" s="183"/>
      <c r="DZ195" s="36">
        <v>42437</v>
      </c>
      <c r="EA195" s="105">
        <v>3.7428999999999997</v>
      </c>
      <c r="EB195" s="108">
        <v>3.6774249999999999</v>
      </c>
      <c r="ED195" s="104">
        <v>-19.790196719750007</v>
      </c>
      <c r="EE195" s="202">
        <f t="shared" si="665"/>
        <v>0.15465928024998732</v>
      </c>
      <c r="EF195" s="224">
        <v>1.8725749999999999</v>
      </c>
      <c r="EG195" s="163">
        <f t="shared" si="755"/>
        <v>0</v>
      </c>
      <c r="EH195" s="229">
        <f t="shared" si="686"/>
        <v>1.1000000000000001</v>
      </c>
      <c r="EI195" s="204">
        <f t="shared" si="687"/>
        <v>-17.161125596782515</v>
      </c>
      <c r="EJ195" s="204">
        <f t="shared" si="628"/>
        <v>0.17012520827498534</v>
      </c>
      <c r="EK195" s="537"/>
      <c r="EL195" s="537"/>
      <c r="EM195" s="537"/>
      <c r="EN195" s="537"/>
      <c r="EO195" s="518"/>
      <c r="EP195" s="519">
        <f t="shared" si="729"/>
        <v>0.17012520827498534</v>
      </c>
      <c r="EQ195" s="519">
        <f t="shared" si="730"/>
        <v>0.17012520827498534</v>
      </c>
      <c r="ER195" s="519">
        <f t="shared" si="688"/>
        <v>0.17012520827498534</v>
      </c>
      <c r="ES195" s="519">
        <f t="shared" si="731"/>
        <v>0.17012520827498534</v>
      </c>
      <c r="ET195" s="546">
        <f t="shared" si="689"/>
        <v>0.17012520827498534</v>
      </c>
      <c r="EU195" s="104">
        <f t="shared" si="732"/>
        <v>-17.414078256787519</v>
      </c>
      <c r="EW195" s="183"/>
      <c r="EX195" s="36">
        <v>42437</v>
      </c>
      <c r="EY195" s="105">
        <v>3.7428999999999997</v>
      </c>
      <c r="EZ195" s="108">
        <v>3.6774249999999999</v>
      </c>
      <c r="FB195" s="104">
        <v>-19.790196719750007</v>
      </c>
      <c r="FC195" s="202">
        <f t="shared" si="666"/>
        <v>0.15465928024998732</v>
      </c>
      <c r="FD195" s="224">
        <v>1.7725750000000002</v>
      </c>
      <c r="FE195" s="163">
        <f t="shared" si="756"/>
        <v>0</v>
      </c>
      <c r="FF195" s="229">
        <f t="shared" si="691"/>
        <v>1.1000000000000001</v>
      </c>
      <c r="FG195" s="204">
        <f t="shared" si="692"/>
        <v>-18.234959159330046</v>
      </c>
      <c r="FH195" s="204">
        <f t="shared" si="630"/>
        <v>0.17012520827498534</v>
      </c>
      <c r="FI195" s="537"/>
      <c r="FJ195" s="537"/>
      <c r="FK195" s="537"/>
      <c r="FL195" s="537"/>
      <c r="FM195" s="518"/>
      <c r="FN195" s="519">
        <f t="shared" si="733"/>
        <v>0.17012520827498534</v>
      </c>
      <c r="FO195" s="519">
        <f t="shared" si="734"/>
        <v>0.17012520827498534</v>
      </c>
      <c r="FP195" s="519">
        <f t="shared" si="693"/>
        <v>0.17012520827498534</v>
      </c>
      <c r="FQ195" s="519">
        <f t="shared" si="735"/>
        <v>0.17012520827498534</v>
      </c>
      <c r="FR195" s="546">
        <f t="shared" si="694"/>
        <v>0.17012520827498534</v>
      </c>
      <c r="FS195" s="104">
        <f t="shared" si="736"/>
        <v>-17.255947631506032</v>
      </c>
      <c r="FT195"/>
      <c r="FU195" s="183"/>
      <c r="FV195" s="36">
        <v>42437</v>
      </c>
      <c r="FW195" s="105">
        <v>3.7428999999999997</v>
      </c>
      <c r="FX195" s="108">
        <v>3.6774249999999999</v>
      </c>
      <c r="FZ195" s="104">
        <v>-19.790196719750007</v>
      </c>
      <c r="GA195" s="202">
        <f t="shared" si="667"/>
        <v>0.15465928024998732</v>
      </c>
      <c r="GB195" s="223">
        <v>-3.2274250000000002</v>
      </c>
      <c r="GC195" s="163">
        <f t="shared" si="757"/>
        <v>0.9</v>
      </c>
      <c r="GD195" s="229">
        <f t="shared" si="696"/>
        <v>0</v>
      </c>
      <c r="GE195" s="204">
        <f t="shared" si="697"/>
        <v>-24.974824420942504</v>
      </c>
      <c r="GF195" s="204">
        <f t="shared" si="632"/>
        <v>-6.1473675250240944E-3</v>
      </c>
      <c r="GG195" s="537"/>
      <c r="GH195" s="537"/>
      <c r="GI195" s="537"/>
      <c r="GJ195" s="537"/>
      <c r="GK195" s="518"/>
      <c r="GL195" s="519">
        <f t="shared" si="737"/>
        <v>-6.1473675250240944E-3</v>
      </c>
      <c r="GM195" s="519">
        <f t="shared" si="738"/>
        <v>-6.1473675250240944E-3</v>
      </c>
      <c r="GN195" s="519">
        <f t="shared" si="698"/>
        <v>-6.1473675250240944E-3</v>
      </c>
      <c r="GO195" s="519">
        <f t="shared" si="739"/>
        <v>-6.1473675250240944E-3</v>
      </c>
      <c r="GP195" s="546">
        <f t="shared" si="699"/>
        <v>9.3852632474975911E-2</v>
      </c>
      <c r="GQ195" s="104">
        <f t="shared" si="740"/>
        <v>-20.814119220642471</v>
      </c>
      <c r="GR195"/>
      <c r="GS195" s="183"/>
      <c r="GT195" s="36">
        <v>42437</v>
      </c>
      <c r="GU195" s="105">
        <v>3.7428999999999997</v>
      </c>
      <c r="GV195" s="108">
        <v>3.6774249999999999</v>
      </c>
      <c r="GX195" s="104">
        <v>-19.790196719750007</v>
      </c>
      <c r="GY195" s="202">
        <f t="shared" si="668"/>
        <v>0.15465928024998732</v>
      </c>
      <c r="GZ195" s="223">
        <v>-2.527425</v>
      </c>
      <c r="HA195" s="163">
        <f t="shared" si="758"/>
        <v>0.93</v>
      </c>
      <c r="HB195" s="229">
        <f t="shared" si="701"/>
        <v>0</v>
      </c>
      <c r="HC195" s="204">
        <f t="shared" si="702"/>
        <v>-24.286275032902502</v>
      </c>
      <c r="HD195" s="204">
        <f t="shared" si="634"/>
        <v>-1.5075891175264644E-3</v>
      </c>
      <c r="HE195" s="537"/>
      <c r="HF195" s="537"/>
      <c r="HG195" s="537"/>
      <c r="HH195" s="537"/>
      <c r="HI195" s="518"/>
      <c r="HJ195" s="519">
        <f t="shared" si="741"/>
        <v>-1.5075891175264644E-3</v>
      </c>
      <c r="HK195" s="519">
        <f t="shared" si="742"/>
        <v>-1.5075891175264644E-3</v>
      </c>
      <c r="HL195" s="519">
        <f t="shared" si="703"/>
        <v>-1.5075891175264644E-3</v>
      </c>
      <c r="HM195" s="519">
        <f t="shared" si="743"/>
        <v>-1.5075891175264644E-3</v>
      </c>
      <c r="HN195" s="546">
        <f t="shared" si="704"/>
        <v>9.8492410882473541E-2</v>
      </c>
      <c r="HO195" s="104">
        <f t="shared" si="744"/>
        <v>-21.578951262755016</v>
      </c>
      <c r="HP195" s="165"/>
      <c r="HQ195" s="183"/>
      <c r="HR195" s="36">
        <v>42437</v>
      </c>
      <c r="HS195" s="105">
        <v>3.7428999999999997</v>
      </c>
      <c r="HT195" s="108">
        <v>3.6774249999999999</v>
      </c>
      <c r="HV195" s="104">
        <v>-19.790196719750007</v>
      </c>
      <c r="HW195" s="202">
        <f t="shared" si="669"/>
        <v>0.15465928024998732</v>
      </c>
      <c r="HX195" s="223">
        <v>-4.5774249999999999</v>
      </c>
      <c r="HY195" s="163">
        <f t="shared" si="759"/>
        <v>0.85</v>
      </c>
      <c r="HZ195" s="229">
        <f t="shared" si="706"/>
        <v>0</v>
      </c>
      <c r="IA195" s="204">
        <f t="shared" si="707"/>
        <v>-25.174593411027509</v>
      </c>
      <c r="IB195" s="204">
        <f t="shared" si="636"/>
        <v>0.13146038821248851</v>
      </c>
      <c r="IC195" s="537"/>
      <c r="ID195" s="537"/>
      <c r="IE195" s="537"/>
      <c r="IF195" s="537"/>
      <c r="IG195" s="518"/>
      <c r="IH195" s="519">
        <f t="shared" si="745"/>
        <v>0.10516831056999082</v>
      </c>
      <c r="II195" s="519">
        <f t="shared" si="746"/>
        <v>0.10516831056999082</v>
      </c>
      <c r="IJ195" s="519">
        <f t="shared" si="708"/>
        <v>0.10516831056999082</v>
      </c>
      <c r="IK195" s="519">
        <f t="shared" si="747"/>
        <v>0.10516831056999082</v>
      </c>
      <c r="IL195" s="546">
        <f t="shared" si="709"/>
        <v>0.10516831056999082</v>
      </c>
      <c r="IM195" s="104">
        <f t="shared" si="748"/>
        <v>-23.976820567687522</v>
      </c>
      <c r="IN195" s="104"/>
      <c r="IO195" s="183"/>
      <c r="IP195" s="36">
        <v>42437</v>
      </c>
      <c r="IQ195" s="105">
        <v>3.7428999999999997</v>
      </c>
      <c r="IR195" s="108">
        <v>3.6774249999999999</v>
      </c>
      <c r="IT195" s="104">
        <v>-19.790196719750007</v>
      </c>
      <c r="IU195" s="202">
        <f t="shared" si="670"/>
        <v>0.15465928024998732</v>
      </c>
      <c r="IV195" s="365">
        <v>-0.57742499999999986</v>
      </c>
      <c r="IW195" s="163">
        <f t="shared" si="760"/>
        <v>0</v>
      </c>
      <c r="IX195" s="229">
        <f t="shared" si="711"/>
        <v>1</v>
      </c>
      <c r="IY195" s="204">
        <f t="shared" si="712"/>
        <v>-18.872563245400045</v>
      </c>
      <c r="IZ195" s="204">
        <f t="shared" si="638"/>
        <v>9.3185604999739269E-3</v>
      </c>
      <c r="JA195" s="537"/>
      <c r="JB195" s="537"/>
      <c r="JC195" s="537"/>
      <c r="JD195" s="537"/>
      <c r="JE195" s="518"/>
      <c r="JF195" s="519">
        <f t="shared" si="749"/>
        <v>9.3185604999739269E-3</v>
      </c>
      <c r="JG195" s="519">
        <f t="shared" si="750"/>
        <v>9.3185604999739269E-3</v>
      </c>
      <c r="JH195" s="519">
        <f t="shared" si="713"/>
        <v>9.3185604999739269E-3</v>
      </c>
      <c r="JI195" s="519">
        <f t="shared" si="751"/>
        <v>9.3185604999739269E-3</v>
      </c>
      <c r="JJ195" s="546">
        <f t="shared" si="714"/>
        <v>9.3185604999739269E-3</v>
      </c>
      <c r="JK195" s="104">
        <f t="shared" si="752"/>
        <v>-18.666987101259053</v>
      </c>
      <c r="JL195" s="186"/>
      <c r="JM195" s="186"/>
      <c r="JN195" s="527"/>
      <c r="JO195" s="163">
        <v>-19.790196719750007</v>
      </c>
      <c r="JP195" s="163">
        <v>0.32257500000000006</v>
      </c>
      <c r="JQ195" s="398">
        <f t="shared" si="715"/>
        <v>-19.549343941370058</v>
      </c>
      <c r="JT195" s="163">
        <v>4.5725750000000005</v>
      </c>
      <c r="JU195" s="398">
        <f t="shared" si="716"/>
        <v>-20.877918119603489</v>
      </c>
      <c r="JX195" s="163">
        <v>1.8725749999999999</v>
      </c>
      <c r="JY195" s="425">
        <f t="shared" si="717"/>
        <v>-17.414078256787519</v>
      </c>
      <c r="KB195" s="163">
        <v>1.7725750000000002</v>
      </c>
      <c r="KC195" s="398">
        <f t="shared" si="528"/>
        <v>-17.255947631506032</v>
      </c>
      <c r="KF195" s="163">
        <v>-3.2274250000000002</v>
      </c>
      <c r="KG195" s="398">
        <f t="shared" si="718"/>
        <v>-20.814119220642471</v>
      </c>
      <c r="KJ195" s="163">
        <v>-2.527425</v>
      </c>
      <c r="KK195" s="398">
        <f t="shared" si="719"/>
        <v>-21.578951262755016</v>
      </c>
      <c r="KL195" s="425"/>
      <c r="KN195" s="365">
        <v>-4.5774249999999999</v>
      </c>
      <c r="KO195" s="398">
        <f t="shared" si="720"/>
        <v>-23.976820567687522</v>
      </c>
      <c r="KP195" s="164"/>
      <c r="KR195" s="365">
        <v>-0.57742499999999986</v>
      </c>
      <c r="KS195" s="398">
        <f t="shared" si="532"/>
        <v>-18.666987101259053</v>
      </c>
      <c r="KT195" s="164"/>
      <c r="KU195" s="36">
        <v>42437</v>
      </c>
    </row>
    <row r="196" spans="1:325" x14ac:dyDescent="0.35">
      <c r="A196" s="95">
        <v>41341</v>
      </c>
      <c r="B196" s="36">
        <v>41341</v>
      </c>
      <c r="C196" s="301">
        <v>4</v>
      </c>
      <c r="D196" s="301">
        <v>8.25</v>
      </c>
      <c r="E196" s="301">
        <v>5.55</v>
      </c>
      <c r="F196" s="301">
        <v>5.45</v>
      </c>
      <c r="G196" s="301">
        <v>0.44999999999999996</v>
      </c>
      <c r="H196" s="301">
        <v>1.1500000000000001</v>
      </c>
      <c r="I196" s="301">
        <v>-0.9</v>
      </c>
      <c r="J196" s="301">
        <v>3.1</v>
      </c>
      <c r="K196" s="106"/>
      <c r="L196" s="36">
        <v>42437</v>
      </c>
      <c r="M196" s="105">
        <v>3.7428999999999997</v>
      </c>
      <c r="N196" s="98">
        <f t="shared" si="523"/>
        <v>3.6774249999999999</v>
      </c>
      <c r="O196" s="108">
        <f t="shared" si="524"/>
        <v>3.6125166666666666</v>
      </c>
      <c r="P196" s="262"/>
      <c r="Q196" s="181">
        <v>42437</v>
      </c>
      <c r="R196" s="301">
        <v>4</v>
      </c>
      <c r="S196" s="224">
        <v>0.32257500000000006</v>
      </c>
      <c r="T196"/>
      <c r="U196" s="301">
        <v>8.25</v>
      </c>
      <c r="V196" s="224">
        <v>4.5725750000000005</v>
      </c>
      <c r="W196"/>
      <c r="X196" s="301">
        <v>5.55</v>
      </c>
      <c r="Y196" s="224">
        <v>1.8725749999999999</v>
      </c>
      <c r="Z196"/>
      <c r="AA196" s="301">
        <v>5.45</v>
      </c>
      <c r="AB196" s="224">
        <v>1.7725750000000002</v>
      </c>
      <c r="AC196"/>
      <c r="AD196" s="301">
        <v>0.44999999999999996</v>
      </c>
      <c r="AE196" s="223">
        <v>-3.2274250000000002</v>
      </c>
      <c r="AF196"/>
      <c r="AG196" s="301">
        <v>1.1500000000000001</v>
      </c>
      <c r="AH196" s="223">
        <v>-2.527425</v>
      </c>
      <c r="AI196" s="100"/>
      <c r="AJ196" s="301">
        <v>-0.9</v>
      </c>
      <c r="AK196" s="223">
        <v>-4.5774249999999999</v>
      </c>
      <c r="AL196" s="104"/>
      <c r="AM196" s="301">
        <v>3.1</v>
      </c>
      <c r="AN196" s="223">
        <f t="shared" si="522"/>
        <v>-0.57742499999999986</v>
      </c>
      <c r="AO196" s="104"/>
      <c r="AZ196" s="36">
        <v>42438</v>
      </c>
      <c r="BA196" s="301">
        <v>4.1500000000000004</v>
      </c>
      <c r="BC196" s="301">
        <v>10.25</v>
      </c>
      <c r="BE196" s="301">
        <v>6.9499999999999993</v>
      </c>
      <c r="BG196" s="301">
        <v>4.5999999999999996</v>
      </c>
      <c r="BI196" s="301">
        <v>1.2</v>
      </c>
      <c r="BK196" s="301">
        <v>3.05</v>
      </c>
      <c r="BM196" s="301">
        <v>-1.85</v>
      </c>
      <c r="BN196" s="104"/>
      <c r="BO196" s="301">
        <v>0.95</v>
      </c>
      <c r="BP196" s="186"/>
      <c r="BQ196" s="104"/>
      <c r="BS196" s="36">
        <v>42438</v>
      </c>
      <c r="BT196">
        <v>142</v>
      </c>
      <c r="BU196">
        <f t="shared" si="671"/>
        <v>1.42</v>
      </c>
      <c r="BV196">
        <f t="shared" si="672"/>
        <v>-19.629555924000023</v>
      </c>
      <c r="BW196">
        <v>127</v>
      </c>
      <c r="BX196">
        <f t="shared" si="673"/>
        <v>1.27</v>
      </c>
      <c r="CD196" s="36">
        <v>42438</v>
      </c>
      <c r="CE196" s="105">
        <v>3.8755500000000001</v>
      </c>
      <c r="CF196" s="108">
        <v>3.8092249999999996</v>
      </c>
      <c r="CH196" s="104">
        <v>-19.629555924000023</v>
      </c>
      <c r="CI196" s="202">
        <f t="shared" si="663"/>
        <v>0.16064079574998402</v>
      </c>
      <c r="CJ196" s="224">
        <v>0.34077500000000072</v>
      </c>
      <c r="CK196" s="163">
        <f t="shared" si="753"/>
        <v>0</v>
      </c>
      <c r="CL196" s="229">
        <f t="shared" si="676"/>
        <v>1.05</v>
      </c>
      <c r="CM196" s="204">
        <f t="shared" si="677"/>
        <v>-20.848561755217556</v>
      </c>
      <c r="CN196" s="204">
        <f t="shared" si="593"/>
        <v>0.1686728355374818</v>
      </c>
      <c r="CO196" s="537"/>
      <c r="CP196" s="537"/>
      <c r="CQ196" s="537"/>
      <c r="CR196" s="537"/>
      <c r="CS196" s="518"/>
      <c r="CT196" s="519">
        <f t="shared" si="721"/>
        <v>0.1686728355374818</v>
      </c>
      <c r="CU196" s="519">
        <f t="shared" si="722"/>
        <v>0.1686728355374818</v>
      </c>
      <c r="CV196" s="519">
        <f t="shared" si="678"/>
        <v>0.1686728355374818</v>
      </c>
      <c r="CW196" s="519">
        <f t="shared" si="723"/>
        <v>0.1686728355374818</v>
      </c>
      <c r="CX196" s="546">
        <f t="shared" si="679"/>
        <v>0.1686728355374818</v>
      </c>
      <c r="CY196" s="104">
        <f t="shared" si="724"/>
        <v>-19.380671105832576</v>
      </c>
      <c r="CZ196"/>
      <c r="DB196" s="36">
        <v>42438</v>
      </c>
      <c r="DC196" s="105">
        <v>3.8755500000000001</v>
      </c>
      <c r="DD196" s="108">
        <v>3.8092249999999996</v>
      </c>
      <c r="DF196" s="104">
        <v>-19.629555924000023</v>
      </c>
      <c r="DG196" s="202">
        <f t="shared" si="664"/>
        <v>0.16064079574998402</v>
      </c>
      <c r="DH196" s="224">
        <v>6.4407750000000004</v>
      </c>
      <c r="DI196" s="163">
        <f t="shared" si="754"/>
        <v>0</v>
      </c>
      <c r="DJ196" s="229">
        <f t="shared" si="681"/>
        <v>1.8</v>
      </c>
      <c r="DK196" s="204">
        <f t="shared" si="682"/>
        <v>-23.55075881117752</v>
      </c>
      <c r="DL196" s="204">
        <f t="shared" si="627"/>
        <v>0.28915343234996982</v>
      </c>
      <c r="DM196" s="537"/>
      <c r="DN196" s="537"/>
      <c r="DO196" s="537"/>
      <c r="DP196" s="537"/>
      <c r="DQ196" s="518"/>
      <c r="DR196" s="519">
        <f t="shared" si="725"/>
        <v>0.28915343234996982</v>
      </c>
      <c r="DS196" s="519">
        <f t="shared" si="726"/>
        <v>0.28915343234996982</v>
      </c>
      <c r="DT196" s="519">
        <f t="shared" si="683"/>
        <v>0.28915343234996982</v>
      </c>
      <c r="DU196" s="519">
        <f t="shared" si="727"/>
        <v>0.28915343234996982</v>
      </c>
      <c r="DV196" s="546">
        <f t="shared" si="684"/>
        <v>0.28915343234996982</v>
      </c>
      <c r="DW196" s="104">
        <f t="shared" si="728"/>
        <v>-20.588764687253519</v>
      </c>
      <c r="DY196" s="183"/>
      <c r="DZ196" s="36">
        <v>42438</v>
      </c>
      <c r="EA196" s="105">
        <v>3.8755500000000001</v>
      </c>
      <c r="EB196" s="108">
        <v>3.8092249999999996</v>
      </c>
      <c r="ED196" s="104">
        <v>-19.629555924000023</v>
      </c>
      <c r="EE196" s="202">
        <f t="shared" si="665"/>
        <v>0.16064079574998402</v>
      </c>
      <c r="EF196" s="224">
        <v>3.1407749999999997</v>
      </c>
      <c r="EG196" s="163">
        <f t="shared" si="755"/>
        <v>0</v>
      </c>
      <c r="EH196" s="229">
        <f t="shared" si="686"/>
        <v>1.4</v>
      </c>
      <c r="EI196" s="204">
        <f t="shared" si="687"/>
        <v>-16.936228482732538</v>
      </c>
      <c r="EJ196" s="204">
        <f t="shared" si="628"/>
        <v>0.22489711404997692</v>
      </c>
      <c r="EK196" s="537"/>
      <c r="EL196" s="537"/>
      <c r="EM196" s="537"/>
      <c r="EN196" s="537"/>
      <c r="EO196" s="518"/>
      <c r="EP196" s="519">
        <f t="shared" si="729"/>
        <v>0.22489711404997692</v>
      </c>
      <c r="EQ196" s="519">
        <f t="shared" si="730"/>
        <v>0.22489711404997692</v>
      </c>
      <c r="ER196" s="519">
        <f t="shared" si="688"/>
        <v>0.22489711404997692</v>
      </c>
      <c r="ES196" s="519">
        <f t="shared" si="731"/>
        <v>0.22489711404997692</v>
      </c>
      <c r="ET196" s="546">
        <f t="shared" si="689"/>
        <v>0.22489711404997692</v>
      </c>
      <c r="EU196" s="104">
        <f t="shared" si="732"/>
        <v>-17.189181142737542</v>
      </c>
      <c r="EW196" s="183"/>
      <c r="EX196" s="36">
        <v>42438</v>
      </c>
      <c r="EY196" s="105">
        <v>3.8755500000000001</v>
      </c>
      <c r="EZ196" s="108">
        <v>3.8092249999999996</v>
      </c>
      <c r="FB196" s="104">
        <v>-19.629555924000023</v>
      </c>
      <c r="FC196" s="202">
        <f t="shared" si="666"/>
        <v>0.16064079574998402</v>
      </c>
      <c r="FD196" s="224">
        <v>0.79077500000000001</v>
      </c>
      <c r="FE196" s="163">
        <f t="shared" si="756"/>
        <v>0</v>
      </c>
      <c r="FF196" s="229">
        <f t="shared" si="691"/>
        <v>1.05</v>
      </c>
      <c r="FG196" s="204">
        <f t="shared" si="692"/>
        <v>-18.066286323792564</v>
      </c>
      <c r="FH196" s="204">
        <f t="shared" si="630"/>
        <v>0.1686728355374818</v>
      </c>
      <c r="FI196" s="537"/>
      <c r="FJ196" s="537"/>
      <c r="FK196" s="537"/>
      <c r="FL196" s="537"/>
      <c r="FM196" s="518"/>
      <c r="FN196" s="519">
        <f t="shared" si="733"/>
        <v>0.1686728355374818</v>
      </c>
      <c r="FO196" s="519">
        <f t="shared" si="734"/>
        <v>0.1686728355374818</v>
      </c>
      <c r="FP196" s="519">
        <f t="shared" si="693"/>
        <v>0.1686728355374818</v>
      </c>
      <c r="FQ196" s="519">
        <f t="shared" si="735"/>
        <v>0.1686728355374818</v>
      </c>
      <c r="FR196" s="546">
        <f t="shared" si="694"/>
        <v>0.1686728355374818</v>
      </c>
      <c r="FS196" s="104">
        <f t="shared" si="736"/>
        <v>-17.08727479596855</v>
      </c>
      <c r="FT196"/>
      <c r="FU196" s="183"/>
      <c r="FV196" s="36">
        <v>42438</v>
      </c>
      <c r="FW196" s="105">
        <v>3.8755500000000001</v>
      </c>
      <c r="FX196" s="108">
        <v>3.8092249999999996</v>
      </c>
      <c r="FZ196" s="104">
        <v>-19.629555924000023</v>
      </c>
      <c r="GA196" s="202">
        <f t="shared" si="667"/>
        <v>0.16064079574998402</v>
      </c>
      <c r="GB196" s="223">
        <v>-2.6092249999999995</v>
      </c>
      <c r="GC196" s="163">
        <f t="shared" si="757"/>
        <v>0.93</v>
      </c>
      <c r="GD196" s="229">
        <f t="shared" si="696"/>
        <v>0</v>
      </c>
      <c r="GE196" s="204">
        <f t="shared" si="697"/>
        <v>-24.964787685145037</v>
      </c>
      <c r="GF196" s="204">
        <f t="shared" si="632"/>
        <v>1.0036735797466889E-2</v>
      </c>
      <c r="GG196" s="537"/>
      <c r="GH196" s="537"/>
      <c r="GI196" s="537"/>
      <c r="GJ196" s="537"/>
      <c r="GK196" s="518"/>
      <c r="GL196" s="519">
        <f t="shared" si="737"/>
        <v>1.0036735797466889E-2</v>
      </c>
      <c r="GM196" s="519">
        <f t="shared" si="738"/>
        <v>1.0036735797466889E-2</v>
      </c>
      <c r="GN196" s="519">
        <f t="shared" si="698"/>
        <v>1.0036735797466889E-2</v>
      </c>
      <c r="GO196" s="519">
        <f t="shared" si="739"/>
        <v>1.0036735797466889E-2</v>
      </c>
      <c r="GP196" s="546">
        <f t="shared" si="699"/>
        <v>0.11003673579746689</v>
      </c>
      <c r="GQ196" s="104">
        <f t="shared" si="740"/>
        <v>-20.704082484845003</v>
      </c>
      <c r="GR196"/>
      <c r="GS196" s="183"/>
      <c r="GT196" s="36">
        <v>42438</v>
      </c>
      <c r="GU196" s="105">
        <v>3.8755500000000001</v>
      </c>
      <c r="GV196" s="108">
        <v>3.8092249999999996</v>
      </c>
      <c r="GX196" s="104">
        <v>-19.629555924000023</v>
      </c>
      <c r="GY196" s="202">
        <f t="shared" si="668"/>
        <v>0.16064079574998402</v>
      </c>
      <c r="GZ196" s="223">
        <v>-0.75922499999999982</v>
      </c>
      <c r="HA196" s="163">
        <f t="shared" si="758"/>
        <v>0</v>
      </c>
      <c r="HB196" s="229">
        <f t="shared" si="701"/>
        <v>1</v>
      </c>
      <c r="HC196" s="204">
        <f t="shared" si="702"/>
        <v>-24.264993441402535</v>
      </c>
      <c r="HD196" s="204">
        <f t="shared" si="634"/>
        <v>2.1281591499967334E-2</v>
      </c>
      <c r="HE196" s="537"/>
      <c r="HF196" s="537"/>
      <c r="HG196" s="537"/>
      <c r="HH196" s="537"/>
      <c r="HI196" s="518"/>
      <c r="HJ196" s="519">
        <f t="shared" si="741"/>
        <v>2.1281591499967334E-2</v>
      </c>
      <c r="HK196" s="519">
        <f t="shared" si="742"/>
        <v>2.1281591499967334E-2</v>
      </c>
      <c r="HL196" s="519">
        <f t="shared" si="703"/>
        <v>4.2563182999934668E-2</v>
      </c>
      <c r="HM196" s="519">
        <f t="shared" si="743"/>
        <v>4.2563182999934668E-2</v>
      </c>
      <c r="HN196" s="546">
        <f t="shared" si="704"/>
        <v>0.14256318299993467</v>
      </c>
      <c r="HO196" s="104">
        <f t="shared" si="744"/>
        <v>-21.43638807975508</v>
      </c>
      <c r="HP196" s="165"/>
      <c r="HQ196" s="183"/>
      <c r="HR196" s="36">
        <v>42438</v>
      </c>
      <c r="HS196" s="105">
        <v>3.8755500000000001</v>
      </c>
      <c r="HT196" s="108">
        <v>3.8092249999999996</v>
      </c>
      <c r="HV196" s="104">
        <v>-19.629555924000023</v>
      </c>
      <c r="HW196" s="202">
        <f t="shared" si="669"/>
        <v>0.16064079574998402</v>
      </c>
      <c r="HX196" s="223">
        <v>-5.6592249999999993</v>
      </c>
      <c r="HY196" s="163">
        <f t="shared" si="759"/>
        <v>-0.3</v>
      </c>
      <c r="HZ196" s="229">
        <f t="shared" si="706"/>
        <v>0</v>
      </c>
      <c r="IA196" s="204">
        <f t="shared" si="707"/>
        <v>-25.222785649752502</v>
      </c>
      <c r="IB196" s="204">
        <f t="shared" si="636"/>
        <v>-4.8192238724993786E-2</v>
      </c>
      <c r="IC196" s="537"/>
      <c r="ID196" s="537"/>
      <c r="IE196" s="537"/>
      <c r="IF196" s="537"/>
      <c r="IG196" s="518"/>
      <c r="IH196" s="519">
        <f t="shared" si="745"/>
        <v>-3.8553790979995034E-2</v>
      </c>
      <c r="II196" s="519">
        <f t="shared" si="746"/>
        <v>-3.8553790979995034E-2</v>
      </c>
      <c r="IJ196" s="519">
        <f t="shared" si="708"/>
        <v>-3.8553790979995034E-2</v>
      </c>
      <c r="IK196" s="519">
        <f t="shared" si="747"/>
        <v>-3.8553790979995034E-2</v>
      </c>
      <c r="IL196" s="546">
        <f t="shared" si="709"/>
        <v>6.1446209020004972E-2</v>
      </c>
      <c r="IM196" s="104">
        <f t="shared" si="748"/>
        <v>-23.915374358667517</v>
      </c>
      <c r="IN196" s="104"/>
      <c r="IO196" s="183"/>
      <c r="IP196" s="36">
        <v>42438</v>
      </c>
      <c r="IQ196" s="105">
        <v>3.8755500000000001</v>
      </c>
      <c r="IR196" s="108">
        <v>3.8092249999999996</v>
      </c>
      <c r="IT196" s="104">
        <v>-19.629555924000023</v>
      </c>
      <c r="IU196" s="202">
        <f t="shared" si="670"/>
        <v>0.16064079574998402</v>
      </c>
      <c r="IV196" s="365">
        <v>-2.8592249999999995</v>
      </c>
      <c r="IW196" s="163">
        <f t="shared" si="760"/>
        <v>0.93</v>
      </c>
      <c r="IX196" s="229">
        <f t="shared" si="711"/>
        <v>0</v>
      </c>
      <c r="IY196" s="204">
        <f t="shared" si="712"/>
        <v>-18.862526509602578</v>
      </c>
      <c r="IZ196" s="204">
        <f t="shared" si="638"/>
        <v>1.0036735797466889E-2</v>
      </c>
      <c r="JA196" s="537"/>
      <c r="JB196" s="537"/>
      <c r="JC196" s="537"/>
      <c r="JD196" s="537"/>
      <c r="JE196" s="518"/>
      <c r="JF196" s="519">
        <f t="shared" si="749"/>
        <v>1.0036735797466889E-2</v>
      </c>
      <c r="JG196" s="519">
        <f t="shared" si="750"/>
        <v>1.0036735797466889E-2</v>
      </c>
      <c r="JH196" s="519">
        <f t="shared" si="713"/>
        <v>1.0036735797466889E-2</v>
      </c>
      <c r="JI196" s="519">
        <f t="shared" si="751"/>
        <v>1.0036735797466889E-2</v>
      </c>
      <c r="JJ196" s="546">
        <f t="shared" si="714"/>
        <v>1.0036735797466889E-2</v>
      </c>
      <c r="JK196" s="104">
        <f t="shared" si="752"/>
        <v>-18.656950365461586</v>
      </c>
      <c r="JL196" s="186"/>
      <c r="JM196" s="186"/>
      <c r="JN196" s="527"/>
      <c r="JO196" s="163">
        <v>-19.629555924000023</v>
      </c>
      <c r="JP196" s="163">
        <v>0.34077500000000072</v>
      </c>
      <c r="JQ196" s="398">
        <f t="shared" si="715"/>
        <v>-19.380671105832576</v>
      </c>
      <c r="JT196" s="163">
        <v>6.4407750000000004</v>
      </c>
      <c r="JU196" s="398">
        <f t="shared" si="716"/>
        <v>-20.588764687253519</v>
      </c>
      <c r="JX196" s="163">
        <v>3.1407749999999997</v>
      </c>
      <c r="JY196" s="425">
        <f t="shared" si="717"/>
        <v>-17.189181142737542</v>
      </c>
      <c r="KB196" s="163">
        <v>0.79077500000000001</v>
      </c>
      <c r="KC196" s="398">
        <f t="shared" si="528"/>
        <v>-17.08727479596855</v>
      </c>
      <c r="KF196" s="163">
        <v>-2.6092249999999995</v>
      </c>
      <c r="KG196" s="398">
        <f t="shared" si="718"/>
        <v>-20.704082484845003</v>
      </c>
      <c r="KJ196" s="163">
        <v>-0.75922499999999982</v>
      </c>
      <c r="KK196" s="398">
        <f t="shared" si="719"/>
        <v>-21.43638807975508</v>
      </c>
      <c r="KL196" s="425"/>
      <c r="KN196" s="365">
        <v>-5.6592249999999993</v>
      </c>
      <c r="KO196" s="398">
        <f t="shared" si="720"/>
        <v>-23.915374358667517</v>
      </c>
      <c r="KP196" s="164"/>
      <c r="KR196" s="365">
        <v>-2.8592249999999995</v>
      </c>
      <c r="KS196" s="398">
        <f t="shared" si="532"/>
        <v>-18.656950365461586</v>
      </c>
      <c r="KT196" s="164"/>
      <c r="KU196" s="36">
        <v>42438</v>
      </c>
    </row>
    <row r="197" spans="1:325" x14ac:dyDescent="0.35">
      <c r="A197" s="95">
        <v>41342</v>
      </c>
      <c r="B197" s="36">
        <v>41342</v>
      </c>
      <c r="C197" s="301">
        <v>4.1500000000000004</v>
      </c>
      <c r="D197" s="301">
        <v>10.25</v>
      </c>
      <c r="E197" s="301">
        <v>6.9499999999999993</v>
      </c>
      <c r="F197" s="301">
        <v>4.5999999999999996</v>
      </c>
      <c r="G197" s="301">
        <v>1.2</v>
      </c>
      <c r="H197" s="301">
        <v>3.05</v>
      </c>
      <c r="I197" s="301">
        <v>-1.85</v>
      </c>
      <c r="J197" s="301">
        <v>0.95</v>
      </c>
      <c r="K197" s="106"/>
      <c r="L197" s="36">
        <v>42438</v>
      </c>
      <c r="M197" s="105">
        <v>3.8755500000000001</v>
      </c>
      <c r="N197" s="98">
        <f t="shared" si="523"/>
        <v>3.8092249999999996</v>
      </c>
      <c r="O197" s="108">
        <f t="shared" si="524"/>
        <v>3.7434666666666665</v>
      </c>
      <c r="P197" s="262"/>
      <c r="Q197" s="181">
        <v>42438</v>
      </c>
      <c r="R197" s="301">
        <v>4.1500000000000004</v>
      </c>
      <c r="S197" s="224">
        <v>0.34077500000000072</v>
      </c>
      <c r="T197"/>
      <c r="U197" s="301">
        <v>10.25</v>
      </c>
      <c r="V197" s="224">
        <v>6.4407750000000004</v>
      </c>
      <c r="W197"/>
      <c r="X197" s="301">
        <v>6.9499999999999993</v>
      </c>
      <c r="Y197" s="224">
        <v>3.1407749999999997</v>
      </c>
      <c r="Z197"/>
      <c r="AA197" s="301">
        <v>4.5999999999999996</v>
      </c>
      <c r="AB197" s="224">
        <v>0.79077500000000001</v>
      </c>
      <c r="AC197"/>
      <c r="AD197" s="301">
        <v>1.2</v>
      </c>
      <c r="AE197" s="223">
        <v>-2.6092249999999995</v>
      </c>
      <c r="AF197"/>
      <c r="AG197" s="301">
        <v>3.05</v>
      </c>
      <c r="AH197" s="223">
        <v>-0.75922499999999982</v>
      </c>
      <c r="AI197" s="100"/>
      <c r="AJ197" s="301">
        <v>-1.85</v>
      </c>
      <c r="AK197" s="223">
        <v>-5.6592249999999993</v>
      </c>
      <c r="AL197" s="104"/>
      <c r="AM197" s="301">
        <v>0.95</v>
      </c>
      <c r="AN197" s="223">
        <f t="shared" si="522"/>
        <v>-2.8592249999999995</v>
      </c>
      <c r="AO197" s="104"/>
      <c r="AZ197" s="36">
        <v>42439</v>
      </c>
      <c r="BA197" s="301">
        <v>4.55</v>
      </c>
      <c r="BC197" s="301">
        <v>8.75</v>
      </c>
      <c r="BE197" s="301">
        <v>6.65</v>
      </c>
      <c r="BG197" s="301">
        <v>6.55</v>
      </c>
      <c r="BI197" s="301">
        <v>2.0499999999999998</v>
      </c>
      <c r="BK197" s="301">
        <v>1.9</v>
      </c>
      <c r="BM197" s="301">
        <v>-2.7</v>
      </c>
      <c r="BN197" s="104"/>
      <c r="BO197" s="301">
        <v>0.5</v>
      </c>
      <c r="BP197" s="186"/>
      <c r="BQ197" s="104"/>
      <c r="BS197" s="36">
        <v>42439</v>
      </c>
      <c r="BT197">
        <v>143</v>
      </c>
      <c r="BU197">
        <f t="shared" si="671"/>
        <v>1.43</v>
      </c>
      <c r="BV197">
        <f t="shared" si="672"/>
        <v>-19.462756273749996</v>
      </c>
      <c r="BW197">
        <v>128</v>
      </c>
      <c r="BX197">
        <f t="shared" si="673"/>
        <v>1.28</v>
      </c>
      <c r="CD197" s="36">
        <v>42439</v>
      </c>
      <c r="CE197" s="105">
        <v>4.0099</v>
      </c>
      <c r="CF197" s="108">
        <v>3.9427250000000003</v>
      </c>
      <c r="CH197" s="104">
        <v>-19.462756273749996</v>
      </c>
      <c r="CI197" s="202">
        <f t="shared" si="663"/>
        <v>0.1667996502500273</v>
      </c>
      <c r="CJ197" s="224">
        <v>0.60727499999999957</v>
      </c>
      <c r="CK197" s="163">
        <f t="shared" si="753"/>
        <v>0</v>
      </c>
      <c r="CL197" s="229">
        <f t="shared" si="676"/>
        <v>1.05</v>
      </c>
      <c r="CM197" s="204">
        <f t="shared" si="677"/>
        <v>-20.673422122455026</v>
      </c>
      <c r="CN197" s="204">
        <f t="shared" si="593"/>
        <v>0.17513963276253008</v>
      </c>
      <c r="CO197" s="537"/>
      <c r="CP197" s="537"/>
      <c r="CQ197" s="537"/>
      <c r="CR197" s="537"/>
      <c r="CS197" s="518"/>
      <c r="CT197" s="519">
        <f t="shared" si="721"/>
        <v>0.17513963276253008</v>
      </c>
      <c r="CU197" s="519">
        <f t="shared" si="722"/>
        <v>0.17513963276253008</v>
      </c>
      <c r="CV197" s="519">
        <f t="shared" si="678"/>
        <v>0.17513963276253008</v>
      </c>
      <c r="CW197" s="519">
        <f t="shared" si="723"/>
        <v>0.17513963276253008</v>
      </c>
      <c r="CX197" s="546">
        <f t="shared" si="679"/>
        <v>0.17513963276253008</v>
      </c>
      <c r="CY197" s="104">
        <f t="shared" si="724"/>
        <v>-19.205531473070046</v>
      </c>
      <c r="CZ197"/>
      <c r="DB197" s="36">
        <v>42439</v>
      </c>
      <c r="DC197" s="105">
        <v>4.0099</v>
      </c>
      <c r="DD197" s="108">
        <v>3.9427250000000003</v>
      </c>
      <c r="DF197" s="104">
        <v>-19.462756273749996</v>
      </c>
      <c r="DG197" s="202">
        <f t="shared" si="664"/>
        <v>0.1667996502500273</v>
      </c>
      <c r="DH197" s="224">
        <v>4.8072749999999997</v>
      </c>
      <c r="DI197" s="163">
        <f t="shared" si="754"/>
        <v>0</v>
      </c>
      <c r="DJ197" s="229">
        <f t="shared" si="681"/>
        <v>1.5</v>
      </c>
      <c r="DK197" s="204">
        <f t="shared" si="682"/>
        <v>-23.300559335802479</v>
      </c>
      <c r="DL197" s="204">
        <f t="shared" si="627"/>
        <v>0.25019947537504095</v>
      </c>
      <c r="DM197" s="537"/>
      <c r="DN197" s="537"/>
      <c r="DO197" s="537"/>
      <c r="DP197" s="537"/>
      <c r="DQ197" s="518"/>
      <c r="DR197" s="519">
        <f t="shared" si="725"/>
        <v>0.25019947537504095</v>
      </c>
      <c r="DS197" s="519">
        <f t="shared" si="726"/>
        <v>0.25019947537504095</v>
      </c>
      <c r="DT197" s="519">
        <f t="shared" si="683"/>
        <v>0.25019947537504095</v>
      </c>
      <c r="DU197" s="519">
        <f t="shared" si="727"/>
        <v>0.25019947537504095</v>
      </c>
      <c r="DV197" s="546">
        <f t="shared" si="684"/>
        <v>0.25019947537504095</v>
      </c>
      <c r="DW197" s="104">
        <f t="shared" si="728"/>
        <v>-20.338565211878478</v>
      </c>
      <c r="DY197" s="183"/>
      <c r="DZ197" s="36">
        <v>42439</v>
      </c>
      <c r="EA197" s="105">
        <v>4.0099</v>
      </c>
      <c r="EB197" s="108">
        <v>3.9427250000000003</v>
      </c>
      <c r="ED197" s="104">
        <v>-19.462756273749996</v>
      </c>
      <c r="EE197" s="202">
        <f t="shared" si="665"/>
        <v>0.1667996502500273</v>
      </c>
      <c r="EF197" s="224">
        <v>2.7072750000000001</v>
      </c>
      <c r="EG197" s="163">
        <f t="shared" si="755"/>
        <v>0</v>
      </c>
      <c r="EH197" s="229">
        <f t="shared" si="686"/>
        <v>1.3</v>
      </c>
      <c r="EI197" s="204">
        <f t="shared" si="687"/>
        <v>-16.719388937407501</v>
      </c>
      <c r="EJ197" s="204">
        <f t="shared" si="628"/>
        <v>0.21683954532503691</v>
      </c>
      <c r="EK197" s="537"/>
      <c r="EL197" s="537"/>
      <c r="EM197" s="537"/>
      <c r="EN197" s="537"/>
      <c r="EO197" s="518"/>
      <c r="EP197" s="519">
        <f t="shared" si="729"/>
        <v>0.21683954532503691</v>
      </c>
      <c r="EQ197" s="519">
        <f t="shared" si="730"/>
        <v>0.21683954532503691</v>
      </c>
      <c r="ER197" s="519">
        <f t="shared" si="688"/>
        <v>0.21683954532503691</v>
      </c>
      <c r="ES197" s="519">
        <f t="shared" si="731"/>
        <v>0.21683954532503691</v>
      </c>
      <c r="ET197" s="546">
        <f t="shared" si="689"/>
        <v>0.21683954532503691</v>
      </c>
      <c r="EU197" s="104">
        <f t="shared" si="732"/>
        <v>-16.972341597412505</v>
      </c>
      <c r="EW197" s="183"/>
      <c r="EX197" s="36">
        <v>42439</v>
      </c>
      <c r="EY197" s="105">
        <v>4.0099</v>
      </c>
      <c r="EZ197" s="108">
        <v>3.9427250000000003</v>
      </c>
      <c r="FB197" s="104">
        <v>-19.462756273749996</v>
      </c>
      <c r="FC197" s="202">
        <f t="shared" si="666"/>
        <v>0.1667996502500273</v>
      </c>
      <c r="FD197" s="224">
        <v>2.6072749999999996</v>
      </c>
      <c r="FE197" s="163">
        <f t="shared" si="756"/>
        <v>0</v>
      </c>
      <c r="FF197" s="229">
        <f t="shared" si="691"/>
        <v>1.3</v>
      </c>
      <c r="FG197" s="204">
        <f t="shared" si="692"/>
        <v>-17.849446778467527</v>
      </c>
      <c r="FH197" s="204">
        <f t="shared" si="630"/>
        <v>0.21683954532503691</v>
      </c>
      <c r="FI197" s="537"/>
      <c r="FJ197" s="537"/>
      <c r="FK197" s="537"/>
      <c r="FL197" s="537"/>
      <c r="FM197" s="518"/>
      <c r="FN197" s="519">
        <f t="shared" si="733"/>
        <v>0.21683954532503691</v>
      </c>
      <c r="FO197" s="519">
        <f t="shared" si="734"/>
        <v>0.21683954532503691</v>
      </c>
      <c r="FP197" s="519">
        <f t="shared" si="693"/>
        <v>0.21683954532503691</v>
      </c>
      <c r="FQ197" s="519">
        <f t="shared" si="735"/>
        <v>0.21683954532503691</v>
      </c>
      <c r="FR197" s="546">
        <f t="shared" si="694"/>
        <v>0.21683954532503691</v>
      </c>
      <c r="FS197" s="104">
        <f t="shared" si="736"/>
        <v>-16.870435250643514</v>
      </c>
      <c r="FT197"/>
      <c r="FU197" s="183"/>
      <c r="FV197" s="36">
        <v>42439</v>
      </c>
      <c r="FW197" s="105">
        <v>4.0099</v>
      </c>
      <c r="FX197" s="108">
        <v>3.9427250000000003</v>
      </c>
      <c r="FZ197" s="104">
        <v>-19.462756273749996</v>
      </c>
      <c r="GA197" s="202">
        <f t="shared" si="667"/>
        <v>0.1667996502500273</v>
      </c>
      <c r="GB197" s="223">
        <v>-1.8927250000000004</v>
      </c>
      <c r="GC197" s="163">
        <f t="shared" si="757"/>
        <v>0.95</v>
      </c>
      <c r="GD197" s="229">
        <f t="shared" si="696"/>
        <v>0</v>
      </c>
      <c r="GE197" s="204">
        <f t="shared" si="697"/>
        <v>-24.939528367157486</v>
      </c>
      <c r="GF197" s="204">
        <f t="shared" si="632"/>
        <v>2.52593179875511E-2</v>
      </c>
      <c r="GG197" s="537"/>
      <c r="GH197" s="537"/>
      <c r="GI197" s="537"/>
      <c r="GJ197" s="537"/>
      <c r="GK197" s="518"/>
      <c r="GL197" s="519">
        <f t="shared" si="737"/>
        <v>2.52593179875511E-2</v>
      </c>
      <c r="GM197" s="519">
        <f t="shared" si="738"/>
        <v>2.52593179875511E-2</v>
      </c>
      <c r="GN197" s="519">
        <f t="shared" si="698"/>
        <v>2.52593179875511E-2</v>
      </c>
      <c r="GO197" s="519">
        <f t="shared" si="739"/>
        <v>2.52593179875511E-2</v>
      </c>
      <c r="GP197" s="546">
        <f t="shared" si="699"/>
        <v>0.12525931798755111</v>
      </c>
      <c r="GQ197" s="104">
        <f t="shared" si="740"/>
        <v>-20.57882316685745</v>
      </c>
      <c r="GR197"/>
      <c r="GS197" s="183"/>
      <c r="GT197" s="36">
        <v>42439</v>
      </c>
      <c r="GU197" s="105">
        <v>4.0099</v>
      </c>
      <c r="GV197" s="108">
        <v>3.9427250000000003</v>
      </c>
      <c r="GX197" s="104">
        <v>-19.462756273749996</v>
      </c>
      <c r="GY197" s="202">
        <f t="shared" si="668"/>
        <v>0.1667996502500273</v>
      </c>
      <c r="GZ197" s="223">
        <v>-2.0427250000000003</v>
      </c>
      <c r="HA197" s="163">
        <f t="shared" si="758"/>
        <v>0.93</v>
      </c>
      <c r="HB197" s="229">
        <f t="shared" si="701"/>
        <v>0</v>
      </c>
      <c r="HC197" s="204">
        <f t="shared" si="702"/>
        <v>-24.243070116419982</v>
      </c>
      <c r="HD197" s="204">
        <f t="shared" si="634"/>
        <v>2.1923324982552117E-2</v>
      </c>
      <c r="HE197" s="537"/>
      <c r="HF197" s="537"/>
      <c r="HG197" s="537"/>
      <c r="HH197" s="537"/>
      <c r="HI197" s="518"/>
      <c r="HJ197" s="519">
        <f t="shared" si="741"/>
        <v>2.1923324982552117E-2</v>
      </c>
      <c r="HK197" s="519">
        <f t="shared" si="742"/>
        <v>2.1923324982552117E-2</v>
      </c>
      <c r="HL197" s="519">
        <f t="shared" si="703"/>
        <v>2.1923324982552117E-2</v>
      </c>
      <c r="HM197" s="519">
        <f t="shared" si="743"/>
        <v>2.1923324982552117E-2</v>
      </c>
      <c r="HN197" s="546">
        <f t="shared" si="704"/>
        <v>0.12192332498255212</v>
      </c>
      <c r="HO197" s="104">
        <f t="shared" si="744"/>
        <v>-21.314464754772526</v>
      </c>
      <c r="HP197" s="165"/>
      <c r="HQ197" s="183"/>
      <c r="HR197" s="36">
        <v>42439</v>
      </c>
      <c r="HS197" s="105">
        <v>4.0099</v>
      </c>
      <c r="HT197" s="108">
        <v>3.9427250000000003</v>
      </c>
      <c r="HV197" s="104">
        <v>-19.462756273749996</v>
      </c>
      <c r="HW197" s="202">
        <f t="shared" si="669"/>
        <v>0.1667996502500273</v>
      </c>
      <c r="HX197" s="223">
        <v>-6.6427250000000004</v>
      </c>
      <c r="HY197" s="163">
        <f t="shared" si="759"/>
        <v>-0.5</v>
      </c>
      <c r="HZ197" s="229">
        <f t="shared" si="706"/>
        <v>0</v>
      </c>
      <c r="IA197" s="204">
        <f t="shared" si="707"/>
        <v>-25.306185474877516</v>
      </c>
      <c r="IB197" s="204">
        <f t="shared" si="636"/>
        <v>-8.3399825125013649E-2</v>
      </c>
      <c r="IC197" s="537"/>
      <c r="ID197" s="537"/>
      <c r="IE197" s="537"/>
      <c r="IF197" s="537"/>
      <c r="IG197" s="518"/>
      <c r="IH197" s="519">
        <f t="shared" si="745"/>
        <v>-6.6719860100010922E-2</v>
      </c>
      <c r="II197" s="519">
        <f t="shared" si="746"/>
        <v>-6.6719860100010922E-2</v>
      </c>
      <c r="IJ197" s="519">
        <f t="shared" si="708"/>
        <v>-6.6719860100010922E-2</v>
      </c>
      <c r="IK197" s="519">
        <f t="shared" si="747"/>
        <v>-6.6719860100010922E-2</v>
      </c>
      <c r="IL197" s="546">
        <f t="shared" si="709"/>
        <v>3.3280139899989084E-2</v>
      </c>
      <c r="IM197" s="104">
        <f t="shared" si="748"/>
        <v>-23.882094218767527</v>
      </c>
      <c r="IN197" s="104"/>
      <c r="IO197" s="183"/>
      <c r="IP197" s="36">
        <v>42439</v>
      </c>
      <c r="IQ197" s="105">
        <v>4.0099</v>
      </c>
      <c r="IR197" s="108">
        <v>3.9427250000000003</v>
      </c>
      <c r="IT197" s="104">
        <v>-19.462756273749996</v>
      </c>
      <c r="IU197" s="202">
        <f t="shared" si="670"/>
        <v>0.1667996502500273</v>
      </c>
      <c r="IV197" s="365">
        <v>-3.4427250000000003</v>
      </c>
      <c r="IW197" s="163">
        <f t="shared" si="760"/>
        <v>0.9</v>
      </c>
      <c r="IX197" s="229">
        <f t="shared" si="711"/>
        <v>0</v>
      </c>
      <c r="IY197" s="204">
        <f t="shared" si="712"/>
        <v>-18.845607174127526</v>
      </c>
      <c r="IZ197" s="204">
        <f t="shared" si="638"/>
        <v>1.6919335475051867E-2</v>
      </c>
      <c r="JA197" s="537"/>
      <c r="JB197" s="537"/>
      <c r="JC197" s="537"/>
      <c r="JD197" s="537"/>
      <c r="JE197" s="518"/>
      <c r="JF197" s="519">
        <f t="shared" si="749"/>
        <v>1.6919335475051867E-2</v>
      </c>
      <c r="JG197" s="519">
        <f t="shared" si="750"/>
        <v>1.6919335475051867E-2</v>
      </c>
      <c r="JH197" s="519">
        <f t="shared" si="713"/>
        <v>1.6919335475051867E-2</v>
      </c>
      <c r="JI197" s="519">
        <f t="shared" si="751"/>
        <v>1.6919335475051867E-2</v>
      </c>
      <c r="JJ197" s="546">
        <f t="shared" si="714"/>
        <v>1.6919335475051867E-2</v>
      </c>
      <c r="JK197" s="104">
        <f t="shared" si="752"/>
        <v>-18.640031029986535</v>
      </c>
      <c r="JL197" s="186"/>
      <c r="JM197" s="186"/>
      <c r="JN197" s="527"/>
      <c r="JO197" s="163">
        <v>-19.462756273749996</v>
      </c>
      <c r="JP197" s="163">
        <v>0.60727499999999957</v>
      </c>
      <c r="JQ197" s="398">
        <f t="shared" si="715"/>
        <v>-19.205531473070046</v>
      </c>
      <c r="JT197" s="163">
        <v>4.8072749999999997</v>
      </c>
      <c r="JU197" s="398">
        <f t="shared" si="716"/>
        <v>-20.338565211878478</v>
      </c>
      <c r="JX197" s="163">
        <v>2.7072750000000001</v>
      </c>
      <c r="JY197" s="425">
        <f t="shared" si="717"/>
        <v>-16.972341597412505</v>
      </c>
      <c r="KB197" s="163">
        <v>2.6072749999999996</v>
      </c>
      <c r="KC197" s="398">
        <f t="shared" si="528"/>
        <v>-16.870435250643514</v>
      </c>
      <c r="KF197" s="163">
        <v>-1.8927250000000004</v>
      </c>
      <c r="KG197" s="398">
        <f t="shared" si="718"/>
        <v>-20.57882316685745</v>
      </c>
      <c r="KJ197" s="163">
        <v>-2.0427250000000003</v>
      </c>
      <c r="KK197" s="398">
        <f t="shared" si="719"/>
        <v>-21.314464754772526</v>
      </c>
      <c r="KL197" s="425"/>
      <c r="KN197" s="365">
        <v>-6.6427250000000004</v>
      </c>
      <c r="KO197" s="398">
        <f t="shared" si="720"/>
        <v>-23.882094218767527</v>
      </c>
      <c r="KP197" s="164"/>
      <c r="KR197" s="365">
        <v>-3.4427250000000003</v>
      </c>
      <c r="KS197" s="398">
        <f t="shared" si="532"/>
        <v>-18.640031029986535</v>
      </c>
      <c r="KT197" s="164"/>
      <c r="KU197" s="36">
        <v>42439</v>
      </c>
    </row>
    <row r="198" spans="1:325" x14ac:dyDescent="0.35">
      <c r="A198" s="95">
        <v>41343</v>
      </c>
      <c r="B198" s="36">
        <v>41343</v>
      </c>
      <c r="C198" s="301">
        <v>4.55</v>
      </c>
      <c r="D198" s="301">
        <v>8.75</v>
      </c>
      <c r="E198" s="301">
        <v>6.65</v>
      </c>
      <c r="F198" s="301">
        <v>6.55</v>
      </c>
      <c r="G198" s="301">
        <v>2.0499999999999998</v>
      </c>
      <c r="H198" s="301">
        <v>1.9</v>
      </c>
      <c r="I198" s="301">
        <v>-2.7</v>
      </c>
      <c r="J198" s="301">
        <v>0.5</v>
      </c>
      <c r="K198" s="106"/>
      <c r="L198" s="36">
        <v>42439</v>
      </c>
      <c r="M198" s="105">
        <v>4.0099</v>
      </c>
      <c r="N198" s="98">
        <f t="shared" si="523"/>
        <v>3.9427250000000003</v>
      </c>
      <c r="O198" s="108">
        <f t="shared" si="524"/>
        <v>3.8761166666666664</v>
      </c>
      <c r="P198" s="262"/>
      <c r="Q198" s="181">
        <v>42439</v>
      </c>
      <c r="R198" s="301">
        <v>4.55</v>
      </c>
      <c r="S198" s="224">
        <v>0.60727499999999957</v>
      </c>
      <c r="T198"/>
      <c r="U198" s="301">
        <v>8.75</v>
      </c>
      <c r="V198" s="224">
        <v>4.8072749999999997</v>
      </c>
      <c r="W198"/>
      <c r="X198" s="301">
        <v>6.65</v>
      </c>
      <c r="Y198" s="224">
        <v>2.7072750000000001</v>
      </c>
      <c r="Z198"/>
      <c r="AA198" s="301">
        <v>6.55</v>
      </c>
      <c r="AB198" s="224">
        <v>2.6072749999999996</v>
      </c>
      <c r="AC198"/>
      <c r="AD198" s="301">
        <v>2.0499999999999998</v>
      </c>
      <c r="AE198" s="223">
        <v>-1.8927250000000004</v>
      </c>
      <c r="AF198"/>
      <c r="AG198" s="301">
        <v>1.9</v>
      </c>
      <c r="AH198" s="223">
        <v>-2.0427250000000003</v>
      </c>
      <c r="AI198" s="100"/>
      <c r="AJ198" s="301">
        <v>-2.7</v>
      </c>
      <c r="AK198" s="223">
        <v>-6.6427250000000004</v>
      </c>
      <c r="AL198" s="104"/>
      <c r="AM198" s="301">
        <v>0.5</v>
      </c>
      <c r="AN198" s="223">
        <f t="shared" si="522"/>
        <v>-3.4427250000000003</v>
      </c>
      <c r="AO198" s="104"/>
      <c r="AZ198" s="36">
        <v>42440</v>
      </c>
      <c r="BA198" s="301">
        <v>4.8</v>
      </c>
      <c r="BC198" s="301">
        <v>5.1999999999999993</v>
      </c>
      <c r="BE198" s="301">
        <v>8.65</v>
      </c>
      <c r="BG198" s="301">
        <v>7.1999999999999993</v>
      </c>
      <c r="BI198" s="301">
        <v>3.7</v>
      </c>
      <c r="BK198" s="301">
        <v>0.7</v>
      </c>
      <c r="BM198" s="301">
        <v>-2.4500000000000002</v>
      </c>
      <c r="BN198" s="104"/>
      <c r="BO198" s="301">
        <v>3</v>
      </c>
      <c r="BP198" s="186"/>
      <c r="BQ198" s="104"/>
      <c r="BS198" s="36">
        <v>42440</v>
      </c>
      <c r="BT198">
        <v>144</v>
      </c>
      <c r="BU198">
        <f t="shared" si="671"/>
        <v>1.44</v>
      </c>
      <c r="BV198">
        <f t="shared" si="672"/>
        <v>-19.289617087999979</v>
      </c>
      <c r="BW198">
        <v>129</v>
      </c>
      <c r="BX198">
        <f t="shared" si="673"/>
        <v>1.29</v>
      </c>
      <c r="CD198" s="36">
        <v>42440</v>
      </c>
      <c r="CE198" s="105">
        <v>4.1459499999999991</v>
      </c>
      <c r="CF198" s="108">
        <v>4.0779249999999996</v>
      </c>
      <c r="CH198" s="104">
        <v>-19.289617087999979</v>
      </c>
      <c r="CI198" s="202">
        <f t="shared" si="663"/>
        <v>0.17313918575001708</v>
      </c>
      <c r="CJ198" s="224">
        <v>0.72207500000000024</v>
      </c>
      <c r="CK198" s="163">
        <f t="shared" si="753"/>
        <v>0</v>
      </c>
      <c r="CL198" s="229">
        <f t="shared" si="676"/>
        <v>1.05</v>
      </c>
      <c r="CM198" s="204">
        <f t="shared" si="677"/>
        <v>-20.49162597741751</v>
      </c>
      <c r="CN198" s="204">
        <f t="shared" si="593"/>
        <v>0.18179614503751651</v>
      </c>
      <c r="CO198" s="537"/>
      <c r="CP198" s="537"/>
      <c r="CQ198" s="537"/>
      <c r="CR198" s="537"/>
      <c r="CS198" s="518"/>
      <c r="CT198" s="519">
        <f t="shared" si="721"/>
        <v>0.18179614503751651</v>
      </c>
      <c r="CU198" s="519">
        <f t="shared" si="722"/>
        <v>0.18179614503751651</v>
      </c>
      <c r="CV198" s="519">
        <f t="shared" si="678"/>
        <v>0.18179614503751651</v>
      </c>
      <c r="CW198" s="519">
        <f t="shared" si="723"/>
        <v>0.18179614503751651</v>
      </c>
      <c r="CX198" s="546">
        <f t="shared" si="679"/>
        <v>0.18179614503751651</v>
      </c>
      <c r="CY198" s="104">
        <f t="shared" si="724"/>
        <v>-19.023735328032529</v>
      </c>
      <c r="CZ198"/>
      <c r="DB198" s="36">
        <v>42440</v>
      </c>
      <c r="DC198" s="105">
        <v>4.1459499999999991</v>
      </c>
      <c r="DD198" s="108">
        <v>4.0779249999999996</v>
      </c>
      <c r="DF198" s="104">
        <v>-19.289617087999979</v>
      </c>
      <c r="DG198" s="202">
        <f t="shared" si="664"/>
        <v>0.17313918575001708</v>
      </c>
      <c r="DH198" s="224">
        <v>1.1220749999999997</v>
      </c>
      <c r="DI198" s="163">
        <f t="shared" si="754"/>
        <v>0</v>
      </c>
      <c r="DJ198" s="229">
        <f t="shared" si="681"/>
        <v>1.1000000000000001</v>
      </c>
      <c r="DK198" s="204">
        <f t="shared" si="682"/>
        <v>-23.110106231477459</v>
      </c>
      <c r="DL198" s="204">
        <f t="shared" si="627"/>
        <v>0.1904531043250195</v>
      </c>
      <c r="DM198" s="537"/>
      <c r="DN198" s="537"/>
      <c r="DO198" s="537"/>
      <c r="DP198" s="537"/>
      <c r="DQ198" s="518"/>
      <c r="DR198" s="519">
        <f t="shared" si="725"/>
        <v>0.1904531043250195</v>
      </c>
      <c r="DS198" s="519">
        <f t="shared" si="726"/>
        <v>0.1904531043250195</v>
      </c>
      <c r="DT198" s="519">
        <f t="shared" si="683"/>
        <v>0.1904531043250195</v>
      </c>
      <c r="DU198" s="519">
        <f t="shared" si="727"/>
        <v>0.1904531043250195</v>
      </c>
      <c r="DV198" s="546">
        <f t="shared" si="684"/>
        <v>0.1904531043250195</v>
      </c>
      <c r="DW198" s="104">
        <f t="shared" si="728"/>
        <v>-20.148112107553459</v>
      </c>
      <c r="DY198" s="183"/>
      <c r="DZ198" s="36">
        <v>42440</v>
      </c>
      <c r="EA198" s="105">
        <v>4.1459499999999991</v>
      </c>
      <c r="EB198" s="108">
        <v>4.0779249999999996</v>
      </c>
      <c r="ED198" s="104">
        <v>-19.289617087999979</v>
      </c>
      <c r="EE198" s="202">
        <f t="shared" si="665"/>
        <v>0.17313918575001708</v>
      </c>
      <c r="EF198" s="224">
        <v>4.5720750000000008</v>
      </c>
      <c r="EG198" s="163">
        <f t="shared" si="755"/>
        <v>0</v>
      </c>
      <c r="EH198" s="229">
        <f t="shared" si="686"/>
        <v>1.5</v>
      </c>
      <c r="EI198" s="204">
        <f t="shared" si="687"/>
        <v>-16.459680158782476</v>
      </c>
      <c r="EJ198" s="204">
        <f t="shared" si="628"/>
        <v>0.25970877862502562</v>
      </c>
      <c r="EK198" s="537"/>
      <c r="EL198" s="537"/>
      <c r="EM198" s="537"/>
      <c r="EN198" s="537"/>
      <c r="EO198" s="518"/>
      <c r="EP198" s="519">
        <f t="shared" si="729"/>
        <v>0.25970877862502562</v>
      </c>
      <c r="EQ198" s="519">
        <f t="shared" si="730"/>
        <v>0.25970877862502562</v>
      </c>
      <c r="ER198" s="519">
        <f t="shared" si="688"/>
        <v>0.25970877862502562</v>
      </c>
      <c r="ES198" s="519">
        <f t="shared" si="731"/>
        <v>0.25970877862502562</v>
      </c>
      <c r="ET198" s="546">
        <f t="shared" si="689"/>
        <v>0.25970877862502562</v>
      </c>
      <c r="EU198" s="104">
        <f t="shared" si="732"/>
        <v>-16.71263281878748</v>
      </c>
      <c r="EW198" s="183"/>
      <c r="EX198" s="36">
        <v>42440</v>
      </c>
      <c r="EY198" s="105">
        <v>4.1459499999999991</v>
      </c>
      <c r="EZ198" s="108">
        <v>4.0779249999999996</v>
      </c>
      <c r="FB198" s="104">
        <v>-19.289617087999979</v>
      </c>
      <c r="FC198" s="202">
        <f t="shared" si="666"/>
        <v>0.17313918575001708</v>
      </c>
      <c r="FD198" s="224">
        <v>3.1220749999999997</v>
      </c>
      <c r="FE198" s="163">
        <f t="shared" si="756"/>
        <v>0</v>
      </c>
      <c r="FF198" s="229">
        <f t="shared" si="691"/>
        <v>1.4</v>
      </c>
      <c r="FG198" s="204">
        <f t="shared" si="692"/>
        <v>-17.607051918417504</v>
      </c>
      <c r="FH198" s="204">
        <f t="shared" si="630"/>
        <v>0.2423948600500232</v>
      </c>
      <c r="FI198" s="537"/>
      <c r="FJ198" s="537"/>
      <c r="FK198" s="537"/>
      <c r="FL198" s="537"/>
      <c r="FM198" s="518"/>
      <c r="FN198" s="519">
        <f t="shared" si="733"/>
        <v>0.2423948600500232</v>
      </c>
      <c r="FO198" s="519">
        <f t="shared" si="734"/>
        <v>0.2423948600500232</v>
      </c>
      <c r="FP198" s="519">
        <f t="shared" si="693"/>
        <v>0.2423948600500232</v>
      </c>
      <c r="FQ198" s="519">
        <f t="shared" si="735"/>
        <v>0.2423948600500232</v>
      </c>
      <c r="FR198" s="546">
        <f t="shared" si="694"/>
        <v>0.2423948600500232</v>
      </c>
      <c r="FS198" s="104">
        <f t="shared" si="736"/>
        <v>-16.62804039059349</v>
      </c>
      <c r="FT198"/>
      <c r="FU198" s="183"/>
      <c r="FV198" s="36">
        <v>42440</v>
      </c>
      <c r="FW198" s="105">
        <v>4.1459499999999991</v>
      </c>
      <c r="FX198" s="108">
        <v>4.0779249999999996</v>
      </c>
      <c r="FZ198" s="104">
        <v>-19.289617087999979</v>
      </c>
      <c r="GA198" s="202">
        <f t="shared" si="667"/>
        <v>0.17313918575001708</v>
      </c>
      <c r="GB198" s="223">
        <v>-0.3779249999999994</v>
      </c>
      <c r="GC198" s="163">
        <f t="shared" si="757"/>
        <v>0</v>
      </c>
      <c r="GD198" s="229">
        <f t="shared" si="696"/>
        <v>1</v>
      </c>
      <c r="GE198" s="204">
        <f t="shared" si="697"/>
        <v>-24.893249995657452</v>
      </c>
      <c r="GF198" s="204">
        <f t="shared" si="632"/>
        <v>4.6278371500033444E-2</v>
      </c>
      <c r="GG198" s="537"/>
      <c r="GH198" s="537"/>
      <c r="GI198" s="537"/>
      <c r="GJ198" s="537"/>
      <c r="GK198" s="518"/>
      <c r="GL198" s="519">
        <f t="shared" si="737"/>
        <v>4.6278371500033444E-2</v>
      </c>
      <c r="GM198" s="519">
        <f t="shared" si="738"/>
        <v>4.6278371500033444E-2</v>
      </c>
      <c r="GN198" s="519">
        <f t="shared" si="698"/>
        <v>4.6278371500033444E-2</v>
      </c>
      <c r="GO198" s="519">
        <f t="shared" si="739"/>
        <v>4.6278371500033444E-2</v>
      </c>
      <c r="GP198" s="546">
        <f t="shared" si="699"/>
        <v>0.14627837150003345</v>
      </c>
      <c r="GQ198" s="104">
        <f t="shared" si="740"/>
        <v>-20.432544795357416</v>
      </c>
      <c r="GR198"/>
      <c r="GS198" s="183"/>
      <c r="GT198" s="36">
        <v>42440</v>
      </c>
      <c r="GU198" s="105">
        <v>4.1459499999999991</v>
      </c>
      <c r="GV198" s="108">
        <v>4.0779249999999996</v>
      </c>
      <c r="GX198" s="104">
        <v>-19.289617087999979</v>
      </c>
      <c r="GY198" s="202">
        <f t="shared" si="668"/>
        <v>0.17313918575001708</v>
      </c>
      <c r="GZ198" s="223">
        <v>-3.3779249999999994</v>
      </c>
      <c r="HA198" s="163">
        <f t="shared" si="758"/>
        <v>0.9</v>
      </c>
      <c r="HB198" s="229">
        <f t="shared" si="701"/>
        <v>0</v>
      </c>
      <c r="HC198" s="204">
        <f t="shared" si="702"/>
        <v>-24.214105663494951</v>
      </c>
      <c r="HD198" s="204">
        <f t="shared" si="634"/>
        <v>2.8964452925031026E-2</v>
      </c>
      <c r="HE198" s="537"/>
      <c r="HF198" s="537"/>
      <c r="HG198" s="537"/>
      <c r="HH198" s="537"/>
      <c r="HI198" s="518"/>
      <c r="HJ198" s="519">
        <f t="shared" si="741"/>
        <v>2.8964452925031026E-2</v>
      </c>
      <c r="HK198" s="519">
        <f t="shared" si="742"/>
        <v>2.8964452925031026E-2</v>
      </c>
      <c r="HL198" s="519">
        <f t="shared" si="703"/>
        <v>2.8964452925031026E-2</v>
      </c>
      <c r="HM198" s="519">
        <f t="shared" si="743"/>
        <v>2.8964452925031026E-2</v>
      </c>
      <c r="HN198" s="546">
        <f t="shared" si="704"/>
        <v>0.12896445292503103</v>
      </c>
      <c r="HO198" s="104">
        <f t="shared" si="744"/>
        <v>-21.185500301847494</v>
      </c>
      <c r="HP198" s="165"/>
      <c r="HQ198" s="183"/>
      <c r="HR198" s="36">
        <v>42440</v>
      </c>
      <c r="HS198" s="105">
        <v>4.1459499999999991</v>
      </c>
      <c r="HT198" s="108">
        <v>4.0779249999999996</v>
      </c>
      <c r="HV198" s="104">
        <v>-19.289617087999979</v>
      </c>
      <c r="HW198" s="202">
        <f t="shared" si="669"/>
        <v>0.17313918575001708</v>
      </c>
      <c r="HX198" s="223">
        <v>-6.5279249999999998</v>
      </c>
      <c r="HY198" s="163">
        <f t="shared" si="759"/>
        <v>-0.5</v>
      </c>
      <c r="HZ198" s="229">
        <f t="shared" si="706"/>
        <v>0</v>
      </c>
      <c r="IA198" s="204">
        <f t="shared" si="707"/>
        <v>-25.392755067752525</v>
      </c>
      <c r="IB198" s="204">
        <f t="shared" si="636"/>
        <v>-8.6569592875008539E-2</v>
      </c>
      <c r="IC198" s="537"/>
      <c r="ID198" s="537"/>
      <c r="IE198" s="537"/>
      <c r="IF198" s="537"/>
      <c r="IG198" s="518"/>
      <c r="IH198" s="519">
        <f t="shared" si="745"/>
        <v>-6.9255674300006828E-2</v>
      </c>
      <c r="II198" s="519">
        <f t="shared" si="746"/>
        <v>-6.9255674300006828E-2</v>
      </c>
      <c r="IJ198" s="519">
        <f t="shared" si="708"/>
        <v>-6.9255674300006828E-2</v>
      </c>
      <c r="IK198" s="519">
        <f t="shared" si="747"/>
        <v>-6.9255674300006828E-2</v>
      </c>
      <c r="IL198" s="546">
        <f t="shared" si="709"/>
        <v>3.0744325699993177E-2</v>
      </c>
      <c r="IM198" s="104">
        <f t="shared" si="748"/>
        <v>-23.851349893067535</v>
      </c>
      <c r="IN198" s="104"/>
      <c r="IO198" s="183"/>
      <c r="IP198" s="36">
        <v>42440</v>
      </c>
      <c r="IQ198" s="105">
        <v>4.1459499999999991</v>
      </c>
      <c r="IR198" s="108">
        <v>4.0779249999999996</v>
      </c>
      <c r="IT198" s="104">
        <v>-19.289617087999979</v>
      </c>
      <c r="IU198" s="202">
        <f t="shared" si="670"/>
        <v>0.17313918575001708</v>
      </c>
      <c r="IV198" s="365">
        <v>-1.0779249999999996</v>
      </c>
      <c r="IW198" s="163">
        <f t="shared" si="760"/>
        <v>0.95</v>
      </c>
      <c r="IX198" s="229">
        <f t="shared" si="711"/>
        <v>0</v>
      </c>
      <c r="IY198" s="204">
        <f t="shared" si="712"/>
        <v>-18.807985761914992</v>
      </c>
      <c r="IZ198" s="204">
        <f t="shared" si="638"/>
        <v>3.7621412212534011E-2</v>
      </c>
      <c r="JA198" s="537"/>
      <c r="JB198" s="537"/>
      <c r="JC198" s="537"/>
      <c r="JD198" s="537"/>
      <c r="JE198" s="518"/>
      <c r="JF198" s="519">
        <f t="shared" si="749"/>
        <v>3.7621412212534011E-2</v>
      </c>
      <c r="JG198" s="519">
        <f t="shared" si="750"/>
        <v>3.7621412212534011E-2</v>
      </c>
      <c r="JH198" s="519">
        <f t="shared" si="713"/>
        <v>3.7621412212534011E-2</v>
      </c>
      <c r="JI198" s="519">
        <f t="shared" si="751"/>
        <v>3.7621412212534011E-2</v>
      </c>
      <c r="JJ198" s="546">
        <f t="shared" si="714"/>
        <v>3.7621412212534011E-2</v>
      </c>
      <c r="JK198" s="104">
        <f t="shared" si="752"/>
        <v>-18.602409617774001</v>
      </c>
      <c r="JL198" s="186"/>
      <c r="JM198" s="186"/>
      <c r="JN198" s="527"/>
      <c r="JO198" s="163">
        <v>-19.289617087999979</v>
      </c>
      <c r="JP198" s="163">
        <v>0.72207500000000024</v>
      </c>
      <c r="JQ198" s="398">
        <f t="shared" si="715"/>
        <v>-19.023735328032529</v>
      </c>
      <c r="JT198" s="163">
        <v>1.1220749999999997</v>
      </c>
      <c r="JU198" s="398">
        <f t="shared" si="716"/>
        <v>-20.148112107553459</v>
      </c>
      <c r="JX198" s="163">
        <v>4.5720750000000008</v>
      </c>
      <c r="JY198" s="425">
        <f t="shared" si="717"/>
        <v>-16.71263281878748</v>
      </c>
      <c r="KB198" s="163">
        <v>3.1220749999999997</v>
      </c>
      <c r="KC198" s="398">
        <f t="shared" si="528"/>
        <v>-16.62804039059349</v>
      </c>
      <c r="KF198" s="163">
        <v>-0.3779249999999994</v>
      </c>
      <c r="KG198" s="398">
        <f t="shared" si="718"/>
        <v>-20.432544795357416</v>
      </c>
      <c r="KJ198" s="163">
        <v>-3.3779249999999994</v>
      </c>
      <c r="KK198" s="398">
        <f t="shared" si="719"/>
        <v>-21.185500301847494</v>
      </c>
      <c r="KL198" s="425"/>
      <c r="KN198" s="365">
        <v>-6.5279249999999998</v>
      </c>
      <c r="KO198" s="398">
        <f t="shared" si="720"/>
        <v>-23.851349893067535</v>
      </c>
      <c r="KP198" s="164"/>
      <c r="KR198" s="365">
        <v>-1.0779249999999996</v>
      </c>
      <c r="KS198" s="398">
        <f t="shared" si="532"/>
        <v>-18.602409617774001</v>
      </c>
      <c r="KT198" s="164"/>
      <c r="KU198" s="36">
        <v>42440</v>
      </c>
    </row>
    <row r="199" spans="1:325" x14ac:dyDescent="0.35">
      <c r="A199" s="95">
        <v>41344</v>
      </c>
      <c r="B199" s="36">
        <v>41344</v>
      </c>
      <c r="C199" s="301">
        <v>4.8</v>
      </c>
      <c r="D199" s="301">
        <v>5.1999999999999993</v>
      </c>
      <c r="E199" s="301">
        <v>8.65</v>
      </c>
      <c r="F199" s="301">
        <v>7.1999999999999993</v>
      </c>
      <c r="G199" s="301">
        <v>3.7</v>
      </c>
      <c r="H199" s="301">
        <v>0.7</v>
      </c>
      <c r="I199" s="301">
        <v>-2.4500000000000002</v>
      </c>
      <c r="J199" s="301">
        <v>3</v>
      </c>
      <c r="K199" s="106"/>
      <c r="L199" s="36">
        <v>42440</v>
      </c>
      <c r="M199" s="105">
        <v>4.1459499999999991</v>
      </c>
      <c r="N199" s="98">
        <f t="shared" si="523"/>
        <v>4.0779249999999996</v>
      </c>
      <c r="O199" s="108">
        <f t="shared" si="524"/>
        <v>4.0104666666666668</v>
      </c>
      <c r="P199" s="262"/>
      <c r="Q199" s="181">
        <v>42440</v>
      </c>
      <c r="R199" s="301">
        <v>4.8</v>
      </c>
      <c r="S199" s="224">
        <v>0.72207500000000024</v>
      </c>
      <c r="T199"/>
      <c r="U199" s="301">
        <v>5.1999999999999993</v>
      </c>
      <c r="V199" s="224">
        <v>1.1220749999999997</v>
      </c>
      <c r="W199"/>
      <c r="X199" s="301">
        <v>8.65</v>
      </c>
      <c r="Y199" s="224">
        <v>4.5720750000000008</v>
      </c>
      <c r="Z199"/>
      <c r="AA199" s="301">
        <v>7.1999999999999993</v>
      </c>
      <c r="AB199" s="224">
        <v>3.1220749999999997</v>
      </c>
      <c r="AC199"/>
      <c r="AD199" s="301">
        <v>3.7</v>
      </c>
      <c r="AE199" s="223">
        <v>-0.3779249999999994</v>
      </c>
      <c r="AF199"/>
      <c r="AG199" s="301">
        <v>0.7</v>
      </c>
      <c r="AH199" s="223">
        <v>-3.3779249999999994</v>
      </c>
      <c r="AI199" s="100"/>
      <c r="AJ199" s="301">
        <v>-2.4500000000000002</v>
      </c>
      <c r="AK199" s="223">
        <v>-6.5279249999999998</v>
      </c>
      <c r="AL199" s="104"/>
      <c r="AM199" s="301">
        <v>3</v>
      </c>
      <c r="AN199" s="223">
        <f t="shared" si="522"/>
        <v>-1.0779249999999996</v>
      </c>
      <c r="AO199" s="104"/>
      <c r="AZ199" s="36">
        <v>42441</v>
      </c>
      <c r="BA199" s="301">
        <v>5.9499999999999993</v>
      </c>
      <c r="BC199" s="301">
        <v>4.9499999999999993</v>
      </c>
      <c r="BE199" s="301">
        <v>11.75</v>
      </c>
      <c r="BG199" s="301">
        <v>5.6</v>
      </c>
      <c r="BI199" s="301">
        <v>5.0999999999999996</v>
      </c>
      <c r="BK199" s="301">
        <v>1.4</v>
      </c>
      <c r="BM199" s="301">
        <v>-1.3</v>
      </c>
      <c r="BN199">
        <v>-24.018119047619045</v>
      </c>
      <c r="BO199" s="301">
        <v>3.2</v>
      </c>
      <c r="BP199" s="131">
        <v>-19.347098290598289</v>
      </c>
      <c r="BS199" s="36">
        <v>42441</v>
      </c>
      <c r="BT199">
        <v>145</v>
      </c>
      <c r="BU199">
        <f t="shared" si="671"/>
        <v>1.45</v>
      </c>
      <c r="BV199">
        <f t="shared" si="672"/>
        <v>-19.109954343750026</v>
      </c>
      <c r="BW199">
        <v>130</v>
      </c>
      <c r="BX199">
        <f t="shared" si="673"/>
        <v>1.3</v>
      </c>
      <c r="BY199">
        <v>-24.265876984126983</v>
      </c>
      <c r="CD199" s="36">
        <v>42441</v>
      </c>
      <c r="CE199" s="105">
        <v>4.2836999999999996</v>
      </c>
      <c r="CF199" s="108">
        <v>4.2148249999999994</v>
      </c>
      <c r="CH199" s="104">
        <v>-19.109954343750026</v>
      </c>
      <c r="CI199" s="202">
        <f t="shared" si="663"/>
        <v>0.17966274424995277</v>
      </c>
      <c r="CJ199" s="224">
        <v>1.7351749999999999</v>
      </c>
      <c r="CK199" s="163">
        <f t="shared" si="753"/>
        <v>0</v>
      </c>
      <c r="CL199" s="229">
        <f>IF(CJ199&gt;7,3,IF(CJ199&gt;6,1.8,IF(CJ199&gt;4,1.5,IF(CJ199&gt;3,1.4,IF(CJ199&gt;2,1.3,IF(CJ199&gt;1,1.1,IF(CJ199&gt;0,1.05,IF(CJ199&gt;-1,1,0))))))))</f>
        <v>1.1000000000000001</v>
      </c>
      <c r="CM199" s="204">
        <f t="shared" si="677"/>
        <v>-20.293996958742561</v>
      </c>
      <c r="CN199" s="204">
        <f t="shared" si="593"/>
        <v>0.19762901867494875</v>
      </c>
      <c r="CO199" s="537"/>
      <c r="CP199" s="537"/>
      <c r="CQ199" s="537"/>
      <c r="CR199" s="537"/>
      <c r="CS199" s="518"/>
      <c r="CT199" s="519">
        <f t="shared" si="721"/>
        <v>0.19762901867494875</v>
      </c>
      <c r="CU199" s="519">
        <f t="shared" si="722"/>
        <v>0.19762901867494875</v>
      </c>
      <c r="CV199" s="519">
        <f t="shared" si="678"/>
        <v>0.19762901867494875</v>
      </c>
      <c r="CW199" s="519">
        <f t="shared" si="723"/>
        <v>0.19762901867494875</v>
      </c>
      <c r="CX199" s="546">
        <f t="shared" si="679"/>
        <v>0.19762901867494875</v>
      </c>
      <c r="CY199" s="104">
        <f t="shared" si="724"/>
        <v>-18.826106309357581</v>
      </c>
      <c r="CZ199"/>
      <c r="DB199" s="36">
        <v>42441</v>
      </c>
      <c r="DC199" s="105">
        <v>4.2836999999999996</v>
      </c>
      <c r="DD199" s="108">
        <v>4.2148249999999994</v>
      </c>
      <c r="DF199" s="104">
        <v>-19.109954343750026</v>
      </c>
      <c r="DG199" s="202">
        <f t="shared" si="664"/>
        <v>0.17966274424995277</v>
      </c>
      <c r="DH199" s="224">
        <v>0.73517499999999991</v>
      </c>
      <c r="DI199" s="163">
        <f t="shared" si="754"/>
        <v>0</v>
      </c>
      <c r="DJ199" s="229">
        <f>IF(DH199&gt;7,3,IF(DH199&gt;6,1.8,IF(DH199&gt;4,1.5,IF(DH199&gt;3,1.4,IF(DH199&gt;2,1.3,IF(DH199&gt;1,1.1,IF(DH199&gt;0,1.05,IF(DH199&gt;-1,1,0))))))))</f>
        <v>1.05</v>
      </c>
      <c r="DK199" s="204">
        <f t="shared" si="682"/>
        <v>-22.92146035001501</v>
      </c>
      <c r="DL199" s="204">
        <f t="shared" si="627"/>
        <v>0.18864588146244898</v>
      </c>
      <c r="DM199" s="537"/>
      <c r="DN199" s="537"/>
      <c r="DO199" s="537"/>
      <c r="DP199" s="537"/>
      <c r="DQ199" s="518"/>
      <c r="DR199" s="519">
        <f t="shared" si="725"/>
        <v>0.18864588146244898</v>
      </c>
      <c r="DS199" s="519">
        <f t="shared" si="726"/>
        <v>0.18864588146244898</v>
      </c>
      <c r="DT199" s="519">
        <f t="shared" si="683"/>
        <v>0.18864588146244898</v>
      </c>
      <c r="DU199" s="519">
        <f t="shared" si="727"/>
        <v>0.18864588146244898</v>
      </c>
      <c r="DV199" s="546">
        <f t="shared" si="684"/>
        <v>0.18864588146244898</v>
      </c>
      <c r="DW199" s="104">
        <f t="shared" si="728"/>
        <v>-19.95946622609101</v>
      </c>
      <c r="DY199" s="183"/>
      <c r="DZ199" s="36">
        <v>42441</v>
      </c>
      <c r="EA199" s="105">
        <v>4.2836999999999996</v>
      </c>
      <c r="EB199" s="108">
        <v>4.2148249999999994</v>
      </c>
      <c r="ED199" s="104">
        <v>-19.109954343750026</v>
      </c>
      <c r="EE199" s="202">
        <f t="shared" si="665"/>
        <v>0.17966274424995277</v>
      </c>
      <c r="EF199" s="224">
        <v>7.5351750000000006</v>
      </c>
      <c r="EG199" s="163">
        <f t="shared" si="755"/>
        <v>0</v>
      </c>
      <c r="EH199" s="229">
        <f>IF(EF199&gt;7,3,IF(EF199&gt;6,1.8,IF(EF199&gt;4,1.5,IF(EF199&gt;3,1.4,IF(EF199&gt;2,1.3,IF(EF199&gt;1,1.1,IF(EF199&gt;0,1.05,IF(EF199&gt;-1,1,0))))))))</f>
        <v>3</v>
      </c>
      <c r="EI199" s="204">
        <f t="shared" si="687"/>
        <v>-15.920691926032617</v>
      </c>
      <c r="EJ199" s="204">
        <f t="shared" si="628"/>
        <v>0.5389882327498583</v>
      </c>
      <c r="EK199" s="537"/>
      <c r="EL199" s="537"/>
      <c r="EM199" s="537"/>
      <c r="EN199" s="537"/>
      <c r="EO199" s="518"/>
      <c r="EP199" s="519">
        <f t="shared" si="729"/>
        <v>0.5389882327498583</v>
      </c>
      <c r="EQ199" s="519">
        <f t="shared" si="730"/>
        <v>0.5389882327498583</v>
      </c>
      <c r="ER199" s="519">
        <f t="shared" si="688"/>
        <v>0.5389882327498583</v>
      </c>
      <c r="ES199" s="519">
        <f t="shared" si="731"/>
        <v>0.5389882327498583</v>
      </c>
      <c r="ET199" s="546">
        <f t="shared" si="689"/>
        <v>0.5389882327498583</v>
      </c>
      <c r="EU199" s="104">
        <f t="shared" si="732"/>
        <v>-16.173644586037621</v>
      </c>
      <c r="EW199" s="183"/>
      <c r="EX199" s="36">
        <v>42441</v>
      </c>
      <c r="EY199" s="105">
        <v>4.2836999999999996</v>
      </c>
      <c r="EZ199" s="108">
        <v>4.2148249999999994</v>
      </c>
      <c r="FB199" s="104">
        <v>-19.109954343750026</v>
      </c>
      <c r="FC199" s="202">
        <f t="shared" si="666"/>
        <v>0.17966274424995277</v>
      </c>
      <c r="FD199" s="224">
        <v>1.3851750000000003</v>
      </c>
      <c r="FE199" s="163">
        <f t="shared" si="756"/>
        <v>0</v>
      </c>
      <c r="FF199" s="229">
        <f>IF(FD199&gt;7,3,IF(FD199&gt;6,1.8,IF(FD199&gt;4,1.5,IF(FD199&gt;3,1.4,IF(FD199&gt;2,1.3,IF(FD199&gt;1,1.1,IF(FD199&gt;0,1.05,IF(FD199&gt;-1,1,0))))))))</f>
        <v>1.1000000000000001</v>
      </c>
      <c r="FG199" s="204">
        <f t="shared" si="692"/>
        <v>-17.409422899742555</v>
      </c>
      <c r="FH199" s="204">
        <f t="shared" si="630"/>
        <v>0.19762901867494875</v>
      </c>
      <c r="FI199" s="537"/>
      <c r="FJ199" s="537"/>
      <c r="FK199" s="537"/>
      <c r="FL199" s="537"/>
      <c r="FM199" s="518"/>
      <c r="FN199" s="519">
        <f t="shared" si="733"/>
        <v>0.19762901867494875</v>
      </c>
      <c r="FO199" s="519">
        <f t="shared" si="734"/>
        <v>0.19762901867494875</v>
      </c>
      <c r="FP199" s="519">
        <f t="shared" si="693"/>
        <v>0.19762901867494875</v>
      </c>
      <c r="FQ199" s="519">
        <f t="shared" si="735"/>
        <v>0.19762901867494875</v>
      </c>
      <c r="FR199" s="546">
        <f t="shared" si="694"/>
        <v>0.19762901867494875</v>
      </c>
      <c r="FS199" s="104">
        <f t="shared" si="736"/>
        <v>-16.430411371918542</v>
      </c>
      <c r="FT199"/>
      <c r="FU199" s="183"/>
      <c r="FV199" s="36">
        <v>42441</v>
      </c>
      <c r="FW199" s="105">
        <v>4.2836999999999996</v>
      </c>
      <c r="FX199" s="108">
        <v>4.2148249999999994</v>
      </c>
      <c r="FZ199" s="104">
        <v>-19.109954343750026</v>
      </c>
      <c r="GA199" s="202">
        <f t="shared" si="667"/>
        <v>0.17966274424995277</v>
      </c>
      <c r="GB199" s="223">
        <v>0.88517500000000027</v>
      </c>
      <c r="GC199" s="163">
        <f t="shared" si="757"/>
        <v>0</v>
      </c>
      <c r="GD199" s="229">
        <f>IF(GB199&gt;7,3,IF(GB199&gt;6,1.8,IF(GB199&gt;4,1.5,IF(GB199&gt;3,1.4,IF(GB199&gt;2,1.3,IF(GB199&gt;1,1.1,IF(GB199&gt;0,1.05,IF(GB199&gt;-1,1,0))))))))</f>
        <v>1.05</v>
      </c>
      <c r="GE199" s="204">
        <f t="shared" si="697"/>
        <v>-24.704604114195003</v>
      </c>
      <c r="GF199" s="204">
        <f t="shared" si="632"/>
        <v>0.18864588146244898</v>
      </c>
      <c r="GG199" s="537"/>
      <c r="GH199" s="537"/>
      <c r="GI199" s="537"/>
      <c r="GJ199" s="537"/>
      <c r="GK199" s="518"/>
      <c r="GL199" s="519">
        <f t="shared" si="737"/>
        <v>0.18864588146244898</v>
      </c>
      <c r="GM199" s="519">
        <f t="shared" si="738"/>
        <v>0.18864588146244898</v>
      </c>
      <c r="GN199" s="519">
        <f t="shared" si="698"/>
        <v>0.18864588146244898</v>
      </c>
      <c r="GO199" s="519">
        <f t="shared" si="739"/>
        <v>0.18864588146244898</v>
      </c>
      <c r="GP199" s="546">
        <f t="shared" si="699"/>
        <v>0.18864588146244898</v>
      </c>
      <c r="GQ199" s="104">
        <f t="shared" si="740"/>
        <v>-20.243898913894967</v>
      </c>
      <c r="GR199"/>
      <c r="GS199" s="183"/>
      <c r="GT199" s="36">
        <v>42441</v>
      </c>
      <c r="GU199" s="105">
        <v>4.2836999999999996</v>
      </c>
      <c r="GV199" s="108">
        <v>4.2148249999999994</v>
      </c>
      <c r="GX199" s="104">
        <v>-19.109954343750026</v>
      </c>
      <c r="GY199" s="202">
        <f t="shared" si="668"/>
        <v>0.17966274424995277</v>
      </c>
      <c r="GZ199" s="223">
        <v>-2.8148249999999995</v>
      </c>
      <c r="HA199" s="163">
        <f t="shared" si="758"/>
        <v>0.93</v>
      </c>
      <c r="HB199" s="229">
        <f>IF(GZ199&gt;7,3,IF(GZ199&gt;6,1.8,IF(GZ199&gt;4,1.5,IF(GZ199&gt;3,1.4,IF(GZ199&gt;2,1.3,IF(GZ199&gt;1,1.1,IF(GZ199&gt;0,1.05,IF(GZ199&gt;-1,1,0))))))))</f>
        <v>0</v>
      </c>
      <c r="HC199" s="204">
        <f t="shared" si="702"/>
        <v>-24.167356567092543</v>
      </c>
      <c r="HD199" s="204">
        <f t="shared" si="634"/>
        <v>4.6749096402407986E-2</v>
      </c>
      <c r="HE199" s="537"/>
      <c r="HF199" s="537"/>
      <c r="HG199" s="537"/>
      <c r="HH199" s="537"/>
      <c r="HI199" s="518"/>
      <c r="HJ199" s="519">
        <f t="shared" si="741"/>
        <v>4.6749096402407986E-2</v>
      </c>
      <c r="HK199" s="519">
        <f t="shared" si="742"/>
        <v>4.6749096402407986E-2</v>
      </c>
      <c r="HL199" s="519">
        <f t="shared" si="703"/>
        <v>4.6749096402407986E-2</v>
      </c>
      <c r="HM199" s="519">
        <f t="shared" si="743"/>
        <v>4.6749096402407986E-2</v>
      </c>
      <c r="HN199" s="546">
        <f t="shared" si="704"/>
        <v>0.14674909640240799</v>
      </c>
      <c r="HO199" s="104">
        <f t="shared" si="744"/>
        <v>-21.038751205445084</v>
      </c>
      <c r="HP199" s="165"/>
      <c r="HQ199" s="183"/>
      <c r="HR199" s="36">
        <v>42441</v>
      </c>
      <c r="HS199" s="105">
        <v>4.2836999999999996</v>
      </c>
      <c r="HT199" s="108">
        <v>4.2148249999999994</v>
      </c>
      <c r="HV199" s="104">
        <v>-19.109954343750026</v>
      </c>
      <c r="HW199" s="202">
        <f t="shared" si="669"/>
        <v>0.17966274424995277</v>
      </c>
      <c r="HX199" s="223">
        <v>-5.5148249999999992</v>
      </c>
      <c r="HY199" s="163">
        <f t="shared" si="759"/>
        <v>-0.3</v>
      </c>
      <c r="HZ199" s="229">
        <f>IF(HX199&gt;7,3,IF(HX199&gt;6,1.8,IF(HX199&gt;4,1.5,IF(HX199&gt;3,1.4,IF(HX199&gt;2,1.3,IF(HX199&gt;1,1.1,IF(HX199&gt;0,1.05,IF(HX199&gt;-1,1,0))))))))</f>
        <v>0</v>
      </c>
      <c r="IA199" s="204">
        <f t="shared" si="707"/>
        <v>-25.446653891027509</v>
      </c>
      <c r="IB199" s="204">
        <f t="shared" si="636"/>
        <v>-5.3898823274984409E-2</v>
      </c>
      <c r="IC199" s="537"/>
      <c r="ID199" s="537"/>
      <c r="IE199" s="537"/>
      <c r="IF199" s="537"/>
      <c r="IG199" s="518"/>
      <c r="IH199" s="519">
        <f t="shared" si="745"/>
        <v>-4.3119058619987528E-2</v>
      </c>
      <c r="II199" s="519">
        <f t="shared" si="746"/>
        <v>-4.3119058619987528E-2</v>
      </c>
      <c r="IJ199" s="519">
        <f t="shared" si="708"/>
        <v>-4.3119058619987528E-2</v>
      </c>
      <c r="IK199" s="519">
        <f t="shared" si="747"/>
        <v>-4.3119058619987528E-2</v>
      </c>
      <c r="IL199" s="546">
        <f t="shared" si="709"/>
        <v>5.6880941380012477E-2</v>
      </c>
      <c r="IM199" s="104">
        <f t="shared" si="748"/>
        <v>-23.794468951687524</v>
      </c>
      <c r="IN199">
        <v>-24.018119047619045</v>
      </c>
      <c r="IO199" s="183"/>
      <c r="IP199" s="36">
        <v>42441</v>
      </c>
      <c r="IQ199" s="105">
        <v>4.2836999999999996</v>
      </c>
      <c r="IR199" s="108">
        <v>4.2148249999999994</v>
      </c>
      <c r="IT199" s="104">
        <v>-19.109954343750026</v>
      </c>
      <c r="IU199" s="202">
        <f t="shared" si="670"/>
        <v>0.17966274424995277</v>
      </c>
      <c r="IV199" s="365">
        <v>-1.0148249999999992</v>
      </c>
      <c r="IW199" s="163">
        <f t="shared" si="760"/>
        <v>0.95</v>
      </c>
      <c r="IX199" s="229">
        <f>IF(IV199&gt;7,3,IF(IV199&gt;6,1.8,IF(IV199&gt;4,1.5,IF(IV199&gt;3,1.4,IF(IV199&gt;2,1.3,IF(IV199&gt;1,1.1,IF(IV199&gt;0,1.05,IF(IV199&gt;-1,1,0))))))))</f>
        <v>0</v>
      </c>
      <c r="IY199" s="204">
        <f t="shared" si="712"/>
        <v>-18.757643410627583</v>
      </c>
      <c r="IZ199" s="204">
        <f t="shared" si="638"/>
        <v>5.0342351287408604E-2</v>
      </c>
      <c r="JA199" s="537"/>
      <c r="JB199" s="537"/>
      <c r="JC199" s="537"/>
      <c r="JD199" s="537"/>
      <c r="JE199" s="518"/>
      <c r="JF199" s="519">
        <f t="shared" si="749"/>
        <v>5.0342351287408604E-2</v>
      </c>
      <c r="JG199" s="519">
        <f t="shared" si="750"/>
        <v>5.0342351287408604E-2</v>
      </c>
      <c r="JH199" s="519">
        <f t="shared" si="713"/>
        <v>5.0342351287408604E-2</v>
      </c>
      <c r="JI199" s="519">
        <f t="shared" si="751"/>
        <v>5.0342351287408604E-2</v>
      </c>
      <c r="JJ199" s="546">
        <f t="shared" si="714"/>
        <v>5.0342351287408604E-2</v>
      </c>
      <c r="JK199" s="104">
        <f t="shared" si="752"/>
        <v>-18.552067266486592</v>
      </c>
      <c r="JL199" s="131">
        <v>-19.347098290598289</v>
      </c>
      <c r="JM199" s="131"/>
      <c r="JN199" s="528"/>
      <c r="JO199" s="163">
        <v>-19.109954343750026</v>
      </c>
      <c r="JP199" s="163">
        <v>1.7351749999999999</v>
      </c>
      <c r="JQ199" s="398">
        <f t="shared" si="715"/>
        <v>-18.826106309357581</v>
      </c>
      <c r="JT199" s="163">
        <v>0.73517499999999991</v>
      </c>
      <c r="JU199" s="398">
        <f t="shared" si="716"/>
        <v>-19.95946622609101</v>
      </c>
      <c r="JX199" s="163">
        <v>7.5351750000000006</v>
      </c>
      <c r="JY199" s="425">
        <f t="shared" si="717"/>
        <v>-16.173644586037621</v>
      </c>
      <c r="KB199" s="163">
        <v>1.3851750000000003</v>
      </c>
      <c r="KC199" s="398">
        <f t="shared" si="528"/>
        <v>-16.430411371918542</v>
      </c>
      <c r="KF199" s="163">
        <v>0.88517500000000027</v>
      </c>
      <c r="KG199" s="398">
        <f t="shared" si="718"/>
        <v>-20.243898913894967</v>
      </c>
      <c r="KJ199" s="163">
        <v>-2.8148249999999995</v>
      </c>
      <c r="KK199" s="398">
        <f t="shared" si="719"/>
        <v>-21.038751205445084</v>
      </c>
      <c r="KL199" s="425"/>
      <c r="KN199" s="365">
        <v>-5.5148249999999992</v>
      </c>
      <c r="KO199" s="398">
        <f t="shared" si="720"/>
        <v>-23.794468951687524</v>
      </c>
      <c r="KP199" s="398">
        <v>-24.018119047619045</v>
      </c>
      <c r="KR199" s="365">
        <v>-1.0148249999999992</v>
      </c>
      <c r="KS199" s="398">
        <f t="shared" si="532"/>
        <v>-18.552067266486592</v>
      </c>
      <c r="KT199" s="398">
        <v>-19.347098290598289</v>
      </c>
      <c r="KU199" s="36">
        <v>42441</v>
      </c>
    </row>
    <row r="200" spans="1:325" x14ac:dyDescent="0.35">
      <c r="A200" s="95">
        <v>41345</v>
      </c>
      <c r="B200" s="36">
        <v>41345</v>
      </c>
      <c r="C200" s="301">
        <v>5.9499999999999993</v>
      </c>
      <c r="D200" s="301">
        <v>4.9499999999999993</v>
      </c>
      <c r="E200" s="301">
        <v>11.75</v>
      </c>
      <c r="F200" s="301">
        <v>5.6</v>
      </c>
      <c r="G200" s="301">
        <v>5.0999999999999996</v>
      </c>
      <c r="H200" s="301">
        <v>1.4</v>
      </c>
      <c r="I200" s="301">
        <v>-1.3</v>
      </c>
      <c r="J200" s="301">
        <v>3.2</v>
      </c>
      <c r="K200" s="106"/>
      <c r="L200" s="36">
        <v>42441</v>
      </c>
      <c r="M200" s="105">
        <v>4.2836999999999996</v>
      </c>
      <c r="N200" s="98">
        <f t="shared" si="523"/>
        <v>4.2148249999999994</v>
      </c>
      <c r="O200" s="108">
        <f t="shared" si="524"/>
        <v>4.146516666666666</v>
      </c>
      <c r="P200" s="262"/>
      <c r="Q200" s="181">
        <v>42441</v>
      </c>
      <c r="R200" s="301">
        <v>5.9499999999999993</v>
      </c>
      <c r="S200" s="224">
        <v>1.7351749999999999</v>
      </c>
      <c r="T200"/>
      <c r="U200" s="301">
        <v>4.9499999999999993</v>
      </c>
      <c r="V200" s="224">
        <v>0.73517499999999991</v>
      </c>
      <c r="W200"/>
      <c r="X200" s="301">
        <v>11.75</v>
      </c>
      <c r="Y200" s="224">
        <v>7.5351750000000006</v>
      </c>
      <c r="Z200"/>
      <c r="AA200" s="301">
        <v>5.6</v>
      </c>
      <c r="AB200" s="224">
        <v>1.3851750000000003</v>
      </c>
      <c r="AC200"/>
      <c r="AD200" s="301">
        <v>5.0999999999999996</v>
      </c>
      <c r="AE200" s="223">
        <v>0.88517500000000027</v>
      </c>
      <c r="AF200"/>
      <c r="AG200" s="301">
        <v>1.4</v>
      </c>
      <c r="AH200" s="223">
        <v>-2.8148249999999995</v>
      </c>
      <c r="AI200" s="100"/>
      <c r="AJ200" s="301">
        <v>-1.3</v>
      </c>
      <c r="AK200" s="223">
        <v>-5.5148249999999992</v>
      </c>
      <c r="AL200">
        <v>-24.018119047619045</v>
      </c>
      <c r="AM200" s="301">
        <v>3.2</v>
      </c>
      <c r="AN200" s="223">
        <f t="shared" si="522"/>
        <v>-1.0148249999999992</v>
      </c>
      <c r="AO200"/>
      <c r="AZ200" s="36">
        <v>42442</v>
      </c>
      <c r="BA200" s="301">
        <v>8.5</v>
      </c>
      <c r="BC200" s="301">
        <v>5.4</v>
      </c>
      <c r="BE200" s="301">
        <v>10.45</v>
      </c>
      <c r="BG200" s="301">
        <v>4.75</v>
      </c>
      <c r="BI200" s="301">
        <v>6.95</v>
      </c>
      <c r="BK200" s="301">
        <v>2.85</v>
      </c>
      <c r="BL200" s="100">
        <v>-20.066858796296298</v>
      </c>
      <c r="BM200" s="301">
        <v>-2.0499999999999998</v>
      </c>
      <c r="BO200" s="301">
        <v>1.1499999999999999</v>
      </c>
      <c r="BS200" s="36">
        <v>42442</v>
      </c>
      <c r="BT200">
        <v>146</v>
      </c>
      <c r="BU200">
        <f t="shared" si="671"/>
        <v>1.46</v>
      </c>
      <c r="BV200">
        <f t="shared" si="672"/>
        <v>-18.923580675999979</v>
      </c>
      <c r="BW200">
        <v>131</v>
      </c>
      <c r="BX200">
        <f t="shared" si="673"/>
        <v>1.31</v>
      </c>
      <c r="BY200" s="100">
        <v>-22.321981481481483</v>
      </c>
      <c r="CD200" s="36">
        <v>42442</v>
      </c>
      <c r="CE200" s="105">
        <v>4.4231499999999997</v>
      </c>
      <c r="CF200" s="108">
        <v>4.3534249999999997</v>
      </c>
      <c r="CH200" s="104">
        <v>-18.923580675999979</v>
      </c>
      <c r="CI200" s="202">
        <f t="shared" si="663"/>
        <v>0.18637366775004693</v>
      </c>
      <c r="CJ200" s="224">
        <v>4.1465750000000003</v>
      </c>
      <c r="CK200" s="163">
        <f t="shared" si="753"/>
        <v>0</v>
      </c>
      <c r="CL200" s="229">
        <f t="shared" ref="CL200:CL229" si="761">IF(CJ200&gt;7,3,IF(CJ200&gt;6,1.8,IF(CJ200&gt;4,1.5,IF(CJ200&gt;3,1.4,IF(CJ200&gt;2,1.3,IF(CJ200&gt;1,1.1,IF(CJ200&gt;0,1.05,IF(CJ200&gt;-1,1,0))))))))</f>
        <v>1.5</v>
      </c>
      <c r="CM200" s="204">
        <f t="shared" si="677"/>
        <v>-20.01443645711749</v>
      </c>
      <c r="CN200" s="204">
        <f t="shared" si="593"/>
        <v>0.2795605016250704</v>
      </c>
      <c r="CO200" s="537"/>
      <c r="CP200" s="537"/>
      <c r="CQ200" s="537"/>
      <c r="CR200" s="537"/>
      <c r="CS200" s="518"/>
      <c r="CT200" s="519">
        <f t="shared" si="721"/>
        <v>0.2795605016250704</v>
      </c>
      <c r="CU200" s="519">
        <f t="shared" si="722"/>
        <v>0.2795605016250704</v>
      </c>
      <c r="CV200" s="519">
        <f>IF(AND((CH200&gt;(CY199+1.5)),(CJ200&gt;-2)),(CN200*2),(CU200))</f>
        <v>0.2795605016250704</v>
      </c>
      <c r="CW200" s="519">
        <f t="shared" si="723"/>
        <v>0.2795605016250704</v>
      </c>
      <c r="CX200" s="546">
        <f t="shared" si="679"/>
        <v>0.2795605016250704</v>
      </c>
      <c r="CY200" s="104">
        <f t="shared" si="724"/>
        <v>-18.54654580773251</v>
      </c>
      <c r="CZ200"/>
      <c r="DB200" s="36">
        <v>42442</v>
      </c>
      <c r="DC200" s="105">
        <v>4.4231499999999997</v>
      </c>
      <c r="DD200" s="108">
        <v>4.3534249999999997</v>
      </c>
      <c r="DF200" s="104">
        <v>-18.923580675999979</v>
      </c>
      <c r="DG200" s="202">
        <f t="shared" si="664"/>
        <v>0.18637366775004693</v>
      </c>
      <c r="DH200" s="224">
        <v>1.0465750000000007</v>
      </c>
      <c r="DI200" s="163">
        <f t="shared" si="754"/>
        <v>0</v>
      </c>
      <c r="DJ200" s="229">
        <f t="shared" ref="DJ200:DJ229" si="762">IF(DH200&gt;7,3,IF(DH200&gt;6,1.8,IF(DH200&gt;4,1.5,IF(DH200&gt;3,1.4,IF(DH200&gt;2,1.3,IF(DH200&gt;1,1.1,IF(DH200&gt;0,1.05,IF(DH200&gt;-1,1,0))))))))</f>
        <v>1.1000000000000001</v>
      </c>
      <c r="DK200" s="204">
        <f t="shared" si="682"/>
        <v>-22.71644931548996</v>
      </c>
      <c r="DL200" s="204">
        <f t="shared" si="627"/>
        <v>0.20501103452505021</v>
      </c>
      <c r="DM200" s="537"/>
      <c r="DN200" s="537"/>
      <c r="DO200" s="537"/>
      <c r="DP200" s="537"/>
      <c r="DQ200" s="518"/>
      <c r="DR200" s="519">
        <f t="shared" si="725"/>
        <v>0.20501103452505021</v>
      </c>
      <c r="DS200" s="519">
        <f t="shared" si="726"/>
        <v>0.20501103452505021</v>
      </c>
      <c r="DT200" s="519">
        <f>IF(AND((DF200&gt;(DW199+1.5)),(DH200&gt;-2)),(DL200*2),(DS200))</f>
        <v>0.20501103452505021</v>
      </c>
      <c r="DU200" s="519">
        <f t="shared" si="727"/>
        <v>0.20501103452505021</v>
      </c>
      <c r="DV200" s="546">
        <f t="shared" si="684"/>
        <v>0.20501103452505021</v>
      </c>
      <c r="DW200" s="104">
        <f t="shared" si="728"/>
        <v>-19.75445519156596</v>
      </c>
      <c r="DY200" s="183"/>
      <c r="DZ200" s="36">
        <v>42442</v>
      </c>
      <c r="EA200" s="105">
        <v>4.4231499999999997</v>
      </c>
      <c r="EB200" s="108">
        <v>4.3534249999999997</v>
      </c>
      <c r="ED200" s="104">
        <v>-18.923580675999979</v>
      </c>
      <c r="EE200" s="202">
        <f t="shared" si="665"/>
        <v>0.18637366775004693</v>
      </c>
      <c r="EF200" s="224">
        <v>6.0965749999999996</v>
      </c>
      <c r="EG200" s="163">
        <f t="shared" si="755"/>
        <v>0</v>
      </c>
      <c r="EH200" s="229">
        <f t="shared" ref="EH200:EH229" si="763">IF(EF200&gt;7,3,IF(EF200&gt;6,1.8,IF(EF200&gt;4,1.5,IF(EF200&gt;3,1.4,IF(EF200&gt;2,1.3,IF(EF200&gt;1,1.1,IF(EF200&gt;0,1.05,IF(EF200&gt;-1,1,0))))))))</f>
        <v>1.8</v>
      </c>
      <c r="EI200" s="204">
        <f t="shared" si="687"/>
        <v>-15.585219324082534</v>
      </c>
      <c r="EJ200" s="204">
        <f t="shared" si="628"/>
        <v>0.33547260195008377</v>
      </c>
      <c r="EK200" s="537"/>
      <c r="EL200" s="537"/>
      <c r="EM200" s="537"/>
      <c r="EN200" s="537"/>
      <c r="EO200" s="518"/>
      <c r="EP200" s="519">
        <f t="shared" si="729"/>
        <v>0.33547260195008377</v>
      </c>
      <c r="EQ200" s="519">
        <f t="shared" si="730"/>
        <v>0.33547260195008377</v>
      </c>
      <c r="ER200" s="519">
        <f>IF(AND((ED200&gt;(EU199+1.5)),(EF200&gt;-2)),(EJ200*2),(EQ200))</f>
        <v>0.33547260195008377</v>
      </c>
      <c r="ES200" s="519">
        <f t="shared" si="731"/>
        <v>0.33547260195008377</v>
      </c>
      <c r="ET200" s="546">
        <f t="shared" si="689"/>
        <v>0.33547260195008377</v>
      </c>
      <c r="EU200" s="104">
        <f t="shared" si="732"/>
        <v>-15.838171984087538</v>
      </c>
      <c r="EW200" s="183"/>
      <c r="EX200" s="36">
        <v>42442</v>
      </c>
      <c r="EY200" s="105">
        <v>4.4231499999999997</v>
      </c>
      <c r="EZ200" s="108">
        <v>4.3534249999999997</v>
      </c>
      <c r="FB200" s="104">
        <v>-18.923580675999979</v>
      </c>
      <c r="FC200" s="202">
        <f t="shared" si="666"/>
        <v>0.18637366775004693</v>
      </c>
      <c r="FD200" s="224">
        <v>0.39657500000000034</v>
      </c>
      <c r="FE200" s="163">
        <f t="shared" si="756"/>
        <v>0</v>
      </c>
      <c r="FF200" s="229">
        <f t="shared" ref="FF200:FF229" si="764">IF(FD200&gt;7,3,IF(FD200&gt;6,1.8,IF(FD200&gt;4,1.5,IF(FD200&gt;3,1.4,IF(FD200&gt;2,1.3,IF(FD200&gt;1,1.1,IF(FD200&gt;0,1.05,IF(FD200&gt;-1,1,0))))))))</f>
        <v>1.05</v>
      </c>
      <c r="FG200" s="204">
        <f t="shared" si="692"/>
        <v>-17.213730548605007</v>
      </c>
      <c r="FH200" s="204">
        <f t="shared" si="630"/>
        <v>0.19569235113754857</v>
      </c>
      <c r="FI200" s="537"/>
      <c r="FJ200" s="537"/>
      <c r="FK200" s="537"/>
      <c r="FL200" s="537"/>
      <c r="FM200" s="518"/>
      <c r="FN200" s="519">
        <f t="shared" si="733"/>
        <v>0.19569235113754857</v>
      </c>
      <c r="FO200" s="519">
        <f t="shared" si="734"/>
        <v>0.19569235113754857</v>
      </c>
      <c r="FP200" s="519">
        <f>IF(AND((FB200&gt;(FS199+1.5)),(FD200&gt;-2)),(FH200*2),(FO200))</f>
        <v>0.19569235113754857</v>
      </c>
      <c r="FQ200" s="519">
        <f t="shared" si="735"/>
        <v>0.19569235113754857</v>
      </c>
      <c r="FR200" s="546">
        <f t="shared" si="694"/>
        <v>0.19569235113754857</v>
      </c>
      <c r="FS200" s="104">
        <f t="shared" si="736"/>
        <v>-16.234719020780993</v>
      </c>
      <c r="FT200"/>
      <c r="FU200" s="183"/>
      <c r="FV200" s="36">
        <v>42442</v>
      </c>
      <c r="FW200" s="105">
        <v>4.4231499999999997</v>
      </c>
      <c r="FX200" s="108">
        <v>4.3534249999999997</v>
      </c>
      <c r="FZ200" s="104">
        <v>-18.923580675999979</v>
      </c>
      <c r="GA200" s="202">
        <f t="shared" si="667"/>
        <v>0.18637366775004693</v>
      </c>
      <c r="GB200" s="223">
        <v>2.5965750000000005</v>
      </c>
      <c r="GC200" s="163">
        <f t="shared" si="757"/>
        <v>0</v>
      </c>
      <c r="GD200" s="229">
        <f t="shared" ref="GD200:GD229" si="765">IF(GB200&gt;7,3,IF(GB200&gt;6,1.8,IF(GB200&gt;4,1.5,IF(GB200&gt;3,1.4,IF(GB200&gt;2,1.3,IF(GB200&gt;1,1.1,IF(GB200&gt;0,1.05,IF(GB200&gt;-1,1,0))))))))</f>
        <v>1.3</v>
      </c>
      <c r="GE200" s="204">
        <f t="shared" si="697"/>
        <v>-24.462318346119943</v>
      </c>
      <c r="GF200" s="204">
        <f t="shared" si="632"/>
        <v>0.2422857680750603</v>
      </c>
      <c r="GG200" s="537"/>
      <c r="GH200" s="537"/>
      <c r="GI200" s="537"/>
      <c r="GJ200" s="537"/>
      <c r="GK200" s="518"/>
      <c r="GL200" s="519">
        <f t="shared" si="737"/>
        <v>0.2422857680750603</v>
      </c>
      <c r="GM200" s="519">
        <f t="shared" si="738"/>
        <v>0.2422857680750603</v>
      </c>
      <c r="GN200" s="519">
        <f>IF(AND((FZ200&gt;(GQ199+1.5)),(GB200&gt;-2)),(GF200*2),(GM200))</f>
        <v>0.2422857680750603</v>
      </c>
      <c r="GO200" s="519">
        <f t="shared" si="739"/>
        <v>0.2422857680750603</v>
      </c>
      <c r="GP200" s="546">
        <f t="shared" si="699"/>
        <v>0.2422857680750603</v>
      </c>
      <c r="GQ200" s="104">
        <f t="shared" si="740"/>
        <v>-20.001613145819906</v>
      </c>
      <c r="GR200"/>
      <c r="GS200" s="183"/>
      <c r="GT200" s="36">
        <v>42442</v>
      </c>
      <c r="GU200" s="105">
        <v>4.4231499999999997</v>
      </c>
      <c r="GV200" s="108">
        <v>4.3534249999999997</v>
      </c>
      <c r="GX200" s="104">
        <v>-18.923580675999979</v>
      </c>
      <c r="GY200" s="202">
        <f t="shared" si="668"/>
        <v>0.18637366775004693</v>
      </c>
      <c r="GZ200" s="223">
        <v>-1.5034249999999996</v>
      </c>
      <c r="HA200" s="163">
        <f t="shared" si="758"/>
        <v>0.95</v>
      </c>
      <c r="HB200" s="229">
        <f t="shared" ref="HB200:HB229" si="766">IF(GZ200&gt;7,3,IF(GZ200&gt;6,1.8,IF(GZ200&gt;4,1.5,IF(GZ200&gt;3,1.4,IF(GZ200&gt;2,1.3,IF(GZ200&gt;1,1.1,IF(GZ200&gt;0,1.05,IF(GZ200&gt;-1,1,0))))))))</f>
        <v>0</v>
      </c>
      <c r="HC200" s="204">
        <f t="shared" si="702"/>
        <v>-24.103927914979952</v>
      </c>
      <c r="HD200" s="204">
        <f t="shared" si="634"/>
        <v>6.3428652112591521E-2</v>
      </c>
      <c r="HE200" s="537"/>
      <c r="HF200" s="537"/>
      <c r="HG200" s="537"/>
      <c r="HH200" s="537"/>
      <c r="HI200" s="518"/>
      <c r="HJ200" s="519">
        <f t="shared" si="741"/>
        <v>6.3428652112591521E-2</v>
      </c>
      <c r="HK200" s="519">
        <f t="shared" si="742"/>
        <v>6.3428652112591521E-2</v>
      </c>
      <c r="HL200" s="519">
        <f>IF(AND((GX200&gt;(HO199+1.5)),(GZ200&gt;-2)),(HD200*2),(HK200))</f>
        <v>0.12685730422518304</v>
      </c>
      <c r="HM200" s="519">
        <f t="shared" si="743"/>
        <v>0.12685730422518304</v>
      </c>
      <c r="HN200" s="546">
        <f t="shared" si="704"/>
        <v>0.22685730422518305</v>
      </c>
      <c r="HO200" s="104">
        <f t="shared" si="744"/>
        <v>-20.8118939012199</v>
      </c>
      <c r="HP200" s="165">
        <v>-20.066858796296298</v>
      </c>
      <c r="HQ200" s="183"/>
      <c r="HR200" s="36">
        <v>42442</v>
      </c>
      <c r="HS200" s="105">
        <v>4.4231499999999997</v>
      </c>
      <c r="HT200" s="108">
        <v>4.3534249999999997</v>
      </c>
      <c r="HV200" s="104">
        <v>-18.923580675999979</v>
      </c>
      <c r="HW200" s="202">
        <f t="shared" si="669"/>
        <v>0.18637366775004693</v>
      </c>
      <c r="HX200" s="223">
        <v>-6.4034249999999995</v>
      </c>
      <c r="HY200" s="163">
        <f t="shared" si="759"/>
        <v>-0.5</v>
      </c>
      <c r="HZ200" s="229">
        <f t="shared" ref="HZ200:HZ229" si="767">IF(HX200&gt;7,3,IF(HX200&gt;6,1.8,IF(HX200&gt;4,1.5,IF(HX200&gt;3,1.4,IF(HX200&gt;2,1.3,IF(HX200&gt;1,1.1,IF(HX200&gt;0,1.05,IF(HX200&gt;-1,1,0))))))))</f>
        <v>0</v>
      </c>
      <c r="IA200" s="204">
        <f t="shared" si="707"/>
        <v>-25.539840724902533</v>
      </c>
      <c r="IB200" s="204">
        <f t="shared" si="636"/>
        <v>-9.3186833875023467E-2</v>
      </c>
      <c r="IC200" s="537"/>
      <c r="ID200" s="537"/>
      <c r="IE200" s="537"/>
      <c r="IF200" s="537"/>
      <c r="IG200" s="518"/>
      <c r="IH200" s="519">
        <f t="shared" si="745"/>
        <v>-7.4549467100018779E-2</v>
      </c>
      <c r="II200" s="519">
        <f t="shared" si="746"/>
        <v>-7.4549467100018779E-2</v>
      </c>
      <c r="IJ200" s="519">
        <f>IF(AND((HV200&gt;(IM199+1.5)),(HX200&gt;-2)),(IB200*2),(II200))</f>
        <v>-7.4549467100018779E-2</v>
      </c>
      <c r="IK200" s="519">
        <f t="shared" si="747"/>
        <v>-7.4549467100018779E-2</v>
      </c>
      <c r="IL200" s="546">
        <f t="shared" si="709"/>
        <v>2.5450532899981226E-2</v>
      </c>
      <c r="IM200" s="104">
        <f t="shared" si="748"/>
        <v>-23.769018418787542</v>
      </c>
      <c r="IN200"/>
      <c r="IO200" s="183"/>
      <c r="IP200" s="36">
        <v>42442</v>
      </c>
      <c r="IQ200" s="105">
        <v>4.4231499999999997</v>
      </c>
      <c r="IR200" s="108">
        <v>4.3534249999999997</v>
      </c>
      <c r="IT200" s="104">
        <v>-18.923580675999979</v>
      </c>
      <c r="IU200" s="202">
        <f t="shared" si="670"/>
        <v>0.18637366775004693</v>
      </c>
      <c r="IV200" s="365">
        <v>-3.2034249999999997</v>
      </c>
      <c r="IW200" s="163">
        <f t="shared" si="760"/>
        <v>0.9</v>
      </c>
      <c r="IX200" s="229">
        <f t="shared" ref="IX200:IX229" si="768">IF(IV200&gt;7,3,IF(IV200&gt;6,1.8,IF(IV200&gt;4,1.5,IF(IV200&gt;3,1.4,IF(IV200&gt;2,1.3,IF(IV200&gt;1,1.1,IF(IV200&gt;0,1.05,IF(IV200&gt;-1,1,0))))))))</f>
        <v>0</v>
      </c>
      <c r="IY200" s="204">
        <f t="shared" si="712"/>
        <v>-18.703533441902493</v>
      </c>
      <c r="IZ200" s="204">
        <f t="shared" si="638"/>
        <v>5.4109968725089885E-2</v>
      </c>
      <c r="JA200" s="537"/>
      <c r="JB200" s="537"/>
      <c r="JC200" s="537"/>
      <c r="JD200" s="537"/>
      <c r="JE200" s="518"/>
      <c r="JF200" s="519">
        <f t="shared" si="749"/>
        <v>5.4109968725089885E-2</v>
      </c>
      <c r="JG200" s="519">
        <f t="shared" si="750"/>
        <v>5.4109968725089885E-2</v>
      </c>
      <c r="JH200" s="519">
        <f>IF(AND((IT200&gt;(JK199+1.5)),(IV200&gt;-2)),(IZ200*2),(JG200))</f>
        <v>5.4109968725089885E-2</v>
      </c>
      <c r="JI200" s="519">
        <f t="shared" si="751"/>
        <v>5.4109968725089885E-2</v>
      </c>
      <c r="JJ200" s="546">
        <f t="shared" si="714"/>
        <v>5.4109968725089885E-2</v>
      </c>
      <c r="JK200" s="104">
        <f t="shared" si="752"/>
        <v>-18.497957297761502</v>
      </c>
      <c r="JL200" s="131"/>
      <c r="JM200" s="131"/>
      <c r="JN200" s="528"/>
      <c r="JO200" s="163">
        <v>-18.923580675999979</v>
      </c>
      <c r="JP200" s="163">
        <v>4.1465750000000003</v>
      </c>
      <c r="JQ200" s="398">
        <f t="shared" si="715"/>
        <v>-18.54654580773251</v>
      </c>
      <c r="JT200" s="163">
        <v>1.0465750000000007</v>
      </c>
      <c r="JU200" s="398">
        <f t="shared" si="716"/>
        <v>-19.75445519156596</v>
      </c>
      <c r="JX200" s="163">
        <v>6.0965749999999996</v>
      </c>
      <c r="JY200" s="425">
        <f t="shared" si="717"/>
        <v>-15.838171984087538</v>
      </c>
      <c r="KB200" s="163">
        <v>0.39657500000000034</v>
      </c>
      <c r="KC200" s="398">
        <f t="shared" si="528"/>
        <v>-16.234719020780993</v>
      </c>
      <c r="KF200" s="163">
        <v>2.5965750000000005</v>
      </c>
      <c r="KG200" s="398">
        <f t="shared" si="718"/>
        <v>-20.001613145819906</v>
      </c>
      <c r="KJ200" s="163">
        <v>-1.5034249999999996</v>
      </c>
      <c r="KK200" s="398">
        <f t="shared" si="719"/>
        <v>-20.8118939012199</v>
      </c>
      <c r="KL200" s="425">
        <v>-20.066858796296298</v>
      </c>
      <c r="KN200" s="365">
        <v>-6.4034249999999995</v>
      </c>
      <c r="KO200" s="398">
        <f t="shared" si="720"/>
        <v>-23.769018418787542</v>
      </c>
      <c r="KR200" s="365">
        <v>-3.2034249999999997</v>
      </c>
      <c r="KS200" s="398">
        <f t="shared" si="532"/>
        <v>-18.497957297761502</v>
      </c>
      <c r="KU200" s="36">
        <v>42442</v>
      </c>
    </row>
    <row r="201" spans="1:325" x14ac:dyDescent="0.35">
      <c r="A201" s="95">
        <v>41346</v>
      </c>
      <c r="B201" s="36">
        <v>41346</v>
      </c>
      <c r="C201" s="301">
        <v>8.5</v>
      </c>
      <c r="D201" s="301">
        <v>5.4</v>
      </c>
      <c r="E201" s="301">
        <v>10.45</v>
      </c>
      <c r="F201" s="301">
        <v>4.75</v>
      </c>
      <c r="G201" s="301">
        <v>6.95</v>
      </c>
      <c r="H201" s="301">
        <v>2.85</v>
      </c>
      <c r="I201" s="301">
        <v>-2.0499999999999998</v>
      </c>
      <c r="J201" s="301">
        <v>1.1499999999999999</v>
      </c>
      <c r="K201" s="106"/>
      <c r="L201" s="36">
        <v>42442</v>
      </c>
      <c r="M201" s="105">
        <v>4.4231499999999997</v>
      </c>
      <c r="N201" s="98">
        <f t="shared" si="523"/>
        <v>4.3534249999999997</v>
      </c>
      <c r="O201" s="108">
        <f t="shared" si="524"/>
        <v>4.2842666666666664</v>
      </c>
      <c r="P201" s="262"/>
      <c r="Q201" s="181">
        <v>42442</v>
      </c>
      <c r="R201" s="301">
        <v>8.5</v>
      </c>
      <c r="S201" s="224">
        <v>4.1465750000000003</v>
      </c>
      <c r="T201"/>
      <c r="U201" s="301">
        <v>5.4</v>
      </c>
      <c r="V201" s="224">
        <v>1.0465750000000007</v>
      </c>
      <c r="W201">
        <v>-18.954851851851856</v>
      </c>
      <c r="X201" s="301">
        <v>10.45</v>
      </c>
      <c r="Y201" s="224">
        <v>6.0965749999999996</v>
      </c>
      <c r="Z201"/>
      <c r="AA201" s="301">
        <v>4.75</v>
      </c>
      <c r="AB201" s="224">
        <v>0.39657500000000034</v>
      </c>
      <c r="AC201"/>
      <c r="AD201" s="301">
        <v>6.95</v>
      </c>
      <c r="AE201" s="223">
        <v>2.5965750000000005</v>
      </c>
      <c r="AF201"/>
      <c r="AG201" s="301">
        <v>2.85</v>
      </c>
      <c r="AH201" s="223">
        <v>-1.5034249999999996</v>
      </c>
      <c r="AI201" s="100">
        <v>-20.066858796296298</v>
      </c>
      <c r="AJ201" s="301">
        <v>-2.0499999999999998</v>
      </c>
      <c r="AK201" s="223">
        <v>-6.4034249999999995</v>
      </c>
      <c r="AL201"/>
      <c r="AM201" s="301">
        <v>1.1499999999999999</v>
      </c>
      <c r="AN201" s="223">
        <f t="shared" si="522"/>
        <v>-3.2034249999999997</v>
      </c>
      <c r="AO201"/>
      <c r="AZ201" s="36">
        <v>42443</v>
      </c>
      <c r="BA201" s="301">
        <v>10.35</v>
      </c>
      <c r="BC201" s="301">
        <v>7.15</v>
      </c>
      <c r="BD201">
        <v>-18.954851851851856</v>
      </c>
      <c r="BE201" s="301">
        <v>12.25</v>
      </c>
      <c r="BG201" s="301">
        <v>4.5999999999999996</v>
      </c>
      <c r="BI201" s="301">
        <v>7.15</v>
      </c>
      <c r="BJ201">
        <v>-19.644500000000001</v>
      </c>
      <c r="BK201" s="301">
        <v>4.95</v>
      </c>
      <c r="BM201" s="301">
        <v>-1.2</v>
      </c>
      <c r="BO201" s="301">
        <v>-1.05</v>
      </c>
      <c r="BS201" s="36">
        <v>42443</v>
      </c>
      <c r="BT201">
        <v>147</v>
      </c>
      <c r="BU201">
        <f t="shared" si="671"/>
        <v>1.47</v>
      </c>
      <c r="BV201">
        <f t="shared" si="672"/>
        <v>-18.730305377750007</v>
      </c>
      <c r="BW201">
        <v>132</v>
      </c>
      <c r="BX201">
        <f t="shared" si="673"/>
        <v>1.32</v>
      </c>
      <c r="BY201">
        <v>-20.986037037037033</v>
      </c>
      <c r="CA201" s="100"/>
      <c r="CD201" s="36">
        <v>42443</v>
      </c>
      <c r="CE201" s="105">
        <v>4.5642999999999994</v>
      </c>
      <c r="CF201" s="108">
        <v>4.4937249999999995</v>
      </c>
      <c r="CH201" s="104">
        <v>-18.730305377750007</v>
      </c>
      <c r="CI201" s="202">
        <f t="shared" si="663"/>
        <v>0.19327529824997214</v>
      </c>
      <c r="CJ201" s="224">
        <v>5.8562750000000001</v>
      </c>
      <c r="CK201" s="163">
        <f t="shared" si="753"/>
        <v>0</v>
      </c>
      <c r="CL201" s="229">
        <f t="shared" si="761"/>
        <v>1.5</v>
      </c>
      <c r="CM201" s="204">
        <f t="shared" si="677"/>
        <v>-19.724523509742532</v>
      </c>
      <c r="CN201" s="204">
        <f t="shared" si="593"/>
        <v>0.28991294737495821</v>
      </c>
      <c r="CO201" s="537"/>
      <c r="CP201" s="537"/>
      <c r="CQ201" s="537"/>
      <c r="CR201" s="537"/>
      <c r="CS201" s="518"/>
      <c r="CT201" s="519">
        <f t="shared" si="721"/>
        <v>0.28991294737495821</v>
      </c>
      <c r="CU201" s="519">
        <f t="shared" si="722"/>
        <v>0.28991294737495821</v>
      </c>
      <c r="CV201" s="519">
        <f t="shared" ref="CV201:CV229" si="769">IF(AND((CH201&gt;(CY200+1.5)),(CJ201&gt;-2)),(CN201*2),(CU201))</f>
        <v>0.28991294737495821</v>
      </c>
      <c r="CW201" s="519">
        <f>IF(AND(CY200&gt;-16,CJ201&gt;1),CV201*1.8,CV201)</f>
        <v>0.28991294737495821</v>
      </c>
      <c r="CX201" s="546">
        <f t="shared" si="679"/>
        <v>0.28991294737495821</v>
      </c>
      <c r="CY201" s="104">
        <f t="shared" si="724"/>
        <v>-18.256632860357552</v>
      </c>
      <c r="CZ201"/>
      <c r="DB201" s="36">
        <v>42443</v>
      </c>
      <c r="DC201" s="105">
        <v>4.5642999999999994</v>
      </c>
      <c r="DD201" s="108">
        <v>4.4937249999999995</v>
      </c>
      <c r="DF201" s="104">
        <v>-18.730305377750007</v>
      </c>
      <c r="DG201" s="202">
        <f t="shared" si="664"/>
        <v>0.19327529824997214</v>
      </c>
      <c r="DH201" s="224">
        <v>2.6562750000000008</v>
      </c>
      <c r="DI201" s="163">
        <f t="shared" si="754"/>
        <v>0</v>
      </c>
      <c r="DJ201" s="229">
        <f t="shared" si="762"/>
        <v>1.3</v>
      </c>
      <c r="DK201" s="204">
        <f t="shared" si="682"/>
        <v>-22.465191427764996</v>
      </c>
      <c r="DL201" s="204">
        <f t="shared" si="627"/>
        <v>0.25125788772496449</v>
      </c>
      <c r="DM201" s="537"/>
      <c r="DN201" s="537"/>
      <c r="DO201" s="537"/>
      <c r="DP201" s="537"/>
      <c r="DQ201" s="518"/>
      <c r="DR201" s="519">
        <f t="shared" si="725"/>
        <v>0.25125788772496449</v>
      </c>
      <c r="DS201" s="519">
        <f t="shared" si="726"/>
        <v>0.25125788772496449</v>
      </c>
      <c r="DT201" s="519">
        <f t="shared" ref="DT201:DT229" si="770">IF(AND((DF201&gt;(DW200+1.5)),(DH201&gt;-2)),(DL201*2),(DS201))</f>
        <v>0.25125788772496449</v>
      </c>
      <c r="DU201" s="519">
        <f t="shared" si="727"/>
        <v>0.25125788772496449</v>
      </c>
      <c r="DV201" s="546">
        <f t="shared" si="684"/>
        <v>0.25125788772496449</v>
      </c>
      <c r="DW201" s="104">
        <f t="shared" si="728"/>
        <v>-19.503197303840995</v>
      </c>
      <c r="DX201" s="163">
        <v>-18.954851851851856</v>
      </c>
      <c r="DY201" s="183"/>
      <c r="DZ201" s="36">
        <v>42443</v>
      </c>
      <c r="EA201" s="105">
        <v>4.5642999999999994</v>
      </c>
      <c r="EB201" s="108">
        <v>4.4937249999999995</v>
      </c>
      <c r="ED201" s="104">
        <v>-18.730305377750007</v>
      </c>
      <c r="EE201" s="202">
        <f t="shared" si="665"/>
        <v>0.19327529824997214</v>
      </c>
      <c r="EF201" s="224">
        <v>7.7562750000000005</v>
      </c>
      <c r="EG201" s="163">
        <f t="shared" si="755"/>
        <v>0</v>
      </c>
      <c r="EH201" s="229">
        <f t="shared" si="763"/>
        <v>3</v>
      </c>
      <c r="EI201" s="204">
        <f t="shared" si="687"/>
        <v>-15.005393429332617</v>
      </c>
      <c r="EJ201" s="204">
        <f t="shared" si="628"/>
        <v>0.57982589474991642</v>
      </c>
      <c r="EK201" s="537"/>
      <c r="EL201" s="537"/>
      <c r="EM201" s="537"/>
      <c r="EN201" s="537"/>
      <c r="EO201" s="518"/>
      <c r="EP201" s="519">
        <f t="shared" si="729"/>
        <v>0.57982589474991642</v>
      </c>
      <c r="EQ201" s="519">
        <f t="shared" si="730"/>
        <v>0.57982589474991642</v>
      </c>
      <c r="ER201" s="519">
        <f t="shared" ref="ER201:ER229" si="771">IF(AND((ED201&gt;(EU200+1.5)),(EF201&gt;-2)),(EJ201*2),(EQ201))</f>
        <v>0.57982589474991642</v>
      </c>
      <c r="ES201" s="519">
        <f t="shared" si="731"/>
        <v>1.0436866105498497</v>
      </c>
      <c r="ET201" s="546">
        <f t="shared" si="689"/>
        <v>1.0436866105498497</v>
      </c>
      <c r="EU201" s="104">
        <f t="shared" si="732"/>
        <v>-14.794485373537688</v>
      </c>
      <c r="EW201" s="183"/>
      <c r="EX201" s="36">
        <v>42443</v>
      </c>
      <c r="EY201" s="105">
        <v>4.5642999999999994</v>
      </c>
      <c r="EZ201" s="108">
        <v>4.4937249999999995</v>
      </c>
      <c r="FB201" s="104">
        <v>-18.730305377750007</v>
      </c>
      <c r="FC201" s="202">
        <f t="shared" si="666"/>
        <v>0.19327529824997214</v>
      </c>
      <c r="FD201" s="224">
        <v>0.10627500000000012</v>
      </c>
      <c r="FE201" s="163">
        <f t="shared" si="756"/>
        <v>0</v>
      </c>
      <c r="FF201" s="229">
        <f t="shared" si="764"/>
        <v>1.05</v>
      </c>
      <c r="FG201" s="204">
        <f t="shared" si="692"/>
        <v>-17.010791485442535</v>
      </c>
      <c r="FH201" s="204">
        <f t="shared" si="630"/>
        <v>0.20293906316247146</v>
      </c>
      <c r="FI201" s="537"/>
      <c r="FJ201" s="537"/>
      <c r="FK201" s="537"/>
      <c r="FL201" s="537"/>
      <c r="FM201" s="518"/>
      <c r="FN201" s="519">
        <f t="shared" si="733"/>
        <v>0.20293906316247146</v>
      </c>
      <c r="FO201" s="519">
        <f t="shared" si="734"/>
        <v>0.20293906316247146</v>
      </c>
      <c r="FP201" s="519">
        <f t="shared" ref="FP201:FP229" si="772">IF(AND((FB201&gt;(FS200+1.5)),(FD201&gt;-2)),(FH201*2),(FO201))</f>
        <v>0.20293906316247146</v>
      </c>
      <c r="FQ201" s="519">
        <f t="shared" si="735"/>
        <v>0.20293906316247146</v>
      </c>
      <c r="FR201" s="546">
        <f t="shared" si="694"/>
        <v>0.20293906316247146</v>
      </c>
      <c r="FS201" s="104">
        <f t="shared" si="736"/>
        <v>-16.031779957618522</v>
      </c>
      <c r="FT201"/>
      <c r="FU201" s="183"/>
      <c r="FV201" s="36">
        <v>42443</v>
      </c>
      <c r="FW201" s="105">
        <v>4.5642999999999994</v>
      </c>
      <c r="FX201" s="108">
        <v>4.4937249999999995</v>
      </c>
      <c r="FZ201" s="104">
        <v>-18.730305377750007</v>
      </c>
      <c r="GA201" s="202">
        <f t="shared" si="667"/>
        <v>0.19327529824997214</v>
      </c>
      <c r="GB201" s="223">
        <v>2.6562750000000008</v>
      </c>
      <c r="GC201" s="163">
        <f t="shared" si="757"/>
        <v>0</v>
      </c>
      <c r="GD201" s="229">
        <f t="shared" si="765"/>
        <v>1.3</v>
      </c>
      <c r="GE201" s="204">
        <f t="shared" si="697"/>
        <v>-24.211060458394979</v>
      </c>
      <c r="GF201" s="204">
        <f t="shared" si="632"/>
        <v>0.25125788772496449</v>
      </c>
      <c r="GG201" s="537"/>
      <c r="GH201" s="537"/>
      <c r="GI201" s="537"/>
      <c r="GJ201" s="537"/>
      <c r="GK201" s="518"/>
      <c r="GL201" s="519">
        <f t="shared" si="737"/>
        <v>0.25125788772496449</v>
      </c>
      <c r="GM201" s="519">
        <f t="shared" si="738"/>
        <v>0.25125788772496449</v>
      </c>
      <c r="GN201" s="519">
        <f t="shared" ref="GN201:GN229" si="773">IF(AND((FZ201&gt;(GQ200+1.5)),(GB201&gt;-2)),(GF201*2),(GM201))</f>
        <v>0.25125788772496449</v>
      </c>
      <c r="GO201" s="519">
        <f t="shared" si="739"/>
        <v>0.25125788772496449</v>
      </c>
      <c r="GP201" s="546">
        <f t="shared" si="699"/>
        <v>0.25125788772496449</v>
      </c>
      <c r="GQ201" s="104">
        <f t="shared" si="740"/>
        <v>-19.750355258094942</v>
      </c>
      <c r="GR201">
        <v>-19.644500000000001</v>
      </c>
      <c r="GS201" s="183"/>
      <c r="GT201" s="36">
        <v>42443</v>
      </c>
      <c r="GU201" s="105">
        <v>4.5642999999999994</v>
      </c>
      <c r="GV201" s="108">
        <v>4.4937249999999995</v>
      </c>
      <c r="GX201" s="104">
        <v>-18.730305377750007</v>
      </c>
      <c r="GY201" s="202">
        <f t="shared" si="668"/>
        <v>0.19327529824997214</v>
      </c>
      <c r="GZ201" s="223">
        <v>0.45627500000000065</v>
      </c>
      <c r="HA201" s="163">
        <f t="shared" si="758"/>
        <v>0</v>
      </c>
      <c r="HB201" s="229">
        <f t="shared" si="766"/>
        <v>1.05</v>
      </c>
      <c r="HC201" s="204">
        <f t="shared" si="702"/>
        <v>-23.90098885181748</v>
      </c>
      <c r="HD201" s="204">
        <f t="shared" si="634"/>
        <v>0.20293906316247146</v>
      </c>
      <c r="HE201" s="537"/>
      <c r="HF201" s="537"/>
      <c r="HG201" s="537"/>
      <c r="HH201" s="537"/>
      <c r="HI201" s="518"/>
      <c r="HJ201" s="519">
        <f t="shared" si="741"/>
        <v>0.20293906316247146</v>
      </c>
      <c r="HK201" s="519">
        <f t="shared" si="742"/>
        <v>0.20293906316247146</v>
      </c>
      <c r="HL201" s="519">
        <f t="shared" ref="HL201:HL229" si="774">IF(AND((GX201&gt;(HO200+1.5)),(GZ201&gt;-2)),(HD201*2),(HK201))</f>
        <v>0.40587812632494291</v>
      </c>
      <c r="HM201" s="519">
        <f t="shared" si="743"/>
        <v>0.40587812632494291</v>
      </c>
      <c r="HN201" s="546">
        <f t="shared" si="704"/>
        <v>0.40587812632494291</v>
      </c>
      <c r="HO201" s="104">
        <f t="shared" si="744"/>
        <v>-20.406015774894957</v>
      </c>
      <c r="HP201" s="165"/>
      <c r="HQ201" s="183"/>
      <c r="HR201" s="36">
        <v>42443</v>
      </c>
      <c r="HS201" s="105">
        <v>4.5642999999999994</v>
      </c>
      <c r="HT201" s="108">
        <v>4.4937249999999995</v>
      </c>
      <c r="HV201" s="104">
        <v>-18.730305377750007</v>
      </c>
      <c r="HW201" s="202">
        <f t="shared" si="669"/>
        <v>0.19327529824997214</v>
      </c>
      <c r="HX201" s="223">
        <v>-5.6937249999999997</v>
      </c>
      <c r="HY201" s="163">
        <f t="shared" si="759"/>
        <v>-0.3</v>
      </c>
      <c r="HZ201" s="229">
        <f t="shared" si="767"/>
        <v>0</v>
      </c>
      <c r="IA201" s="204">
        <f t="shared" si="707"/>
        <v>-25.597823314377525</v>
      </c>
      <c r="IB201" s="204">
        <f t="shared" si="636"/>
        <v>-5.7982589474992352E-2</v>
      </c>
      <c r="IC201" s="537"/>
      <c r="ID201" s="537"/>
      <c r="IE201" s="537"/>
      <c r="IF201" s="537"/>
      <c r="IG201" s="518"/>
      <c r="IH201" s="519">
        <f t="shared" si="745"/>
        <v>-4.6386071579993887E-2</v>
      </c>
      <c r="II201" s="519">
        <f t="shared" si="746"/>
        <v>-4.6386071579993887E-2</v>
      </c>
      <c r="IJ201" s="519">
        <f t="shared" ref="IJ201:IJ229" si="775">IF(AND((HV201&gt;(IM200+1.5)),(HX201&gt;-2)),(IB201*2),(II201))</f>
        <v>-4.6386071579993887E-2</v>
      </c>
      <c r="IK201" s="519">
        <f t="shared" si="747"/>
        <v>-4.6386071579993887E-2</v>
      </c>
      <c r="IL201" s="546">
        <f t="shared" si="709"/>
        <v>5.3613928420006118E-2</v>
      </c>
      <c r="IM201" s="104">
        <f t="shared" si="748"/>
        <v>-23.715404490367536</v>
      </c>
      <c r="IN201"/>
      <c r="IO201" s="183"/>
      <c r="IP201" s="36">
        <v>42443</v>
      </c>
      <c r="IQ201" s="105">
        <v>4.5642999999999994</v>
      </c>
      <c r="IR201" s="108">
        <v>4.4937249999999995</v>
      </c>
      <c r="IT201" s="104">
        <v>-18.730305377750007</v>
      </c>
      <c r="IU201" s="202">
        <f t="shared" si="670"/>
        <v>0.19327529824997214</v>
      </c>
      <c r="IV201" s="365">
        <v>-5.5437249999999993</v>
      </c>
      <c r="IW201" s="163">
        <f t="shared" si="760"/>
        <v>-0.3</v>
      </c>
      <c r="IX201" s="229">
        <f t="shared" si="768"/>
        <v>0</v>
      </c>
      <c r="IY201" s="204">
        <f t="shared" si="712"/>
        <v>-18.868240733127514</v>
      </c>
      <c r="IZ201" s="204">
        <f t="shared" si="638"/>
        <v>-0.16470729122502092</v>
      </c>
      <c r="JA201" s="537"/>
      <c r="JB201" s="537"/>
      <c r="JC201" s="537"/>
      <c r="JD201" s="537"/>
      <c r="JE201" s="518"/>
      <c r="JF201" s="519">
        <f t="shared" si="749"/>
        <v>-0.16470729122502092</v>
      </c>
      <c r="JG201" s="519">
        <f t="shared" si="750"/>
        <v>-0.16470729122502092</v>
      </c>
      <c r="JH201" s="519">
        <f t="shared" ref="JH201:JH229" si="776">IF(AND((IT201&gt;(JK200+1.5)),(IV201&gt;-2)),(IZ201*2),(JG201))</f>
        <v>-0.16470729122502092</v>
      </c>
      <c r="JI201" s="519">
        <f t="shared" si="751"/>
        <v>-0.16470729122502092</v>
      </c>
      <c r="JJ201" s="546">
        <f t="shared" si="714"/>
        <v>-0.16470729122502092</v>
      </c>
      <c r="JK201" s="104">
        <f t="shared" si="752"/>
        <v>-18.662664588986523</v>
      </c>
      <c r="JL201" s="131"/>
      <c r="JM201" s="131"/>
      <c r="JN201" s="528"/>
      <c r="JO201" s="163">
        <v>-18.730305377750007</v>
      </c>
      <c r="JP201" s="163">
        <v>5.8562750000000001</v>
      </c>
      <c r="JQ201" s="398">
        <f t="shared" si="715"/>
        <v>-18.256632860357552</v>
      </c>
      <c r="JT201" s="163">
        <v>2.6562750000000008</v>
      </c>
      <c r="JU201" s="398">
        <f t="shared" si="716"/>
        <v>-19.503197303840995</v>
      </c>
      <c r="JV201" s="425">
        <v>-18.954851851851856</v>
      </c>
      <c r="JX201" s="163">
        <v>7.7562750000000005</v>
      </c>
      <c r="JY201" s="425">
        <f t="shared" si="717"/>
        <v>-14.794485373537688</v>
      </c>
      <c r="KB201" s="163">
        <v>0.10627500000000012</v>
      </c>
      <c r="KC201" s="398">
        <f t="shared" si="528"/>
        <v>-16.031779957618522</v>
      </c>
      <c r="KF201" s="163">
        <v>2.6562750000000008</v>
      </c>
      <c r="KG201" s="398">
        <f t="shared" si="718"/>
        <v>-19.750355258094942</v>
      </c>
      <c r="KH201" s="398">
        <v>-19.644500000000001</v>
      </c>
      <c r="KJ201" s="163">
        <v>0.45627500000000065</v>
      </c>
      <c r="KK201" s="398">
        <f t="shared" si="719"/>
        <v>-20.406015774894957</v>
      </c>
      <c r="KL201" s="425"/>
      <c r="KN201" s="365">
        <v>-5.6937249999999997</v>
      </c>
      <c r="KO201" s="398">
        <f t="shared" si="720"/>
        <v>-23.715404490367536</v>
      </c>
      <c r="KR201" s="365">
        <v>-5.5437249999999993</v>
      </c>
      <c r="KS201" s="398">
        <f t="shared" si="532"/>
        <v>-18.662664588986523</v>
      </c>
      <c r="KU201" s="36">
        <v>42443</v>
      </c>
    </row>
    <row r="202" spans="1:325" x14ac:dyDescent="0.35">
      <c r="A202" s="95">
        <v>41347</v>
      </c>
      <c r="B202" s="36">
        <v>41347</v>
      </c>
      <c r="C202" s="301">
        <v>10.35</v>
      </c>
      <c r="D202" s="301">
        <v>7.15</v>
      </c>
      <c r="E202" s="301">
        <v>12.25</v>
      </c>
      <c r="F202" s="301">
        <v>4.5999999999999996</v>
      </c>
      <c r="G202" s="301">
        <v>7.15</v>
      </c>
      <c r="H202" s="301">
        <v>4.95</v>
      </c>
      <c r="I202" s="301">
        <v>-1.2</v>
      </c>
      <c r="J202" s="301">
        <v>-1.05</v>
      </c>
      <c r="K202" s="106"/>
      <c r="L202" s="36">
        <v>42443</v>
      </c>
      <c r="M202" s="105">
        <v>4.5642999999999994</v>
      </c>
      <c r="N202" s="98">
        <f t="shared" si="523"/>
        <v>4.4937249999999995</v>
      </c>
      <c r="O202" s="108">
        <f t="shared" si="524"/>
        <v>4.4237166666666665</v>
      </c>
      <c r="P202" s="262"/>
      <c r="Q202" s="181">
        <v>42443</v>
      </c>
      <c r="R202" s="301">
        <v>10.35</v>
      </c>
      <c r="S202" s="224">
        <v>5.8562750000000001</v>
      </c>
      <c r="T202"/>
      <c r="U202" s="301">
        <v>7.15</v>
      </c>
      <c r="V202" s="224">
        <v>2.6562750000000008</v>
      </c>
      <c r="W202"/>
      <c r="X202" s="301">
        <v>12.25</v>
      </c>
      <c r="Y202" s="224">
        <v>7.7562750000000005</v>
      </c>
      <c r="Z202"/>
      <c r="AA202" s="301">
        <v>4.5999999999999996</v>
      </c>
      <c r="AB202" s="224">
        <v>0.10627500000000012</v>
      </c>
      <c r="AC202"/>
      <c r="AD202" s="301">
        <v>7.15</v>
      </c>
      <c r="AE202" s="223">
        <v>2.6562750000000008</v>
      </c>
      <c r="AF202">
        <v>-19.644500000000001</v>
      </c>
      <c r="AG202" s="301">
        <v>4.95</v>
      </c>
      <c r="AH202" s="223">
        <v>0.45627500000000065</v>
      </c>
      <c r="AI202" s="100"/>
      <c r="AJ202" s="301">
        <v>-1.2</v>
      </c>
      <c r="AK202" s="223">
        <v>-5.6937249999999997</v>
      </c>
      <c r="AL202"/>
      <c r="AM202" s="301">
        <v>-1.05</v>
      </c>
      <c r="AN202" s="223">
        <f t="shared" si="522"/>
        <v>-5.5437249999999993</v>
      </c>
      <c r="AO202"/>
      <c r="AZ202" s="36">
        <v>42444</v>
      </c>
      <c r="BA202" s="301">
        <v>11.25</v>
      </c>
      <c r="BB202" s="126"/>
      <c r="BC202" s="301">
        <v>7.1999999999999993</v>
      </c>
      <c r="BD202" s="126"/>
      <c r="BE202" s="301">
        <v>12.350000000000001</v>
      </c>
      <c r="BF202" s="126"/>
      <c r="BG202" s="301">
        <v>5.4499999999999993</v>
      </c>
      <c r="BH202">
        <v>-15.355541666666667</v>
      </c>
      <c r="BI202" s="301">
        <v>7</v>
      </c>
      <c r="BJ202" s="386"/>
      <c r="BK202" s="301">
        <v>5.3</v>
      </c>
      <c r="BL202" s="386"/>
      <c r="BM202" s="301">
        <v>2.7</v>
      </c>
      <c r="BN202" s="128"/>
      <c r="BO202" s="301">
        <v>-1.95</v>
      </c>
      <c r="BP202" s="128"/>
      <c r="BQ202" s="128"/>
      <c r="BS202" s="36">
        <v>42444</v>
      </c>
      <c r="BT202">
        <v>148</v>
      </c>
      <c r="BU202">
        <f t="shared" si="671"/>
        <v>1.48</v>
      </c>
      <c r="BV202">
        <f t="shared" si="672"/>
        <v>-18.529934399999995</v>
      </c>
      <c r="BW202">
        <v>132</v>
      </c>
      <c r="BX202">
        <f t="shared" si="673"/>
        <v>1.32</v>
      </c>
      <c r="BY202">
        <v>-21.818458333333332</v>
      </c>
      <c r="CA202" s="386"/>
      <c r="CD202" s="36">
        <v>42444</v>
      </c>
      <c r="CE202" s="105">
        <v>4.7071500000000004</v>
      </c>
      <c r="CF202" s="108">
        <v>4.6357249999999999</v>
      </c>
      <c r="CG202">
        <v>-17.325923611111108</v>
      </c>
      <c r="CH202" s="104">
        <v>-18.529934399999995</v>
      </c>
      <c r="CI202" s="202">
        <f t="shared" si="663"/>
        <v>0.200370977750012</v>
      </c>
      <c r="CJ202" s="224">
        <v>6.6142750000000001</v>
      </c>
      <c r="CK202" s="163">
        <f t="shared" si="753"/>
        <v>0</v>
      </c>
      <c r="CL202" s="229">
        <f t="shared" si="761"/>
        <v>1.8</v>
      </c>
      <c r="CM202" s="204">
        <f t="shared" si="677"/>
        <v>-19.36385574979251</v>
      </c>
      <c r="CN202" s="204">
        <f t="shared" si="593"/>
        <v>0.36066775995002232</v>
      </c>
      <c r="CO202" s="537"/>
      <c r="CP202" s="537"/>
      <c r="CQ202" s="537"/>
      <c r="CR202" s="537"/>
      <c r="CS202" s="518"/>
      <c r="CT202" s="519">
        <f t="shared" si="721"/>
        <v>0.36066775995002232</v>
      </c>
      <c r="CU202" s="519">
        <f t="shared" si="722"/>
        <v>0.36066775995002232</v>
      </c>
      <c r="CV202" s="519">
        <f t="shared" si="769"/>
        <v>0.36066775995002232</v>
      </c>
      <c r="CW202" s="519">
        <f t="shared" si="723"/>
        <v>0.36066775995002232</v>
      </c>
      <c r="CX202" s="546">
        <f t="shared" si="679"/>
        <v>0.36066775995002232</v>
      </c>
      <c r="CY202" s="104">
        <f t="shared" si="724"/>
        <v>-17.89596510040753</v>
      </c>
      <c r="CZ202" s="126"/>
      <c r="DB202" s="36">
        <v>42444</v>
      </c>
      <c r="DC202" s="105">
        <v>4.7071500000000004</v>
      </c>
      <c r="DD202" s="108">
        <v>4.6357249999999999</v>
      </c>
      <c r="DE202">
        <v>-17.325923611111108</v>
      </c>
      <c r="DF202" s="104">
        <v>-18.529934399999995</v>
      </c>
      <c r="DG202" s="202">
        <f t="shared" si="664"/>
        <v>0.200370977750012</v>
      </c>
      <c r="DH202" s="224">
        <v>2.5642749999999994</v>
      </c>
      <c r="DI202" s="163">
        <f t="shared" si="754"/>
        <v>0</v>
      </c>
      <c r="DJ202" s="229">
        <f t="shared" si="762"/>
        <v>1.3</v>
      </c>
      <c r="DK202" s="204">
        <f t="shared" si="682"/>
        <v>-22.204709156689979</v>
      </c>
      <c r="DL202" s="204">
        <f t="shared" si="627"/>
        <v>0.26048227107501631</v>
      </c>
      <c r="DM202" s="537"/>
      <c r="DN202" s="537"/>
      <c r="DO202" s="537"/>
      <c r="DP202" s="537"/>
      <c r="DQ202" s="518"/>
      <c r="DR202" s="519">
        <f t="shared" si="725"/>
        <v>0.26048227107501631</v>
      </c>
      <c r="DS202" s="519">
        <f t="shared" si="726"/>
        <v>0.26048227107501631</v>
      </c>
      <c r="DT202" s="519">
        <f t="shared" si="770"/>
        <v>0.26048227107501631</v>
      </c>
      <c r="DU202" s="519">
        <f t="shared" si="727"/>
        <v>0.26048227107501631</v>
      </c>
      <c r="DV202" s="546">
        <f t="shared" si="684"/>
        <v>0.26048227107501631</v>
      </c>
      <c r="DW202" s="104">
        <f t="shared" si="728"/>
        <v>-19.242715032765979</v>
      </c>
      <c r="DY202" s="183"/>
      <c r="DZ202" s="36">
        <v>42444</v>
      </c>
      <c r="EA202" s="105">
        <v>4.7071500000000004</v>
      </c>
      <c r="EB202" s="108">
        <v>4.6357249999999999</v>
      </c>
      <c r="EC202">
        <v>-17.325923611111108</v>
      </c>
      <c r="ED202" s="104">
        <v>-18.529934399999995</v>
      </c>
      <c r="EE202" s="202">
        <f t="shared" si="665"/>
        <v>0.200370977750012</v>
      </c>
      <c r="EF202" s="224">
        <v>7.7142750000000015</v>
      </c>
      <c r="EG202" s="163">
        <f t="shared" si="755"/>
        <v>0</v>
      </c>
      <c r="EH202" s="229">
        <f t="shared" si="763"/>
        <v>3</v>
      </c>
      <c r="EI202" s="204">
        <f t="shared" si="687"/>
        <v>-14.404280496082581</v>
      </c>
      <c r="EJ202" s="204">
        <f t="shared" si="628"/>
        <v>0.60111293325003601</v>
      </c>
      <c r="EK202" s="537"/>
      <c r="EL202" s="537"/>
      <c r="EM202" s="537"/>
      <c r="EN202" s="537"/>
      <c r="EO202" s="518"/>
      <c r="EP202" s="519">
        <f t="shared" si="729"/>
        <v>0.60111293325003601</v>
      </c>
      <c r="EQ202" s="519">
        <f t="shared" si="730"/>
        <v>0.60111293325003601</v>
      </c>
      <c r="ER202" s="519">
        <f t="shared" si="771"/>
        <v>0.60111293325003601</v>
      </c>
      <c r="ES202" s="519">
        <f t="shared" si="731"/>
        <v>1.0820032798500649</v>
      </c>
      <c r="ET202" s="546">
        <f t="shared" si="689"/>
        <v>1.0820032798500649</v>
      </c>
      <c r="EU202" s="104">
        <f t="shared" si="732"/>
        <v>-13.712482093687623</v>
      </c>
      <c r="EV202" s="483"/>
      <c r="EW202" s="183"/>
      <c r="EX202" s="36">
        <v>42444</v>
      </c>
      <c r="EY202" s="105">
        <v>4.7071500000000004</v>
      </c>
      <c r="EZ202" s="108">
        <v>4.6357249999999999</v>
      </c>
      <c r="FA202">
        <v>-17.325923611111108</v>
      </c>
      <c r="FB202" s="104">
        <v>-18.529934399999995</v>
      </c>
      <c r="FC202" s="202">
        <f t="shared" si="666"/>
        <v>0.200370977750012</v>
      </c>
      <c r="FD202" s="224">
        <v>0.81427499999999942</v>
      </c>
      <c r="FE202" s="163">
        <f t="shared" si="756"/>
        <v>0</v>
      </c>
      <c r="FF202" s="229">
        <f t="shared" si="764"/>
        <v>1.05</v>
      </c>
      <c r="FG202" s="204">
        <f t="shared" si="692"/>
        <v>-16.800401958805022</v>
      </c>
      <c r="FH202" s="204">
        <f t="shared" si="630"/>
        <v>0.21038952663751331</v>
      </c>
      <c r="FI202" s="537"/>
      <c r="FJ202" s="537"/>
      <c r="FK202" s="537"/>
      <c r="FL202" s="537"/>
      <c r="FM202" s="518"/>
      <c r="FN202" s="519">
        <f t="shared" si="733"/>
        <v>0.21038952663751331</v>
      </c>
      <c r="FO202" s="519">
        <f t="shared" si="734"/>
        <v>0.21038952663751331</v>
      </c>
      <c r="FP202" s="519">
        <f t="shared" si="772"/>
        <v>0.21038952663751331</v>
      </c>
      <c r="FQ202" s="519">
        <f t="shared" si="735"/>
        <v>0.21038952663751331</v>
      </c>
      <c r="FR202" s="546">
        <f t="shared" si="694"/>
        <v>0.21038952663751331</v>
      </c>
      <c r="FS202" s="104">
        <f t="shared" si="736"/>
        <v>-15.821390430981008</v>
      </c>
      <c r="FT202">
        <v>-15.355541666666667</v>
      </c>
      <c r="FU202" s="183"/>
      <c r="FV202" s="36">
        <v>42444</v>
      </c>
      <c r="FW202" s="105">
        <v>4.7071500000000004</v>
      </c>
      <c r="FX202" s="108">
        <v>4.6357249999999999</v>
      </c>
      <c r="FY202">
        <v>-17.325923611111108</v>
      </c>
      <c r="FZ202" s="104">
        <v>-18.529934399999995</v>
      </c>
      <c r="GA202" s="202">
        <f t="shared" si="667"/>
        <v>0.200370977750012</v>
      </c>
      <c r="GB202" s="223">
        <v>2.3642750000000001</v>
      </c>
      <c r="GC202" s="163">
        <f t="shared" si="757"/>
        <v>0</v>
      </c>
      <c r="GD202" s="229">
        <f t="shared" si="765"/>
        <v>1.3</v>
      </c>
      <c r="GE202" s="204">
        <f t="shared" si="697"/>
        <v>-23.950578187319962</v>
      </c>
      <c r="GF202" s="204">
        <f t="shared" si="632"/>
        <v>0.26048227107501631</v>
      </c>
      <c r="GG202" s="537"/>
      <c r="GH202" s="537"/>
      <c r="GI202" s="537"/>
      <c r="GJ202" s="537"/>
      <c r="GK202" s="518"/>
      <c r="GL202" s="519">
        <f t="shared" si="737"/>
        <v>0.26048227107501631</v>
      </c>
      <c r="GM202" s="519">
        <f t="shared" si="738"/>
        <v>0.26048227107501631</v>
      </c>
      <c r="GN202" s="519">
        <f t="shared" si="773"/>
        <v>0.26048227107501631</v>
      </c>
      <c r="GO202" s="519">
        <f t="shared" si="739"/>
        <v>0.26048227107501631</v>
      </c>
      <c r="GP202" s="546">
        <f t="shared" si="699"/>
        <v>0.26048227107501631</v>
      </c>
      <c r="GQ202" s="104">
        <f t="shared" si="740"/>
        <v>-19.489872987019925</v>
      </c>
      <c r="GR202" s="386"/>
      <c r="GS202" s="183"/>
      <c r="GT202" s="36">
        <v>42444</v>
      </c>
      <c r="GU202" s="105">
        <v>4.7071500000000004</v>
      </c>
      <c r="GV202" s="108">
        <v>4.6357249999999999</v>
      </c>
      <c r="GW202">
        <v>-17.325923611111108</v>
      </c>
      <c r="GX202" s="104">
        <v>-18.529934399999995</v>
      </c>
      <c r="GY202" s="202">
        <f t="shared" si="668"/>
        <v>0.200370977750012</v>
      </c>
      <c r="GZ202" s="223">
        <v>0.66427499999999995</v>
      </c>
      <c r="HA202" s="163">
        <f t="shared" si="758"/>
        <v>0</v>
      </c>
      <c r="HB202" s="229">
        <f t="shared" si="766"/>
        <v>1.05</v>
      </c>
      <c r="HC202" s="204">
        <f t="shared" si="702"/>
        <v>-23.690599325179967</v>
      </c>
      <c r="HD202" s="204">
        <f t="shared" si="634"/>
        <v>0.21038952663751331</v>
      </c>
      <c r="HE202" s="537"/>
      <c r="HF202" s="537"/>
      <c r="HG202" s="537"/>
      <c r="HH202" s="537"/>
      <c r="HI202" s="518"/>
      <c r="HJ202" s="519">
        <f t="shared" si="741"/>
        <v>0.21038952663751331</v>
      </c>
      <c r="HK202" s="519">
        <f t="shared" si="742"/>
        <v>0.21038952663751331</v>
      </c>
      <c r="HL202" s="519">
        <f t="shared" si="774"/>
        <v>0.42077905327502663</v>
      </c>
      <c r="HM202" s="519">
        <f t="shared" si="743"/>
        <v>0.42077905327502663</v>
      </c>
      <c r="HN202" s="546">
        <f t="shared" si="704"/>
        <v>0.42077905327502663</v>
      </c>
      <c r="HO202" s="104">
        <f t="shared" si="744"/>
        <v>-19.98523672161993</v>
      </c>
      <c r="HP202" s="479"/>
      <c r="HQ202" s="183"/>
      <c r="HR202" s="36">
        <v>42444</v>
      </c>
      <c r="HS202" s="105">
        <v>4.7071500000000004</v>
      </c>
      <c r="HT202" s="108">
        <v>4.6357249999999999</v>
      </c>
      <c r="HU202">
        <v>-17.325923611111108</v>
      </c>
      <c r="HV202" s="104">
        <v>-18.529934399999995</v>
      </c>
      <c r="HW202" s="202">
        <f t="shared" si="669"/>
        <v>0.200370977750012</v>
      </c>
      <c r="HX202" s="223">
        <v>-1.9357249999999997</v>
      </c>
      <c r="HY202" s="163">
        <f t="shared" si="759"/>
        <v>0.95</v>
      </c>
      <c r="HZ202" s="229">
        <f t="shared" si="767"/>
        <v>0</v>
      </c>
      <c r="IA202" s="204">
        <f t="shared" si="707"/>
        <v>-25.407470885515014</v>
      </c>
      <c r="IB202" s="204">
        <f t="shared" si="636"/>
        <v>0.19035242886251069</v>
      </c>
      <c r="IC202" s="537"/>
      <c r="ID202" s="537"/>
      <c r="IE202" s="537"/>
      <c r="IF202" s="537"/>
      <c r="IG202" s="518"/>
      <c r="IH202" s="519">
        <f t="shared" si="745"/>
        <v>0.15228194309000856</v>
      </c>
      <c r="II202" s="519">
        <f t="shared" si="746"/>
        <v>0.22842291463501285</v>
      </c>
      <c r="IJ202" s="519">
        <f t="shared" si="775"/>
        <v>0.38070485772502138</v>
      </c>
      <c r="IK202" s="519">
        <f t="shared" si="747"/>
        <v>0.38070485772502138</v>
      </c>
      <c r="IL202" s="546">
        <f t="shared" si="709"/>
        <v>0.38070485772502138</v>
      </c>
      <c r="IM202" s="104">
        <f t="shared" si="748"/>
        <v>-23.334699632642515</v>
      </c>
      <c r="IN202" s="128"/>
      <c r="IO202" s="183"/>
      <c r="IP202" s="36">
        <v>42444</v>
      </c>
      <c r="IQ202" s="105">
        <v>4.7071500000000004</v>
      </c>
      <c r="IR202" s="108">
        <v>4.6357249999999999</v>
      </c>
      <c r="IS202">
        <v>-17.325923611111108</v>
      </c>
      <c r="IT202" s="104">
        <v>-18.529934399999995</v>
      </c>
      <c r="IU202" s="202">
        <f t="shared" si="670"/>
        <v>0.200370977750012</v>
      </c>
      <c r="IV202" s="365">
        <v>-6.5857250000000001</v>
      </c>
      <c r="IW202" s="163">
        <f t="shared" si="760"/>
        <v>-0.5</v>
      </c>
      <c r="IX202" s="229">
        <f t="shared" si="768"/>
        <v>0</v>
      </c>
      <c r="IY202" s="204">
        <f t="shared" si="712"/>
        <v>-19.068055244252509</v>
      </c>
      <c r="IZ202" s="204">
        <f t="shared" si="638"/>
        <v>-0.19981451112499471</v>
      </c>
      <c r="JA202" s="537"/>
      <c r="JB202" s="537"/>
      <c r="JC202" s="537"/>
      <c r="JD202" s="537"/>
      <c r="JE202" s="518"/>
      <c r="JF202" s="519">
        <f t="shared" si="749"/>
        <v>-0.19981451112499471</v>
      </c>
      <c r="JG202" s="519">
        <f t="shared" si="750"/>
        <v>-0.19981451112499471</v>
      </c>
      <c r="JH202" s="519">
        <f t="shared" si="776"/>
        <v>-0.19981451112499471</v>
      </c>
      <c r="JI202" s="519">
        <f t="shared" si="751"/>
        <v>-0.19981451112499471</v>
      </c>
      <c r="JJ202" s="546">
        <f t="shared" si="714"/>
        <v>-0.19981451112499471</v>
      </c>
      <c r="JK202" s="104">
        <f t="shared" si="752"/>
        <v>-18.862479100111518</v>
      </c>
      <c r="JL202" s="128"/>
      <c r="JM202" s="128"/>
      <c r="JN202" s="530"/>
      <c r="JO202" s="163">
        <v>-18.529934399999995</v>
      </c>
      <c r="JP202" s="163">
        <v>6.6142750000000001</v>
      </c>
      <c r="JQ202" s="398">
        <f t="shared" si="715"/>
        <v>-17.89596510040753</v>
      </c>
      <c r="JR202" s="422"/>
      <c r="JT202" s="163">
        <v>2.5642749999999994</v>
      </c>
      <c r="JU202" s="398">
        <f t="shared" si="716"/>
        <v>-19.242715032765979</v>
      </c>
      <c r="JX202" s="163">
        <v>7.7142750000000015</v>
      </c>
      <c r="JY202" s="425">
        <f t="shared" si="717"/>
        <v>-13.712482093687623</v>
      </c>
      <c r="JZ202" s="422"/>
      <c r="KB202" s="163">
        <v>0.81427499999999942</v>
      </c>
      <c r="KC202" s="398">
        <f t="shared" si="528"/>
        <v>-15.821390430981008</v>
      </c>
      <c r="KD202" s="398">
        <v>-15.355541666666667</v>
      </c>
      <c r="KF202" s="163">
        <v>2.3642750000000001</v>
      </c>
      <c r="KG202" s="398">
        <f t="shared" si="718"/>
        <v>-19.489872987019925</v>
      </c>
      <c r="KH202" s="435"/>
      <c r="KJ202" s="163">
        <v>0.66427499999999995</v>
      </c>
      <c r="KK202" s="398">
        <f t="shared" si="719"/>
        <v>-19.98523672161993</v>
      </c>
      <c r="KL202" s="435"/>
      <c r="KN202" s="365">
        <v>-1.9357249999999997</v>
      </c>
      <c r="KO202" s="398">
        <f t="shared" si="720"/>
        <v>-23.334699632642515</v>
      </c>
      <c r="KP202" s="441"/>
      <c r="KR202" s="365">
        <v>-6.5857250000000001</v>
      </c>
      <c r="KS202" s="398">
        <f t="shared" si="532"/>
        <v>-18.862479100111518</v>
      </c>
      <c r="KT202" s="441"/>
      <c r="KU202" s="36">
        <v>42444</v>
      </c>
      <c r="KW202" s="98">
        <f>(JR208-JQ208)</f>
        <v>-0.23811008602715944</v>
      </c>
      <c r="KX202" s="402" t="str">
        <f>IF(AND(KW202&gt;-0.5,KW202&lt;0.5)," ",KW202)</f>
        <v xml:space="preserve"> </v>
      </c>
      <c r="KY202" s="98">
        <f>(JV201-JU201)</f>
        <v>0.54834545198913887</v>
      </c>
      <c r="KZ202" s="402">
        <f>IF(AND(KY202&gt;-0.5,KY202&lt;0.5)," ",KY202)</f>
        <v>0.54834545198913887</v>
      </c>
      <c r="LA202" s="98">
        <f>(JZ205-JY205)</f>
        <v>-8.003048789536038E-2</v>
      </c>
      <c r="LB202" s="402" t="str">
        <f>IF(AND(LA202&gt;-0.5,LA202&lt;0.5)," ",LA202)</f>
        <v xml:space="preserve"> </v>
      </c>
      <c r="LC202" s="98">
        <f>(KD202-KC202)</f>
        <v>0.46584876431434097</v>
      </c>
      <c r="LD202" s="402" t="str">
        <f>IF(AND(LC202&gt;-0.5,LC202&lt;0.5)," ",LC202)</f>
        <v xml:space="preserve"> </v>
      </c>
      <c r="LE202" s="98">
        <f>(KH201-KG201)</f>
        <v>0.10585525809494101</v>
      </c>
      <c r="LF202" s="402" t="str">
        <f>IF(AND(LE202&gt;-0.5,LE202&lt;0.5)," ",LE202)</f>
        <v xml:space="preserve"> </v>
      </c>
      <c r="LG202" s="98">
        <f>(KL200-KK200)</f>
        <v>0.74503510492360192</v>
      </c>
      <c r="LH202" s="402">
        <f>IF(AND(LG202&gt;-0.5,LG202&lt;0.5)," ",LG202)</f>
        <v>0.74503510492360192</v>
      </c>
      <c r="LI202" s="98">
        <f>(KP199-KO199)</f>
        <v>-0.22365009593152152</v>
      </c>
      <c r="LJ202" s="402" t="str">
        <f>IF(AND(LI202&gt;-0.5,LI202&lt;0.5)," ",LI202)</f>
        <v xml:space="preserve"> </v>
      </c>
      <c r="LK202" s="402">
        <f>(KT199-KS199)</f>
        <v>-0.79503102411169735</v>
      </c>
      <c r="LL202" s="402">
        <f>IF(AND(LK202&gt;-0.5,LK202&lt;0.5)," ",LK202)</f>
        <v>-0.79503102411169735</v>
      </c>
      <c r="LM202" s="112">
        <v>11</v>
      </c>
    </row>
    <row r="203" spans="1:325" x14ac:dyDescent="0.35">
      <c r="A203" s="95">
        <v>41348</v>
      </c>
      <c r="B203" s="36">
        <v>41348</v>
      </c>
      <c r="C203" s="301">
        <v>11.25</v>
      </c>
      <c r="D203" s="301">
        <v>7.1999999999999993</v>
      </c>
      <c r="E203" s="301">
        <v>12.350000000000001</v>
      </c>
      <c r="F203" s="301">
        <v>5.4499999999999993</v>
      </c>
      <c r="G203" s="301">
        <v>7</v>
      </c>
      <c r="H203" s="301">
        <v>5.3</v>
      </c>
      <c r="I203" s="301">
        <v>2.7</v>
      </c>
      <c r="J203" s="301">
        <v>-1.95</v>
      </c>
      <c r="K203" s="106"/>
      <c r="L203" s="36">
        <v>42444</v>
      </c>
      <c r="M203" s="105">
        <v>4.7071500000000004</v>
      </c>
      <c r="N203" s="98">
        <f t="shared" si="523"/>
        <v>4.6357249999999999</v>
      </c>
      <c r="O203" s="108">
        <f t="shared" si="524"/>
        <v>4.5648666666666662</v>
      </c>
      <c r="P203" s="262"/>
      <c r="Q203" s="181">
        <v>42444</v>
      </c>
      <c r="R203" s="301">
        <v>11.25</v>
      </c>
      <c r="S203" s="224">
        <v>6.6142750000000001</v>
      </c>
      <c r="T203" s="126"/>
      <c r="U203" s="301">
        <v>7.1999999999999993</v>
      </c>
      <c r="V203" s="224">
        <v>2.5642749999999994</v>
      </c>
      <c r="W203"/>
      <c r="X203" s="301">
        <v>12.350000000000001</v>
      </c>
      <c r="Y203" s="224">
        <v>7.7142750000000015</v>
      </c>
      <c r="Z203" s="126"/>
      <c r="AA203" s="301">
        <v>5.4499999999999993</v>
      </c>
      <c r="AB203" s="224">
        <v>0.81427499999999942</v>
      </c>
      <c r="AC203">
        <v>-15.355541666666667</v>
      </c>
      <c r="AD203" s="301">
        <v>7</v>
      </c>
      <c r="AE203" s="223">
        <v>2.3642750000000001</v>
      </c>
      <c r="AF203" s="386"/>
      <c r="AG203" s="301">
        <v>5.3</v>
      </c>
      <c r="AH203" s="223">
        <v>0.66427499999999995</v>
      </c>
      <c r="AI203" s="386"/>
      <c r="AJ203" s="301">
        <v>2.7</v>
      </c>
      <c r="AK203" s="223">
        <v>-1.9357249999999997</v>
      </c>
      <c r="AL203" s="128"/>
      <c r="AM203" s="301">
        <v>-1.95</v>
      </c>
      <c r="AN203" s="223">
        <f t="shared" si="522"/>
        <v>-6.5857250000000001</v>
      </c>
      <c r="AO203" s="128"/>
      <c r="AZ203" s="36">
        <v>42445</v>
      </c>
      <c r="BA203" s="301">
        <v>8.9499999999999993</v>
      </c>
      <c r="BC203" s="301">
        <v>7.6999999999999993</v>
      </c>
      <c r="BE203" s="301">
        <v>7.3000000000000007</v>
      </c>
      <c r="BG203" s="301">
        <v>3.8499999999999996</v>
      </c>
      <c r="BI203" s="301">
        <v>6.65</v>
      </c>
      <c r="BK203" s="301">
        <v>4.1500000000000004</v>
      </c>
      <c r="BM203" s="301">
        <v>4.3499999999999996</v>
      </c>
      <c r="BN203" s="104"/>
      <c r="BO203" s="301">
        <v>-1.1499999999999999</v>
      </c>
      <c r="BP203" s="104"/>
      <c r="BQ203" s="104"/>
      <c r="BS203" s="36">
        <v>42445</v>
      </c>
      <c r="BT203">
        <v>149</v>
      </c>
      <c r="BU203">
        <f t="shared" si="671"/>
        <v>1.49</v>
      </c>
      <c r="BV203">
        <f t="shared" si="672"/>
        <v>-18.322270351749999</v>
      </c>
      <c r="BW203">
        <v>133</v>
      </c>
      <c r="BX203">
        <f t="shared" si="673"/>
        <v>1.33</v>
      </c>
      <c r="CD203" s="36">
        <v>42445</v>
      </c>
      <c r="CE203" s="105">
        <v>4.8943000000000003</v>
      </c>
      <c r="CF203" s="108">
        <v>4.8007249999999999</v>
      </c>
      <c r="CH203" s="104">
        <v>-18.322270351749999</v>
      </c>
      <c r="CI203" s="202">
        <f t="shared" si="663"/>
        <v>0.2076640482499954</v>
      </c>
      <c r="CJ203" s="224">
        <v>4.1492749999999994</v>
      </c>
      <c r="CK203" s="163">
        <f t="shared" si="753"/>
        <v>0</v>
      </c>
      <c r="CL203" s="229">
        <f t="shared" si="761"/>
        <v>1.5</v>
      </c>
      <c r="CM203" s="204">
        <f t="shared" si="677"/>
        <v>-19.052359677417517</v>
      </c>
      <c r="CN203" s="204">
        <f t="shared" si="593"/>
        <v>0.3114960723749931</v>
      </c>
      <c r="CO203" s="537"/>
      <c r="CP203" s="537"/>
      <c r="CQ203" s="537"/>
      <c r="CR203" s="537"/>
      <c r="CS203" s="518"/>
      <c r="CT203" s="519">
        <f t="shared" si="721"/>
        <v>0.3114960723749931</v>
      </c>
      <c r="CU203" s="519">
        <f t="shared" si="722"/>
        <v>0.3114960723749931</v>
      </c>
      <c r="CV203" s="519">
        <f t="shared" si="769"/>
        <v>0.3114960723749931</v>
      </c>
      <c r="CW203" s="519">
        <f t="shared" si="723"/>
        <v>0.3114960723749931</v>
      </c>
      <c r="CX203" s="546">
        <f t="shared" si="679"/>
        <v>0.3114960723749931</v>
      </c>
      <c r="CY203" s="104">
        <f t="shared" si="724"/>
        <v>-17.584469028032537</v>
      </c>
      <c r="CZ203"/>
      <c r="DB203" s="36">
        <v>42445</v>
      </c>
      <c r="DC203" s="105">
        <v>4.8943000000000003</v>
      </c>
      <c r="DD203" s="108">
        <v>4.8007249999999999</v>
      </c>
      <c r="DF203" s="104">
        <v>-18.322270351749999</v>
      </c>
      <c r="DG203" s="202">
        <f t="shared" si="664"/>
        <v>0.2076640482499954</v>
      </c>
      <c r="DH203" s="224">
        <v>2.8992749999999994</v>
      </c>
      <c r="DI203" s="163">
        <f t="shared" si="754"/>
        <v>0</v>
      </c>
      <c r="DJ203" s="229">
        <f t="shared" si="762"/>
        <v>1.3</v>
      </c>
      <c r="DK203" s="204">
        <f t="shared" si="682"/>
        <v>-21.934745893964987</v>
      </c>
      <c r="DL203" s="204">
        <f t="shared" si="627"/>
        <v>0.2699632627249926</v>
      </c>
      <c r="DM203" s="537"/>
      <c r="DN203" s="537"/>
      <c r="DO203" s="537"/>
      <c r="DP203" s="537"/>
      <c r="DQ203" s="518"/>
      <c r="DR203" s="519">
        <f t="shared" si="725"/>
        <v>0.2699632627249926</v>
      </c>
      <c r="DS203" s="519">
        <f t="shared" si="726"/>
        <v>0.2699632627249926</v>
      </c>
      <c r="DT203" s="519">
        <f t="shared" si="770"/>
        <v>0.2699632627249926</v>
      </c>
      <c r="DU203" s="519">
        <f t="shared" si="727"/>
        <v>0.2699632627249926</v>
      </c>
      <c r="DV203" s="546">
        <f t="shared" si="684"/>
        <v>0.2699632627249926</v>
      </c>
      <c r="DW203" s="104">
        <f t="shared" si="728"/>
        <v>-18.972751770040986</v>
      </c>
      <c r="DY203" s="183"/>
      <c r="DZ203" s="36">
        <v>42445</v>
      </c>
      <c r="EA203" s="105">
        <v>4.8943000000000003</v>
      </c>
      <c r="EB203" s="108">
        <v>4.8007249999999999</v>
      </c>
      <c r="ED203" s="104">
        <v>-18.322270351749999</v>
      </c>
      <c r="EE203" s="202">
        <f t="shared" si="665"/>
        <v>0.2076640482499954</v>
      </c>
      <c r="EF203" s="224">
        <v>2.4992750000000008</v>
      </c>
      <c r="EG203" s="163">
        <f t="shared" si="755"/>
        <v>0</v>
      </c>
      <c r="EH203" s="229">
        <f t="shared" si="763"/>
        <v>1.3</v>
      </c>
      <c r="EI203" s="204">
        <f t="shared" si="687"/>
        <v>-14.134317233357587</v>
      </c>
      <c r="EJ203" s="204">
        <f t="shared" si="628"/>
        <v>0.26996326272499438</v>
      </c>
      <c r="EK203" s="537"/>
      <c r="EL203" s="537"/>
      <c r="EM203" s="537"/>
      <c r="EN203" s="537"/>
      <c r="EO203" s="518"/>
      <c r="EP203" s="519">
        <f t="shared" si="729"/>
        <v>0.26996326272499438</v>
      </c>
      <c r="EQ203" s="519">
        <f t="shared" si="730"/>
        <v>0.26996326272499438</v>
      </c>
      <c r="ER203" s="519">
        <f t="shared" si="771"/>
        <v>0.26996326272499438</v>
      </c>
      <c r="ES203" s="519">
        <f t="shared" si="731"/>
        <v>0.48593387290498991</v>
      </c>
      <c r="ET203" s="546">
        <f t="shared" si="689"/>
        <v>0.48593387290498991</v>
      </c>
      <c r="EU203" s="104">
        <f t="shared" si="732"/>
        <v>-13.226548220782632</v>
      </c>
      <c r="EW203" s="183"/>
      <c r="EX203" s="36">
        <v>42445</v>
      </c>
      <c r="EY203" s="105">
        <v>4.8943000000000003</v>
      </c>
      <c r="EZ203" s="108">
        <v>4.8007249999999999</v>
      </c>
      <c r="FB203" s="104">
        <v>-18.322270351749999</v>
      </c>
      <c r="FC203" s="202">
        <f t="shared" si="666"/>
        <v>0.2076640482499954</v>
      </c>
      <c r="FD203" s="224">
        <v>-0.95072500000000026</v>
      </c>
      <c r="FE203" s="163">
        <f t="shared" si="756"/>
        <v>0</v>
      </c>
      <c r="FF203" s="229">
        <f t="shared" si="764"/>
        <v>1</v>
      </c>
      <c r="FG203" s="204">
        <f t="shared" si="692"/>
        <v>-16.685073862305032</v>
      </c>
      <c r="FH203" s="204">
        <f t="shared" si="630"/>
        <v>0.1153280964999901</v>
      </c>
      <c r="FI203" s="537"/>
      <c r="FJ203" s="537"/>
      <c r="FK203" s="537"/>
      <c r="FL203" s="537"/>
      <c r="FM203" s="518"/>
      <c r="FN203" s="519">
        <f t="shared" si="733"/>
        <v>0.1153280964999901</v>
      </c>
      <c r="FO203" s="519">
        <f t="shared" si="734"/>
        <v>0.1153280964999901</v>
      </c>
      <c r="FP203" s="519">
        <f t="shared" si="772"/>
        <v>0.1153280964999901</v>
      </c>
      <c r="FQ203" s="519">
        <f t="shared" si="735"/>
        <v>0.1153280964999901</v>
      </c>
      <c r="FR203" s="546">
        <f t="shared" si="694"/>
        <v>0.1153280964999901</v>
      </c>
      <c r="FS203" s="104">
        <f t="shared" si="736"/>
        <v>-15.706062334481018</v>
      </c>
      <c r="FT203"/>
      <c r="FU203" s="183"/>
      <c r="FV203" s="36">
        <v>42445</v>
      </c>
      <c r="FW203" s="105">
        <v>4.8943000000000003</v>
      </c>
      <c r="FX203" s="108">
        <v>4.8007249999999999</v>
      </c>
      <c r="FZ203" s="104">
        <v>-18.322270351749999</v>
      </c>
      <c r="GA203" s="202">
        <f t="shared" si="667"/>
        <v>0.2076640482499954</v>
      </c>
      <c r="GB203" s="223">
        <v>1.8492750000000004</v>
      </c>
      <c r="GC203" s="163">
        <f t="shared" si="757"/>
        <v>0</v>
      </c>
      <c r="GD203" s="229">
        <f t="shared" si="765"/>
        <v>1.1000000000000001</v>
      </c>
      <c r="GE203" s="204">
        <f t="shared" si="697"/>
        <v>-23.722147734244967</v>
      </c>
      <c r="GF203" s="204">
        <f t="shared" si="632"/>
        <v>0.22843045307499565</v>
      </c>
      <c r="GG203" s="537"/>
      <c r="GH203" s="537"/>
      <c r="GI203" s="537"/>
      <c r="GJ203" s="537"/>
      <c r="GK203" s="518"/>
      <c r="GL203" s="519">
        <f t="shared" si="737"/>
        <v>0.22843045307499565</v>
      </c>
      <c r="GM203" s="519">
        <f t="shared" si="738"/>
        <v>0.22843045307499565</v>
      </c>
      <c r="GN203" s="519">
        <f t="shared" si="773"/>
        <v>0.22843045307499565</v>
      </c>
      <c r="GO203" s="519">
        <f t="shared" si="739"/>
        <v>0.22843045307499565</v>
      </c>
      <c r="GP203" s="546">
        <f t="shared" si="699"/>
        <v>0.22843045307499565</v>
      </c>
      <c r="GQ203" s="104">
        <f t="shared" si="740"/>
        <v>-19.26144253394493</v>
      </c>
      <c r="GR203"/>
      <c r="GS203" s="183"/>
      <c r="GT203" s="36">
        <v>42445</v>
      </c>
      <c r="GU203" s="105">
        <v>4.8943000000000003</v>
      </c>
      <c r="GV203" s="108">
        <v>4.8007249999999999</v>
      </c>
      <c r="GX203" s="104">
        <v>-18.322270351749999</v>
      </c>
      <c r="GY203" s="202">
        <f t="shared" si="668"/>
        <v>0.2076640482499954</v>
      </c>
      <c r="GZ203" s="223">
        <v>-0.65072499999999955</v>
      </c>
      <c r="HA203" s="163">
        <f t="shared" si="758"/>
        <v>0</v>
      </c>
      <c r="HB203" s="229">
        <f t="shared" si="766"/>
        <v>1</v>
      </c>
      <c r="HC203" s="204">
        <f t="shared" si="702"/>
        <v>-23.575271228679977</v>
      </c>
      <c r="HD203" s="204">
        <f t="shared" si="634"/>
        <v>0.1153280964999901</v>
      </c>
      <c r="HE203" s="537"/>
      <c r="HF203" s="537"/>
      <c r="HG203" s="537"/>
      <c r="HH203" s="537"/>
      <c r="HI203" s="518"/>
      <c r="HJ203" s="519">
        <f t="shared" si="741"/>
        <v>0.1153280964999901</v>
      </c>
      <c r="HK203" s="519">
        <f t="shared" si="742"/>
        <v>0.1153280964999901</v>
      </c>
      <c r="HL203" s="519">
        <f t="shared" si="774"/>
        <v>0.23065619299998019</v>
      </c>
      <c r="HM203" s="519">
        <f t="shared" si="743"/>
        <v>0.23065619299998019</v>
      </c>
      <c r="HN203" s="546">
        <f t="shared" si="704"/>
        <v>0.23065619299998019</v>
      </c>
      <c r="HO203" s="104">
        <f t="shared" si="744"/>
        <v>-19.75458052861995</v>
      </c>
      <c r="HP203" s="165"/>
      <c r="HQ203" s="183"/>
      <c r="HR203" s="36">
        <v>42445</v>
      </c>
      <c r="HS203" s="105">
        <v>4.8943000000000003</v>
      </c>
      <c r="HT203" s="108">
        <v>4.8007249999999999</v>
      </c>
      <c r="HV203" s="104">
        <v>-18.322270351749999</v>
      </c>
      <c r="HW203" s="202">
        <f t="shared" si="669"/>
        <v>0.2076640482499954</v>
      </c>
      <c r="HX203" s="223">
        <v>-0.45072500000000026</v>
      </c>
      <c r="HY203" s="163">
        <f t="shared" si="759"/>
        <v>0</v>
      </c>
      <c r="HZ203" s="229">
        <f t="shared" si="767"/>
        <v>1</v>
      </c>
      <c r="IA203" s="204">
        <f t="shared" si="707"/>
        <v>-25.199806837265019</v>
      </c>
      <c r="IB203" s="204">
        <f t="shared" si="636"/>
        <v>0.2076640482499954</v>
      </c>
      <c r="IC203" s="537"/>
      <c r="ID203" s="537"/>
      <c r="IE203" s="537"/>
      <c r="IF203" s="537"/>
      <c r="IG203" s="518"/>
      <c r="IH203" s="519">
        <f t="shared" si="745"/>
        <v>0.16613123859999634</v>
      </c>
      <c r="II203" s="519">
        <f t="shared" si="746"/>
        <v>0.24919685789999452</v>
      </c>
      <c r="IJ203" s="519">
        <f t="shared" si="775"/>
        <v>0.41532809649999081</v>
      </c>
      <c r="IK203" s="519">
        <f t="shared" si="747"/>
        <v>0.41532809649999081</v>
      </c>
      <c r="IL203" s="546">
        <f t="shared" si="709"/>
        <v>0.41532809649999081</v>
      </c>
      <c r="IM203" s="104">
        <f t="shared" si="748"/>
        <v>-22.919371536142524</v>
      </c>
      <c r="IN203" s="104"/>
      <c r="IO203" s="183"/>
      <c r="IP203" s="36">
        <v>42445</v>
      </c>
      <c r="IQ203" s="105">
        <v>4.8943000000000003</v>
      </c>
      <c r="IR203" s="108">
        <v>4.8007249999999999</v>
      </c>
      <c r="IT203" s="104">
        <v>-18.322270351749999</v>
      </c>
      <c r="IU203" s="202">
        <f t="shared" si="670"/>
        <v>0.2076640482499954</v>
      </c>
      <c r="IV203" s="365">
        <v>-5.9507250000000003</v>
      </c>
      <c r="IW203" s="163">
        <f t="shared" si="760"/>
        <v>-0.3</v>
      </c>
      <c r="IX203" s="229">
        <f t="shared" si="768"/>
        <v>0</v>
      </c>
      <c r="IY203" s="204">
        <f t="shared" si="712"/>
        <v>-19.222690410477512</v>
      </c>
      <c r="IZ203" s="204">
        <f t="shared" si="638"/>
        <v>-0.15463516622500251</v>
      </c>
      <c r="JA203" s="537"/>
      <c r="JB203" s="537"/>
      <c r="JC203" s="537"/>
      <c r="JD203" s="537"/>
      <c r="JE203" s="518"/>
      <c r="JF203" s="519">
        <f t="shared" si="749"/>
        <v>-0.15463516622500251</v>
      </c>
      <c r="JG203" s="519">
        <f t="shared" si="750"/>
        <v>-0.15463516622500251</v>
      </c>
      <c r="JH203" s="519">
        <f t="shared" si="776"/>
        <v>-0.15463516622500251</v>
      </c>
      <c r="JI203" s="519">
        <f t="shared" si="751"/>
        <v>-0.15463516622500251</v>
      </c>
      <c r="JJ203" s="546">
        <f t="shared" si="714"/>
        <v>-0.15463516622500251</v>
      </c>
      <c r="JK203" s="104">
        <f t="shared" si="752"/>
        <v>-19.01711426633652</v>
      </c>
      <c r="JL203" s="186"/>
      <c r="JM203" s="186"/>
      <c r="JN203" s="527"/>
      <c r="JO203" s="163">
        <v>-18.322270351749999</v>
      </c>
      <c r="JP203" s="163">
        <v>4.1492749999999994</v>
      </c>
      <c r="JQ203" s="398">
        <f t="shared" si="715"/>
        <v>-17.584469028032537</v>
      </c>
      <c r="JT203" s="163">
        <v>2.8992749999999994</v>
      </c>
      <c r="JU203" s="398">
        <f t="shared" si="716"/>
        <v>-18.972751770040986</v>
      </c>
      <c r="JX203" s="163">
        <v>2.4992750000000008</v>
      </c>
      <c r="JY203" s="425">
        <f t="shared" si="717"/>
        <v>-13.226548220782632</v>
      </c>
      <c r="KB203" s="163">
        <v>-0.95072500000000026</v>
      </c>
      <c r="KC203" s="398">
        <f t="shared" si="528"/>
        <v>-15.706062334481018</v>
      </c>
      <c r="KF203" s="163">
        <v>1.8492750000000004</v>
      </c>
      <c r="KG203" s="398">
        <f t="shared" si="718"/>
        <v>-19.26144253394493</v>
      </c>
      <c r="KJ203" s="163">
        <v>-0.65072499999999955</v>
      </c>
      <c r="KK203" s="398">
        <f t="shared" si="719"/>
        <v>-19.75458052861995</v>
      </c>
      <c r="KL203" s="425"/>
      <c r="KN203" s="365">
        <v>-0.45072500000000026</v>
      </c>
      <c r="KO203" s="398">
        <f t="shared" si="720"/>
        <v>-22.919371536142524</v>
      </c>
      <c r="KP203" s="164"/>
      <c r="KR203" s="365">
        <v>-5.9507250000000003</v>
      </c>
      <c r="KS203" s="398">
        <f t="shared" si="532"/>
        <v>-19.01711426633652</v>
      </c>
      <c r="KT203" s="164"/>
      <c r="KU203" s="36">
        <v>42445</v>
      </c>
    </row>
    <row r="204" spans="1:325" x14ac:dyDescent="0.35">
      <c r="A204" s="95">
        <v>41349</v>
      </c>
      <c r="B204" s="36">
        <v>41349</v>
      </c>
      <c r="C204" s="301">
        <v>8.9499999999999993</v>
      </c>
      <c r="D204" s="301">
        <v>7.6999999999999993</v>
      </c>
      <c r="E204" s="301">
        <v>7.3000000000000007</v>
      </c>
      <c r="F204" s="301">
        <v>3.8499999999999996</v>
      </c>
      <c r="G204" s="301">
        <v>6.65</v>
      </c>
      <c r="H204" s="301">
        <v>4.1500000000000004</v>
      </c>
      <c r="I204" s="301">
        <v>4.3499999999999996</v>
      </c>
      <c r="J204" s="301">
        <v>-1.1499999999999999</v>
      </c>
      <c r="K204" s="106"/>
      <c r="L204" s="36">
        <v>42445</v>
      </c>
      <c r="M204" s="105">
        <v>4.8943000000000003</v>
      </c>
      <c r="N204" s="98">
        <f t="shared" si="523"/>
        <v>4.8007249999999999</v>
      </c>
      <c r="O204" s="108">
        <f t="shared" si="524"/>
        <v>4.7219166666666661</v>
      </c>
      <c r="P204" s="262"/>
      <c r="Q204" s="181">
        <v>42445</v>
      </c>
      <c r="R204" s="301">
        <v>8.9499999999999993</v>
      </c>
      <c r="S204" s="224">
        <v>4.1492749999999994</v>
      </c>
      <c r="T204"/>
      <c r="U204" s="301">
        <v>7.6999999999999993</v>
      </c>
      <c r="V204" s="224">
        <v>2.8992749999999994</v>
      </c>
      <c r="W204"/>
      <c r="X204" s="301">
        <v>7.3000000000000007</v>
      </c>
      <c r="Y204" s="224">
        <v>2.4992750000000008</v>
      </c>
      <c r="Z204"/>
      <c r="AA204" s="301">
        <v>3.8499999999999996</v>
      </c>
      <c r="AB204" s="224">
        <v>-0.95072500000000026</v>
      </c>
      <c r="AC204"/>
      <c r="AD204" s="301">
        <v>6.65</v>
      </c>
      <c r="AE204" s="223">
        <v>1.8492750000000004</v>
      </c>
      <c r="AF204"/>
      <c r="AG204" s="301">
        <v>4.1500000000000004</v>
      </c>
      <c r="AH204" s="223">
        <v>-0.65072499999999955</v>
      </c>
      <c r="AI204" s="100"/>
      <c r="AJ204" s="301">
        <v>4.3499999999999996</v>
      </c>
      <c r="AK204" s="223">
        <v>-0.45072500000000026</v>
      </c>
      <c r="AL204" s="104"/>
      <c r="AM204" s="301">
        <v>-1.1499999999999999</v>
      </c>
      <c r="AN204" s="223">
        <f t="shared" si="522"/>
        <v>-5.9507250000000003</v>
      </c>
      <c r="AO204" s="104"/>
      <c r="AZ204" s="36">
        <v>42446</v>
      </c>
      <c r="BA204" s="301">
        <v>6.45</v>
      </c>
      <c r="BC204" s="301">
        <v>8.1999999999999993</v>
      </c>
      <c r="BE204" s="301">
        <v>5.8000000000000007</v>
      </c>
      <c r="BG204" s="301">
        <v>3.3</v>
      </c>
      <c r="BI204" s="301">
        <v>3.5</v>
      </c>
      <c r="BK204" s="301">
        <v>4.2</v>
      </c>
      <c r="BM204" s="301">
        <v>3.55</v>
      </c>
      <c r="BN204" s="104"/>
      <c r="BO204" s="301">
        <v>0.29999999999999993</v>
      </c>
      <c r="BP204" s="104"/>
      <c r="BQ204" s="104"/>
      <c r="BS204" s="36">
        <v>42446</v>
      </c>
      <c r="BT204">
        <v>150</v>
      </c>
      <c r="BU204">
        <f t="shared" si="671"/>
        <v>1.5</v>
      </c>
      <c r="BV204">
        <f t="shared" si="672"/>
        <v>-18.107112500000007</v>
      </c>
      <c r="BW204">
        <v>134</v>
      </c>
      <c r="BX204">
        <f t="shared" si="673"/>
        <v>1.34</v>
      </c>
      <c r="BY204">
        <v>-18.744805555555558</v>
      </c>
      <c r="BZ204" s="386"/>
      <c r="CD204" s="36">
        <v>42446</v>
      </c>
      <c r="CE204" s="105">
        <v>5.0308000000000002</v>
      </c>
      <c r="CF204" s="108">
        <v>4.9625500000000002</v>
      </c>
      <c r="CH204" s="104">
        <v>-18.107112500000007</v>
      </c>
      <c r="CI204" s="202">
        <f t="shared" si="663"/>
        <v>0.2151578517499928</v>
      </c>
      <c r="CJ204" s="224">
        <v>1.4874499999999999</v>
      </c>
      <c r="CK204" s="163">
        <f t="shared" si="753"/>
        <v>0</v>
      </c>
      <c r="CL204" s="229">
        <f t="shared" si="761"/>
        <v>1.1000000000000001</v>
      </c>
      <c r="CM204" s="204">
        <f t="shared" si="677"/>
        <v>-18.815686040492526</v>
      </c>
      <c r="CN204" s="204">
        <f t="shared" si="593"/>
        <v>0.23667363692499066</v>
      </c>
      <c r="CO204" s="537"/>
      <c r="CP204" s="537"/>
      <c r="CQ204" s="537"/>
      <c r="CR204" s="537"/>
      <c r="CS204" s="518"/>
      <c r="CT204" s="519">
        <f t="shared" si="721"/>
        <v>0.23667363692499066</v>
      </c>
      <c r="CU204" s="519">
        <f t="shared" si="722"/>
        <v>0.23667363692499066</v>
      </c>
      <c r="CV204" s="519">
        <f t="shared" si="769"/>
        <v>0.23667363692499066</v>
      </c>
      <c r="CW204" s="519">
        <f t="shared" si="723"/>
        <v>0.23667363692499066</v>
      </c>
      <c r="CX204" s="546">
        <f t="shared" si="679"/>
        <v>0.23667363692499066</v>
      </c>
      <c r="CY204" s="104">
        <f t="shared" si="724"/>
        <v>-17.347795391107546</v>
      </c>
      <c r="CZ204"/>
      <c r="DB204" s="36">
        <v>42446</v>
      </c>
      <c r="DC204" s="105">
        <v>5.0308000000000002</v>
      </c>
      <c r="DD204" s="108">
        <v>4.9625500000000002</v>
      </c>
      <c r="DF204" s="104">
        <v>-18.107112500000007</v>
      </c>
      <c r="DG204" s="202">
        <f t="shared" si="664"/>
        <v>0.2151578517499928</v>
      </c>
      <c r="DH204" s="224">
        <v>3.2374499999999991</v>
      </c>
      <c r="DI204" s="163">
        <f t="shared" si="754"/>
        <v>0</v>
      </c>
      <c r="DJ204" s="229">
        <f t="shared" si="762"/>
        <v>1.4</v>
      </c>
      <c r="DK204" s="204">
        <f t="shared" si="682"/>
        <v>-21.633524901514996</v>
      </c>
      <c r="DL204" s="204">
        <f t="shared" si="627"/>
        <v>0.30122099244999134</v>
      </c>
      <c r="DM204" s="537"/>
      <c r="DN204" s="537"/>
      <c r="DO204" s="537"/>
      <c r="DP204" s="537"/>
      <c r="DQ204" s="518"/>
      <c r="DR204" s="519">
        <f t="shared" si="725"/>
        <v>0.30122099244999134</v>
      </c>
      <c r="DS204" s="519">
        <f t="shared" si="726"/>
        <v>0.30122099244999134</v>
      </c>
      <c r="DT204" s="519">
        <f t="shared" si="770"/>
        <v>0.30122099244999134</v>
      </c>
      <c r="DU204" s="519">
        <f t="shared" si="727"/>
        <v>0.30122099244999134</v>
      </c>
      <c r="DV204" s="546">
        <f t="shared" si="684"/>
        <v>0.30122099244999134</v>
      </c>
      <c r="DW204" s="104">
        <f t="shared" si="728"/>
        <v>-18.671530777590995</v>
      </c>
      <c r="DY204" s="183"/>
      <c r="DZ204" s="36">
        <v>42446</v>
      </c>
      <c r="EA204" s="105">
        <v>5.0308000000000002</v>
      </c>
      <c r="EB204" s="108">
        <v>4.9625500000000002</v>
      </c>
      <c r="ED204" s="104">
        <v>-18.107112500000007</v>
      </c>
      <c r="EE204" s="202">
        <f t="shared" si="665"/>
        <v>0.2151578517499928</v>
      </c>
      <c r="EF204" s="224">
        <v>0.83745000000000047</v>
      </c>
      <c r="EG204" s="163">
        <f t="shared" si="755"/>
        <v>0</v>
      </c>
      <c r="EH204" s="229">
        <f t="shared" si="763"/>
        <v>1.05</v>
      </c>
      <c r="EI204" s="204">
        <f t="shared" si="687"/>
        <v>-13.908401489020095</v>
      </c>
      <c r="EJ204" s="204">
        <f t="shared" si="628"/>
        <v>0.22591574433749173</v>
      </c>
      <c r="EK204" s="537"/>
      <c r="EL204" s="537"/>
      <c r="EM204" s="537"/>
      <c r="EN204" s="537"/>
      <c r="EO204" s="518"/>
      <c r="EP204" s="519">
        <f t="shared" si="729"/>
        <v>0.22591574433749173</v>
      </c>
      <c r="EQ204" s="519">
        <f t="shared" si="730"/>
        <v>0.22591574433749173</v>
      </c>
      <c r="ER204" s="519">
        <f t="shared" si="771"/>
        <v>0.22591574433749173</v>
      </c>
      <c r="ES204" s="519">
        <f t="shared" si="731"/>
        <v>0.22591574433749173</v>
      </c>
      <c r="ET204" s="546">
        <f t="shared" si="689"/>
        <v>0.22591574433749173</v>
      </c>
      <c r="EU204" s="104">
        <f t="shared" si="732"/>
        <v>-13.000632476445141</v>
      </c>
      <c r="EW204" s="183"/>
      <c r="EX204" s="36">
        <v>42446</v>
      </c>
      <c r="EY204" s="105">
        <v>5.0308000000000002</v>
      </c>
      <c r="EZ204" s="108">
        <v>4.9625500000000002</v>
      </c>
      <c r="FB204" s="104">
        <v>-18.107112500000007</v>
      </c>
      <c r="FC204" s="202">
        <f t="shared" si="666"/>
        <v>0.2151578517499928</v>
      </c>
      <c r="FD204" s="224">
        <v>-1.6625500000000004</v>
      </c>
      <c r="FE204" s="163">
        <f t="shared" si="756"/>
        <v>0.95</v>
      </c>
      <c r="FF204" s="229">
        <f t="shared" si="764"/>
        <v>0</v>
      </c>
      <c r="FG204" s="204">
        <f t="shared" si="692"/>
        <v>-16.565516051392546</v>
      </c>
      <c r="FH204" s="204">
        <f t="shared" si="630"/>
        <v>0.11955781091248596</v>
      </c>
      <c r="FI204" s="537"/>
      <c r="FJ204" s="537"/>
      <c r="FK204" s="537"/>
      <c r="FL204" s="537"/>
      <c r="FM204" s="518"/>
      <c r="FN204" s="519">
        <f t="shared" si="733"/>
        <v>0.11955781091248596</v>
      </c>
      <c r="FO204" s="519">
        <f t="shared" si="734"/>
        <v>0.11955781091248596</v>
      </c>
      <c r="FP204" s="519">
        <f t="shared" si="772"/>
        <v>0.11955781091248596</v>
      </c>
      <c r="FQ204" s="519">
        <f t="shared" si="735"/>
        <v>0.11955781091248596</v>
      </c>
      <c r="FR204" s="546">
        <f t="shared" si="694"/>
        <v>0.11955781091248596</v>
      </c>
      <c r="FS204" s="104">
        <f t="shared" si="736"/>
        <v>-15.586504523568532</v>
      </c>
      <c r="FT204"/>
      <c r="FU204" s="183"/>
      <c r="FV204" s="36">
        <v>42446</v>
      </c>
      <c r="FW204" s="105">
        <v>5.0308000000000002</v>
      </c>
      <c r="FX204" s="108">
        <v>4.9625500000000002</v>
      </c>
      <c r="FZ204" s="104">
        <v>-18.107112500000007</v>
      </c>
      <c r="GA204" s="202">
        <f t="shared" si="667"/>
        <v>0.2151578517499928</v>
      </c>
      <c r="GB204" s="223">
        <v>-1.4625500000000002</v>
      </c>
      <c r="GC204" s="163">
        <f t="shared" si="757"/>
        <v>0.95</v>
      </c>
      <c r="GD204" s="229">
        <f t="shared" si="765"/>
        <v>0</v>
      </c>
      <c r="GE204" s="204">
        <f t="shared" si="697"/>
        <v>-23.602589923332481</v>
      </c>
      <c r="GF204" s="204">
        <f t="shared" si="632"/>
        <v>0.11955781091248596</v>
      </c>
      <c r="GG204" s="537"/>
      <c r="GH204" s="537"/>
      <c r="GI204" s="537"/>
      <c r="GJ204" s="537"/>
      <c r="GK204" s="518"/>
      <c r="GL204" s="519">
        <f t="shared" si="737"/>
        <v>0.11955781091248596</v>
      </c>
      <c r="GM204" s="519">
        <f t="shared" si="738"/>
        <v>0.11955781091248596</v>
      </c>
      <c r="GN204" s="519">
        <f t="shared" si="773"/>
        <v>0.11955781091248596</v>
      </c>
      <c r="GO204" s="519">
        <f t="shared" si="739"/>
        <v>0.11955781091248596</v>
      </c>
      <c r="GP204" s="546">
        <f t="shared" si="699"/>
        <v>0.11955781091248596</v>
      </c>
      <c r="GQ204" s="104">
        <f t="shared" si="740"/>
        <v>-19.141884723032444</v>
      </c>
      <c r="GR204"/>
      <c r="GS204" s="183"/>
      <c r="GT204" s="36">
        <v>42446</v>
      </c>
      <c r="GU204" s="105">
        <v>5.0308000000000002</v>
      </c>
      <c r="GV204" s="108">
        <v>4.9625500000000002</v>
      </c>
      <c r="GX204" s="104">
        <v>-18.107112500000007</v>
      </c>
      <c r="GY204" s="202">
        <f t="shared" si="668"/>
        <v>0.2151578517499928</v>
      </c>
      <c r="GZ204" s="223">
        <v>-0.76255000000000006</v>
      </c>
      <c r="HA204" s="163">
        <f t="shared" si="758"/>
        <v>0</v>
      </c>
      <c r="HB204" s="229">
        <f t="shared" si="766"/>
        <v>1</v>
      </c>
      <c r="HC204" s="204">
        <f t="shared" si="702"/>
        <v>-23.444955525179992</v>
      </c>
      <c r="HD204" s="204">
        <f t="shared" si="634"/>
        <v>0.13031570349998489</v>
      </c>
      <c r="HE204" s="537"/>
      <c r="HF204" s="537"/>
      <c r="HG204" s="537"/>
      <c r="HH204" s="537"/>
      <c r="HI204" s="518"/>
      <c r="HJ204" s="519">
        <f t="shared" si="741"/>
        <v>0.13031570349998489</v>
      </c>
      <c r="HK204" s="519">
        <f t="shared" si="742"/>
        <v>0.13031570349998489</v>
      </c>
      <c r="HL204" s="519">
        <f t="shared" si="774"/>
        <v>0.26063140699996978</v>
      </c>
      <c r="HM204" s="519">
        <f t="shared" si="743"/>
        <v>0.26063140699996978</v>
      </c>
      <c r="HN204" s="546">
        <f t="shared" si="704"/>
        <v>0.26063140699996978</v>
      </c>
      <c r="HO204" s="104">
        <f t="shared" si="744"/>
        <v>-19.493949121619981</v>
      </c>
      <c r="HP204" s="165"/>
      <c r="HQ204" s="183"/>
      <c r="HR204" s="36">
        <v>42446</v>
      </c>
      <c r="HS204" s="105">
        <v>5.0308000000000002</v>
      </c>
      <c r="HT204" s="108">
        <v>4.9625500000000002</v>
      </c>
      <c r="HV204" s="104">
        <v>-18.107112500000007</v>
      </c>
      <c r="HW204" s="202">
        <f t="shared" si="669"/>
        <v>0.2151578517499928</v>
      </c>
      <c r="HX204" s="223">
        <v>-1.4125500000000004</v>
      </c>
      <c r="HY204" s="163">
        <f t="shared" si="759"/>
        <v>0.95</v>
      </c>
      <c r="HZ204" s="229">
        <f t="shared" si="767"/>
        <v>0</v>
      </c>
      <c r="IA204" s="204">
        <f t="shared" si="707"/>
        <v>-24.995406878102525</v>
      </c>
      <c r="IB204" s="204">
        <f t="shared" si="636"/>
        <v>0.20439995916249387</v>
      </c>
      <c r="IC204" s="537"/>
      <c r="ID204" s="537"/>
      <c r="IE204" s="537"/>
      <c r="IF204" s="537"/>
      <c r="IG204" s="518"/>
      <c r="IH204" s="519">
        <f t="shared" si="745"/>
        <v>0.1635199673299951</v>
      </c>
      <c r="II204" s="519">
        <f t="shared" si="746"/>
        <v>0.1635199673299951</v>
      </c>
      <c r="IJ204" s="519">
        <f t="shared" si="775"/>
        <v>0.40879991832498774</v>
      </c>
      <c r="IK204" s="519">
        <f t="shared" si="747"/>
        <v>0.40879991832498774</v>
      </c>
      <c r="IL204" s="546">
        <f t="shared" si="709"/>
        <v>0.40879991832498774</v>
      </c>
      <c r="IM204" s="104">
        <f t="shared" si="748"/>
        <v>-22.510571617817536</v>
      </c>
      <c r="IN204" s="104"/>
      <c r="IO204" s="183"/>
      <c r="IP204" s="36">
        <v>42446</v>
      </c>
      <c r="IQ204" s="105">
        <v>5.0308000000000002</v>
      </c>
      <c r="IR204" s="108">
        <v>4.9625500000000002</v>
      </c>
      <c r="IT204" s="104">
        <v>-18.107112500000007</v>
      </c>
      <c r="IU204" s="202">
        <f t="shared" si="670"/>
        <v>0.2151578517499928</v>
      </c>
      <c r="IV204" s="365">
        <v>-4.6625500000000004</v>
      </c>
      <c r="IW204" s="163">
        <f t="shared" si="760"/>
        <v>0.85</v>
      </c>
      <c r="IX204" s="229">
        <f t="shared" si="768"/>
        <v>0</v>
      </c>
      <c r="IY204" s="204">
        <f t="shared" si="712"/>
        <v>-19.124648384740027</v>
      </c>
      <c r="IZ204" s="204">
        <f t="shared" si="638"/>
        <v>9.8042025737484551E-2</v>
      </c>
      <c r="JA204" s="537"/>
      <c r="JB204" s="537"/>
      <c r="JC204" s="537"/>
      <c r="JD204" s="537"/>
      <c r="JE204" s="518"/>
      <c r="JF204" s="519">
        <f t="shared" si="749"/>
        <v>9.8042025737484551E-2</v>
      </c>
      <c r="JG204" s="519">
        <f t="shared" si="750"/>
        <v>9.8042025737484551E-2</v>
      </c>
      <c r="JH204" s="519">
        <f t="shared" si="776"/>
        <v>9.8042025737484551E-2</v>
      </c>
      <c r="JI204" s="519">
        <f t="shared" si="751"/>
        <v>9.8042025737484551E-2</v>
      </c>
      <c r="JJ204" s="546">
        <f t="shared" si="714"/>
        <v>9.8042025737484551E-2</v>
      </c>
      <c r="JK204" s="104">
        <f t="shared" si="752"/>
        <v>-18.919072240599036</v>
      </c>
      <c r="JL204" s="186"/>
      <c r="JM204" s="186"/>
      <c r="JN204" s="527"/>
      <c r="JO204" s="163">
        <v>-18.107112500000007</v>
      </c>
      <c r="JP204" s="163">
        <v>1.4874499999999999</v>
      </c>
      <c r="JQ204" s="398">
        <f t="shared" si="715"/>
        <v>-17.347795391107546</v>
      </c>
      <c r="JT204" s="163">
        <v>3.2374499999999991</v>
      </c>
      <c r="JU204" s="398">
        <f t="shared" si="716"/>
        <v>-18.671530777590995</v>
      </c>
      <c r="JX204" s="163">
        <v>0.83745000000000047</v>
      </c>
      <c r="JY204" s="425">
        <f t="shared" si="717"/>
        <v>-13.000632476445141</v>
      </c>
      <c r="KB204" s="163">
        <v>-1.6625500000000004</v>
      </c>
      <c r="KC204" s="398">
        <f t="shared" si="528"/>
        <v>-15.586504523568532</v>
      </c>
      <c r="KF204" s="163">
        <v>-1.4625500000000002</v>
      </c>
      <c r="KG204" s="398">
        <f t="shared" si="718"/>
        <v>-19.141884723032444</v>
      </c>
      <c r="KJ204" s="163">
        <v>-0.76255000000000006</v>
      </c>
      <c r="KK204" s="398">
        <f t="shared" si="719"/>
        <v>-19.493949121619981</v>
      </c>
      <c r="KL204" s="425"/>
      <c r="KN204" s="365">
        <v>-1.4125500000000004</v>
      </c>
      <c r="KO204" s="398">
        <f t="shared" si="720"/>
        <v>-22.510571617817536</v>
      </c>
      <c r="KP204" s="164"/>
      <c r="KR204" s="365">
        <v>-4.6625500000000004</v>
      </c>
      <c r="KS204" s="398">
        <f t="shared" si="532"/>
        <v>-18.919072240599036</v>
      </c>
      <c r="KT204" s="164"/>
      <c r="KU204" s="36">
        <v>42446</v>
      </c>
    </row>
    <row r="205" spans="1:325" x14ac:dyDescent="0.35">
      <c r="A205" s="95">
        <v>41350</v>
      </c>
      <c r="B205" s="36">
        <v>41350</v>
      </c>
      <c r="C205" s="301">
        <v>6.45</v>
      </c>
      <c r="D205" s="301">
        <v>8.1999999999999993</v>
      </c>
      <c r="E205" s="301">
        <v>5.8000000000000007</v>
      </c>
      <c r="F205" s="301">
        <v>3.3</v>
      </c>
      <c r="G205" s="301">
        <v>3.5</v>
      </c>
      <c r="H205" s="301">
        <v>4.2</v>
      </c>
      <c r="I205" s="301">
        <v>3.55</v>
      </c>
      <c r="J205" s="301">
        <v>0.29999999999999993</v>
      </c>
      <c r="K205" s="106"/>
      <c r="L205" s="36">
        <v>42446</v>
      </c>
      <c r="M205" s="105">
        <v>5.0308000000000002</v>
      </c>
      <c r="N205" s="98">
        <f t="shared" si="523"/>
        <v>4.9625500000000002</v>
      </c>
      <c r="O205" s="108">
        <f t="shared" si="524"/>
        <v>4.8774166666666661</v>
      </c>
      <c r="P205" s="262"/>
      <c r="Q205" s="181">
        <v>42446</v>
      </c>
      <c r="R205" s="301">
        <v>6.45</v>
      </c>
      <c r="S205" s="224">
        <v>1.4874499999999999</v>
      </c>
      <c r="T205"/>
      <c r="U205" s="301">
        <v>8.1999999999999993</v>
      </c>
      <c r="V205" s="224">
        <v>3.2374499999999991</v>
      </c>
      <c r="W205"/>
      <c r="X205" s="301">
        <v>5.8000000000000007</v>
      </c>
      <c r="Y205" s="224">
        <v>0.83745000000000047</v>
      </c>
      <c r="Z205"/>
      <c r="AA205" s="301">
        <v>3.3</v>
      </c>
      <c r="AB205" s="224">
        <v>-1.6625500000000004</v>
      </c>
      <c r="AC205"/>
      <c r="AD205" s="301">
        <v>3.5</v>
      </c>
      <c r="AE205" s="223">
        <v>-1.4625500000000002</v>
      </c>
      <c r="AF205"/>
      <c r="AG205" s="301">
        <v>4.2</v>
      </c>
      <c r="AH205" s="223">
        <v>-0.76255000000000006</v>
      </c>
      <c r="AI205" s="100"/>
      <c r="AJ205" s="301">
        <v>3.55</v>
      </c>
      <c r="AK205" s="223">
        <v>-1.4125500000000004</v>
      </c>
      <c r="AL205" s="104"/>
      <c r="AM205" s="301">
        <v>0.29999999999999993</v>
      </c>
      <c r="AN205" s="223">
        <f t="shared" si="522"/>
        <v>-4.6625500000000004</v>
      </c>
      <c r="AO205" s="104"/>
      <c r="AZ205" s="36">
        <v>42447</v>
      </c>
      <c r="BA205" s="301">
        <v>3.65</v>
      </c>
      <c r="BC205" s="301">
        <v>4.8</v>
      </c>
      <c r="BE205" s="301">
        <v>7.5</v>
      </c>
      <c r="BF205">
        <v>-12.559180555555558</v>
      </c>
      <c r="BG205" s="301">
        <v>3.5</v>
      </c>
      <c r="BI205" s="301">
        <v>4.05</v>
      </c>
      <c r="BK205" s="301">
        <v>4</v>
      </c>
      <c r="BM205" s="301">
        <v>4</v>
      </c>
      <c r="BN205" s="104"/>
      <c r="BO205" s="301">
        <v>2.4500000000000002</v>
      </c>
      <c r="BP205" s="104"/>
      <c r="BQ205" s="104"/>
      <c r="BS205" s="36">
        <v>42447</v>
      </c>
      <c r="BT205">
        <v>151</v>
      </c>
      <c r="BU205">
        <f t="shared" si="671"/>
        <v>1.51</v>
      </c>
      <c r="BV205">
        <f t="shared" si="672"/>
        <v>-17.884256769750031</v>
      </c>
      <c r="BW205">
        <v>135</v>
      </c>
      <c r="BX205">
        <f t="shared" si="673"/>
        <v>1.35</v>
      </c>
      <c r="CD205" s="36">
        <v>42447</v>
      </c>
      <c r="CE205" s="105">
        <v>5.1687000000000003</v>
      </c>
      <c r="CF205" s="108">
        <v>5.0997500000000002</v>
      </c>
      <c r="CH205" s="104">
        <v>-17.884256769750031</v>
      </c>
      <c r="CI205" s="202">
        <f t="shared" si="663"/>
        <v>0.22285573024997518</v>
      </c>
      <c r="CJ205" s="224">
        <v>-1.4497500000000003</v>
      </c>
      <c r="CK205" s="163">
        <f t="shared" si="753"/>
        <v>0.95</v>
      </c>
      <c r="CL205" s="229">
        <f t="shared" si="761"/>
        <v>0</v>
      </c>
      <c r="CM205" s="204">
        <f t="shared" si="677"/>
        <v>-18.681117366505074</v>
      </c>
      <c r="CN205" s="204">
        <f t="shared" si="593"/>
        <v>0.13456867398745231</v>
      </c>
      <c r="CO205" s="537"/>
      <c r="CP205" s="537"/>
      <c r="CQ205" s="537"/>
      <c r="CR205" s="537"/>
      <c r="CS205" s="518"/>
      <c r="CT205" s="519">
        <f t="shared" si="721"/>
        <v>0.13456867398745231</v>
      </c>
      <c r="CU205" s="519">
        <f t="shared" si="722"/>
        <v>0.13456867398745231</v>
      </c>
      <c r="CV205" s="519">
        <f t="shared" si="769"/>
        <v>0.13456867398745231</v>
      </c>
      <c r="CW205" s="519">
        <f t="shared" si="723"/>
        <v>0.13456867398745231</v>
      </c>
      <c r="CX205" s="546">
        <f t="shared" si="679"/>
        <v>0.13456867398745231</v>
      </c>
      <c r="CY205" s="104">
        <f t="shared" si="724"/>
        <v>-17.213226717120094</v>
      </c>
      <c r="CZ205"/>
      <c r="DB205" s="36">
        <v>42447</v>
      </c>
      <c r="DC205" s="105">
        <v>5.1687000000000003</v>
      </c>
      <c r="DD205" s="108">
        <v>5.0997500000000002</v>
      </c>
      <c r="DF205" s="104">
        <v>-17.884256769750031</v>
      </c>
      <c r="DG205" s="202">
        <f t="shared" si="664"/>
        <v>0.22285573024997518</v>
      </c>
      <c r="DH205" s="224">
        <v>-0.29975000000000041</v>
      </c>
      <c r="DI205" s="163">
        <f t="shared" si="754"/>
        <v>0</v>
      </c>
      <c r="DJ205" s="229">
        <f t="shared" si="762"/>
        <v>1</v>
      </c>
      <c r="DK205" s="204">
        <f t="shared" si="682"/>
        <v>-21.487813441015046</v>
      </c>
      <c r="DL205" s="204">
        <f t="shared" si="627"/>
        <v>0.14571146049994965</v>
      </c>
      <c r="DM205" s="537"/>
      <c r="DN205" s="537"/>
      <c r="DO205" s="537"/>
      <c r="DP205" s="537"/>
      <c r="DQ205" s="518"/>
      <c r="DR205" s="519">
        <f t="shared" si="725"/>
        <v>0.14571146049994965</v>
      </c>
      <c r="DS205" s="519">
        <f t="shared" si="726"/>
        <v>0.14571146049994965</v>
      </c>
      <c r="DT205" s="519">
        <f t="shared" si="770"/>
        <v>0.14571146049994965</v>
      </c>
      <c r="DU205" s="519">
        <f t="shared" si="727"/>
        <v>0.14571146049994965</v>
      </c>
      <c r="DV205" s="546">
        <f t="shared" si="684"/>
        <v>0.14571146049994965</v>
      </c>
      <c r="DW205" s="104">
        <f t="shared" si="728"/>
        <v>-18.525819317091045</v>
      </c>
      <c r="DY205" s="183"/>
      <c r="DZ205" s="36">
        <v>42447</v>
      </c>
      <c r="EA205" s="105">
        <v>5.1687000000000003</v>
      </c>
      <c r="EB205" s="108">
        <v>5.0997500000000002</v>
      </c>
      <c r="ED205" s="104">
        <v>-17.884256769750031</v>
      </c>
      <c r="EE205" s="202">
        <f t="shared" si="665"/>
        <v>0.22285573024997518</v>
      </c>
      <c r="EF205" s="224">
        <v>2.4002499999999998</v>
      </c>
      <c r="EG205" s="163">
        <f t="shared" si="755"/>
        <v>0</v>
      </c>
      <c r="EH205" s="229">
        <f t="shared" si="763"/>
        <v>1.3</v>
      </c>
      <c r="EI205" s="204">
        <f t="shared" si="687"/>
        <v>-13.618689039695127</v>
      </c>
      <c r="EJ205" s="204">
        <f t="shared" si="628"/>
        <v>0.28971244932496809</v>
      </c>
      <c r="EK205" s="537"/>
      <c r="EL205" s="537"/>
      <c r="EM205" s="537"/>
      <c r="EN205" s="537"/>
      <c r="EO205" s="518"/>
      <c r="EP205" s="519">
        <f t="shared" si="729"/>
        <v>0.28971244932496809</v>
      </c>
      <c r="EQ205" s="519">
        <f t="shared" si="730"/>
        <v>0.28971244932496809</v>
      </c>
      <c r="ER205" s="519">
        <f t="shared" si="771"/>
        <v>0.28971244932496809</v>
      </c>
      <c r="ES205" s="519">
        <f t="shared" si="731"/>
        <v>0.52148240878494256</v>
      </c>
      <c r="ET205" s="546">
        <f t="shared" si="689"/>
        <v>0.52148240878494256</v>
      </c>
      <c r="EU205" s="104">
        <f t="shared" si="732"/>
        <v>-12.479150067660198</v>
      </c>
      <c r="EV205" s="163">
        <v>-12.559180555555558</v>
      </c>
      <c r="EW205" s="183"/>
      <c r="EX205" s="36">
        <v>42447</v>
      </c>
      <c r="EY205" s="105">
        <v>5.1687000000000003</v>
      </c>
      <c r="EZ205" s="108">
        <v>5.0997500000000002</v>
      </c>
      <c r="FB205" s="104">
        <v>-17.884256769750031</v>
      </c>
      <c r="FC205" s="202">
        <f t="shared" si="666"/>
        <v>0.22285573024997518</v>
      </c>
      <c r="FD205" s="224">
        <v>-1.5997500000000002</v>
      </c>
      <c r="FE205" s="163">
        <f t="shared" si="756"/>
        <v>0.95</v>
      </c>
      <c r="FF205" s="229">
        <f t="shared" si="764"/>
        <v>0</v>
      </c>
      <c r="FG205" s="204">
        <f t="shared" si="692"/>
        <v>-16.430947377405094</v>
      </c>
      <c r="FH205" s="204">
        <f t="shared" si="630"/>
        <v>0.13456867398745231</v>
      </c>
      <c r="FI205" s="537"/>
      <c r="FJ205" s="537"/>
      <c r="FK205" s="537"/>
      <c r="FL205" s="537"/>
      <c r="FM205" s="518"/>
      <c r="FN205" s="519">
        <f t="shared" si="733"/>
        <v>0.13456867398745231</v>
      </c>
      <c r="FO205" s="519">
        <f t="shared" si="734"/>
        <v>0.13456867398745231</v>
      </c>
      <c r="FP205" s="519">
        <f t="shared" si="772"/>
        <v>0.13456867398745231</v>
      </c>
      <c r="FQ205" s="519">
        <f t="shared" si="735"/>
        <v>0.13456867398745231</v>
      </c>
      <c r="FR205" s="546">
        <f t="shared" si="694"/>
        <v>0.13456867398745231</v>
      </c>
      <c r="FS205" s="104">
        <f t="shared" si="736"/>
        <v>-15.45193584958108</v>
      </c>
      <c r="FT205"/>
      <c r="FU205" s="183"/>
      <c r="FV205" s="36">
        <v>42447</v>
      </c>
      <c r="FW205" s="105">
        <v>5.1687000000000003</v>
      </c>
      <c r="FX205" s="108">
        <v>5.0997500000000002</v>
      </c>
      <c r="FZ205" s="104">
        <v>-17.884256769750031</v>
      </c>
      <c r="GA205" s="202">
        <f t="shared" si="667"/>
        <v>0.22285573024997518</v>
      </c>
      <c r="GB205" s="223">
        <v>-1.0497500000000004</v>
      </c>
      <c r="GC205" s="163">
        <f t="shared" si="757"/>
        <v>0.95</v>
      </c>
      <c r="GD205" s="229">
        <f t="shared" si="765"/>
        <v>0</v>
      </c>
      <c r="GE205" s="204">
        <f t="shared" si="697"/>
        <v>-23.468021249345028</v>
      </c>
      <c r="GF205" s="204">
        <f t="shared" si="632"/>
        <v>0.13456867398745231</v>
      </c>
      <c r="GG205" s="537"/>
      <c r="GH205" s="537"/>
      <c r="GI205" s="537"/>
      <c r="GJ205" s="537"/>
      <c r="GK205" s="518"/>
      <c r="GL205" s="519">
        <f t="shared" si="737"/>
        <v>0.13456867398745231</v>
      </c>
      <c r="GM205" s="519">
        <f t="shared" si="738"/>
        <v>0.13456867398745231</v>
      </c>
      <c r="GN205" s="519">
        <f t="shared" si="773"/>
        <v>0.13456867398745231</v>
      </c>
      <c r="GO205" s="519">
        <f t="shared" si="739"/>
        <v>0.13456867398745231</v>
      </c>
      <c r="GP205" s="546">
        <f t="shared" si="699"/>
        <v>0.13456867398745231</v>
      </c>
      <c r="GQ205" s="104">
        <f t="shared" si="740"/>
        <v>-19.007316049044992</v>
      </c>
      <c r="GR205"/>
      <c r="GS205" s="183"/>
      <c r="GT205" s="36">
        <v>42447</v>
      </c>
      <c r="GU205" s="105">
        <v>5.1687000000000003</v>
      </c>
      <c r="GV205" s="108">
        <v>5.0997500000000002</v>
      </c>
      <c r="GX205" s="104">
        <v>-17.884256769750031</v>
      </c>
      <c r="GY205" s="202">
        <f t="shared" si="668"/>
        <v>0.22285573024997518</v>
      </c>
      <c r="GZ205" s="223">
        <v>-1.0997500000000002</v>
      </c>
      <c r="HA205" s="163">
        <f t="shared" si="758"/>
        <v>0.95</v>
      </c>
      <c r="HB205" s="229">
        <f t="shared" si="766"/>
        <v>0</v>
      </c>
      <c r="HC205" s="204">
        <f t="shared" si="702"/>
        <v>-23.31038685119254</v>
      </c>
      <c r="HD205" s="204">
        <f t="shared" si="634"/>
        <v>0.13456867398745231</v>
      </c>
      <c r="HE205" s="537"/>
      <c r="HF205" s="537"/>
      <c r="HG205" s="537"/>
      <c r="HH205" s="537"/>
      <c r="HI205" s="518"/>
      <c r="HJ205" s="519">
        <f t="shared" si="741"/>
        <v>0.13456867398745231</v>
      </c>
      <c r="HK205" s="519">
        <f t="shared" si="742"/>
        <v>0.13456867398745231</v>
      </c>
      <c r="HL205" s="519">
        <f t="shared" si="774"/>
        <v>0.26913734797490463</v>
      </c>
      <c r="HM205" s="519">
        <f t="shared" si="743"/>
        <v>0.26913734797490463</v>
      </c>
      <c r="HN205" s="546">
        <f t="shared" si="704"/>
        <v>0.26913734797490463</v>
      </c>
      <c r="HO205" s="104">
        <f t="shared" si="744"/>
        <v>-19.224811773645076</v>
      </c>
      <c r="HP205" s="165"/>
      <c r="HQ205" s="183"/>
      <c r="HR205" s="36">
        <v>42447</v>
      </c>
      <c r="HS205" s="105">
        <v>5.1687000000000003</v>
      </c>
      <c r="HT205" s="108">
        <v>5.0997500000000002</v>
      </c>
      <c r="HV205" s="104">
        <v>-17.884256769750031</v>
      </c>
      <c r="HW205" s="202">
        <f t="shared" si="669"/>
        <v>0.22285573024997518</v>
      </c>
      <c r="HX205" s="223">
        <v>-1.0997500000000002</v>
      </c>
      <c r="HY205" s="163">
        <f t="shared" si="759"/>
        <v>0.95</v>
      </c>
      <c r="HZ205" s="229">
        <f t="shared" si="767"/>
        <v>0</v>
      </c>
      <c r="IA205" s="204">
        <f t="shared" si="707"/>
        <v>-24.783693934365047</v>
      </c>
      <c r="IB205" s="204">
        <f t="shared" si="636"/>
        <v>0.21171294373747784</v>
      </c>
      <c r="IC205" s="537"/>
      <c r="ID205" s="537"/>
      <c r="IE205" s="537"/>
      <c r="IF205" s="537"/>
      <c r="IG205" s="518"/>
      <c r="IH205" s="519">
        <f t="shared" si="745"/>
        <v>0.16937035498998229</v>
      </c>
      <c r="II205" s="519">
        <f t="shared" si="746"/>
        <v>0.16937035498998229</v>
      </c>
      <c r="IJ205" s="519">
        <f t="shared" si="775"/>
        <v>0.42342588747495569</v>
      </c>
      <c r="IK205" s="519">
        <f t="shared" si="747"/>
        <v>0.42342588747495569</v>
      </c>
      <c r="IL205" s="546">
        <f t="shared" si="709"/>
        <v>0.42342588747495569</v>
      </c>
      <c r="IM205" s="104">
        <f t="shared" si="748"/>
        <v>-22.087145730342581</v>
      </c>
      <c r="IN205" s="104"/>
      <c r="IO205" s="183"/>
      <c r="IP205" s="36">
        <v>42447</v>
      </c>
      <c r="IQ205" s="105">
        <v>5.1687000000000003</v>
      </c>
      <c r="IR205" s="108">
        <v>5.0997500000000002</v>
      </c>
      <c r="IT205" s="104">
        <v>-17.884256769750031</v>
      </c>
      <c r="IU205" s="202">
        <f t="shared" si="670"/>
        <v>0.22285573024997518</v>
      </c>
      <c r="IV205" s="365">
        <v>-2.64975</v>
      </c>
      <c r="IW205" s="163">
        <f t="shared" si="760"/>
        <v>0.93</v>
      </c>
      <c r="IX205" s="229">
        <f t="shared" si="768"/>
        <v>0</v>
      </c>
      <c r="IY205" s="204">
        <f t="shared" si="712"/>
        <v>-18.994536825357574</v>
      </c>
      <c r="IZ205" s="204">
        <f t="shared" si="638"/>
        <v>0.13011155938245267</v>
      </c>
      <c r="JA205" s="537"/>
      <c r="JB205" s="537"/>
      <c r="JC205" s="537"/>
      <c r="JD205" s="537"/>
      <c r="JE205" s="518"/>
      <c r="JF205" s="519">
        <f t="shared" si="749"/>
        <v>0.13011155938245267</v>
      </c>
      <c r="JG205" s="519">
        <f t="shared" si="750"/>
        <v>0.13011155938245267</v>
      </c>
      <c r="JH205" s="519">
        <f t="shared" si="776"/>
        <v>0.13011155938245267</v>
      </c>
      <c r="JI205" s="519">
        <f t="shared" si="751"/>
        <v>0.13011155938245267</v>
      </c>
      <c r="JJ205" s="546">
        <f t="shared" si="714"/>
        <v>0.13011155938245267</v>
      </c>
      <c r="JK205" s="104">
        <f t="shared" si="752"/>
        <v>-18.788960681216583</v>
      </c>
      <c r="JL205" s="186"/>
      <c r="JM205" s="186"/>
      <c r="JN205" s="527"/>
      <c r="JO205" s="163">
        <v>-17.884256769750031</v>
      </c>
      <c r="JP205" s="163">
        <v>-1.4497500000000003</v>
      </c>
      <c r="JQ205" s="398">
        <f t="shared" si="715"/>
        <v>-17.213226717120094</v>
      </c>
      <c r="JT205" s="163">
        <v>-0.29975000000000041</v>
      </c>
      <c r="JU205" s="398">
        <f t="shared" si="716"/>
        <v>-18.525819317091045</v>
      </c>
      <c r="JX205" s="163">
        <v>2.4002499999999998</v>
      </c>
      <c r="JY205" s="425">
        <f t="shared" si="717"/>
        <v>-12.479150067660198</v>
      </c>
      <c r="JZ205" s="398">
        <v>-12.559180555555558</v>
      </c>
      <c r="KB205" s="163">
        <v>-1.5997500000000002</v>
      </c>
      <c r="KC205" s="398">
        <f t="shared" si="528"/>
        <v>-15.45193584958108</v>
      </c>
      <c r="KF205" s="163">
        <v>-1.0497500000000004</v>
      </c>
      <c r="KG205" s="398">
        <f t="shared" si="718"/>
        <v>-19.007316049044992</v>
      </c>
      <c r="KJ205" s="163">
        <v>-1.0997500000000002</v>
      </c>
      <c r="KK205" s="398">
        <f t="shared" si="719"/>
        <v>-19.224811773645076</v>
      </c>
      <c r="KL205" s="425"/>
      <c r="KN205" s="365">
        <v>-1.0997500000000002</v>
      </c>
      <c r="KO205" s="398">
        <f t="shared" si="720"/>
        <v>-22.087145730342581</v>
      </c>
      <c r="KP205" s="164"/>
      <c r="KR205" s="365">
        <v>-2.64975</v>
      </c>
      <c r="KS205" s="398">
        <f t="shared" si="532"/>
        <v>-18.788960681216583</v>
      </c>
      <c r="KT205" s="164"/>
      <c r="KU205" s="36">
        <v>42447</v>
      </c>
    </row>
    <row r="206" spans="1:325" x14ac:dyDescent="0.35">
      <c r="A206" s="95">
        <v>41351</v>
      </c>
      <c r="B206" s="36">
        <v>41351</v>
      </c>
      <c r="C206" s="301">
        <v>3.65</v>
      </c>
      <c r="D206" s="301">
        <v>4.8</v>
      </c>
      <c r="E206" s="301">
        <v>7.5</v>
      </c>
      <c r="F206" s="301">
        <v>3.5</v>
      </c>
      <c r="G206" s="301">
        <v>4.05</v>
      </c>
      <c r="H206" s="301">
        <v>4</v>
      </c>
      <c r="I206" s="301">
        <v>4</v>
      </c>
      <c r="J206" s="301">
        <v>2.4500000000000002</v>
      </c>
      <c r="K206" s="106"/>
      <c r="L206" s="36">
        <v>42447</v>
      </c>
      <c r="M206" s="105">
        <v>5.1687000000000003</v>
      </c>
      <c r="N206" s="98">
        <f t="shared" si="523"/>
        <v>5.0997500000000002</v>
      </c>
      <c r="O206" s="108">
        <f t="shared" si="524"/>
        <v>5.0312666666666672</v>
      </c>
      <c r="P206" s="262"/>
      <c r="Q206" s="181">
        <v>42447</v>
      </c>
      <c r="R206" s="301">
        <v>3.65</v>
      </c>
      <c r="S206" s="224">
        <v>-1.4497500000000003</v>
      </c>
      <c r="T206"/>
      <c r="U206" s="301">
        <v>4.8</v>
      </c>
      <c r="V206" s="224">
        <v>-0.29975000000000041</v>
      </c>
      <c r="W206"/>
      <c r="X206" s="301">
        <v>7.5</v>
      </c>
      <c r="Y206" s="224">
        <v>2.4002499999999998</v>
      </c>
      <c r="Z206">
        <v>-12.559180555555558</v>
      </c>
      <c r="AA206" s="301">
        <v>3.5</v>
      </c>
      <c r="AB206" s="224">
        <v>-1.5997500000000002</v>
      </c>
      <c r="AC206"/>
      <c r="AD206" s="301">
        <v>4.05</v>
      </c>
      <c r="AE206" s="223">
        <v>-1.0497500000000004</v>
      </c>
      <c r="AF206"/>
      <c r="AG206" s="301">
        <v>4</v>
      </c>
      <c r="AH206" s="223">
        <v>-1.0997500000000002</v>
      </c>
      <c r="AI206" s="100"/>
      <c r="AJ206" s="301">
        <v>4</v>
      </c>
      <c r="AK206" s="223">
        <v>-1.0997500000000002</v>
      </c>
      <c r="AL206" s="104"/>
      <c r="AM206" s="301">
        <v>2.4500000000000002</v>
      </c>
      <c r="AN206" s="223">
        <f t="shared" si="522"/>
        <v>-2.64975</v>
      </c>
      <c r="AO206" s="104"/>
      <c r="AZ206" s="36">
        <v>42448</v>
      </c>
      <c r="BA206" s="301">
        <v>1.3</v>
      </c>
      <c r="BC206" s="301">
        <v>4.5</v>
      </c>
      <c r="BE206" s="301">
        <v>8.6999999999999993</v>
      </c>
      <c r="BG206" s="301">
        <v>3.5999999999999996</v>
      </c>
      <c r="BI206" s="301">
        <v>5.2</v>
      </c>
      <c r="BK206" s="301">
        <v>5.3</v>
      </c>
      <c r="BM206" s="301">
        <v>4.25</v>
      </c>
      <c r="BN206" s="104"/>
      <c r="BO206" s="301">
        <v>3.25</v>
      </c>
      <c r="BP206" s="104"/>
      <c r="BQ206" s="104"/>
      <c r="BS206" s="36">
        <v>42448</v>
      </c>
      <c r="BT206">
        <v>152</v>
      </c>
      <c r="BU206">
        <f t="shared" si="671"/>
        <v>1.52</v>
      </c>
      <c r="BV206">
        <f t="shared" si="672"/>
        <v>-17.653495744000047</v>
      </c>
      <c r="BW206">
        <v>136</v>
      </c>
      <c r="BX206">
        <f t="shared" si="673"/>
        <v>1.36</v>
      </c>
      <c r="CD206" s="36">
        <v>42448</v>
      </c>
      <c r="CE206" s="105">
        <v>5.3080000000000007</v>
      </c>
      <c r="CF206" s="108">
        <v>5.2383500000000005</v>
      </c>
      <c r="CH206" s="104">
        <v>-17.653495744000047</v>
      </c>
      <c r="CI206" s="202">
        <f t="shared" si="663"/>
        <v>0.23076102574998458</v>
      </c>
      <c r="CJ206" s="224">
        <v>-3.9383500000000007</v>
      </c>
      <c r="CK206" s="163">
        <f t="shared" si="753"/>
        <v>0.9</v>
      </c>
      <c r="CL206" s="229">
        <f t="shared" si="761"/>
        <v>0</v>
      </c>
      <c r="CM206" s="204">
        <f t="shared" si="677"/>
        <v>-18.542671417580102</v>
      </c>
      <c r="CN206" s="204">
        <f t="shared" si="593"/>
        <v>0.13844594892497142</v>
      </c>
      <c r="CO206" s="537"/>
      <c r="CP206" s="537"/>
      <c r="CQ206" s="537"/>
      <c r="CR206" s="537"/>
      <c r="CS206" s="518"/>
      <c r="CT206" s="519">
        <f t="shared" si="721"/>
        <v>0.13844594892497142</v>
      </c>
      <c r="CU206" s="519">
        <f t="shared" si="722"/>
        <v>0.13844594892497142</v>
      </c>
      <c r="CV206" s="519">
        <f t="shared" si="769"/>
        <v>0.13844594892497142</v>
      </c>
      <c r="CW206" s="519">
        <f t="shared" si="723"/>
        <v>0.13844594892497142</v>
      </c>
      <c r="CX206" s="546">
        <f t="shared" si="679"/>
        <v>0.13844594892497142</v>
      </c>
      <c r="CY206" s="104">
        <f t="shared" si="724"/>
        <v>-17.074780768195122</v>
      </c>
      <c r="CZ206"/>
      <c r="DB206" s="36">
        <v>42448</v>
      </c>
      <c r="DC206" s="105">
        <v>5.3080000000000007</v>
      </c>
      <c r="DD206" s="108">
        <v>5.2383500000000005</v>
      </c>
      <c r="DF206" s="104">
        <v>-17.653495744000047</v>
      </c>
      <c r="DG206" s="202">
        <f t="shared" si="664"/>
        <v>0.23076102574998458</v>
      </c>
      <c r="DH206" s="224">
        <v>-0.73835000000000051</v>
      </c>
      <c r="DI206" s="163">
        <f t="shared" si="754"/>
        <v>0</v>
      </c>
      <c r="DJ206" s="229">
        <f t="shared" si="762"/>
        <v>1</v>
      </c>
      <c r="DK206" s="204">
        <f t="shared" si="682"/>
        <v>-21.326291389515077</v>
      </c>
      <c r="DL206" s="204">
        <f t="shared" si="627"/>
        <v>0.16152205149996846</v>
      </c>
      <c r="DM206" s="537"/>
      <c r="DN206" s="537"/>
      <c r="DO206" s="537"/>
      <c r="DP206" s="537"/>
      <c r="DQ206" s="518"/>
      <c r="DR206" s="519">
        <f t="shared" si="725"/>
        <v>0.16152205149996846</v>
      </c>
      <c r="DS206" s="519">
        <f t="shared" si="726"/>
        <v>0.16152205149996846</v>
      </c>
      <c r="DT206" s="519">
        <f t="shared" si="770"/>
        <v>0.16152205149996846</v>
      </c>
      <c r="DU206" s="519">
        <f t="shared" si="727"/>
        <v>0.16152205149996846</v>
      </c>
      <c r="DV206" s="546">
        <f t="shared" si="684"/>
        <v>0.16152205149996846</v>
      </c>
      <c r="DW206" s="104">
        <f t="shared" si="728"/>
        <v>-18.364297265591077</v>
      </c>
      <c r="DY206" s="183"/>
      <c r="DZ206" s="36">
        <v>42448</v>
      </c>
      <c r="EA206" s="105">
        <v>5.3080000000000007</v>
      </c>
      <c r="EB206" s="108">
        <v>5.2383500000000005</v>
      </c>
      <c r="ED206" s="104">
        <v>-17.653495744000047</v>
      </c>
      <c r="EE206" s="202">
        <f t="shared" si="665"/>
        <v>0.23076102574998458</v>
      </c>
      <c r="EF206" s="224">
        <v>3.4616499999999988</v>
      </c>
      <c r="EG206" s="163">
        <f t="shared" si="755"/>
        <v>0</v>
      </c>
      <c r="EH206" s="229">
        <f t="shared" si="763"/>
        <v>1.4</v>
      </c>
      <c r="EI206" s="204">
        <f t="shared" si="687"/>
        <v>-13.295623603645149</v>
      </c>
      <c r="EJ206" s="204">
        <f t="shared" si="628"/>
        <v>0.32306543604997806</v>
      </c>
      <c r="EK206" s="537"/>
      <c r="EL206" s="537"/>
      <c r="EM206" s="537"/>
      <c r="EN206" s="537"/>
      <c r="EO206" s="518"/>
      <c r="EP206" s="519">
        <f t="shared" si="729"/>
        <v>0.32306543604997806</v>
      </c>
      <c r="EQ206" s="519">
        <f t="shared" si="730"/>
        <v>0.32306543604997806</v>
      </c>
      <c r="ER206" s="519">
        <f t="shared" si="771"/>
        <v>0.32306543604997806</v>
      </c>
      <c r="ES206" s="519">
        <f t="shared" si="731"/>
        <v>0.58151778488996053</v>
      </c>
      <c r="ET206" s="546">
        <f t="shared" si="689"/>
        <v>0.58151778488996053</v>
      </c>
      <c r="EU206" s="104">
        <f t="shared" si="732"/>
        <v>-11.897632282770237</v>
      </c>
      <c r="EW206" s="183"/>
      <c r="EX206" s="36">
        <v>42448</v>
      </c>
      <c r="EY206" s="105">
        <v>5.3080000000000007</v>
      </c>
      <c r="EZ206" s="108">
        <v>5.2383500000000005</v>
      </c>
      <c r="FB206" s="104">
        <v>-17.653495744000047</v>
      </c>
      <c r="FC206" s="202">
        <f t="shared" si="666"/>
        <v>0.23076102574998458</v>
      </c>
      <c r="FD206" s="224">
        <v>-1.6383500000000009</v>
      </c>
      <c r="FE206" s="163">
        <f t="shared" si="756"/>
        <v>0.95</v>
      </c>
      <c r="FF206" s="229">
        <f t="shared" si="764"/>
        <v>0</v>
      </c>
      <c r="FG206" s="204">
        <f t="shared" si="692"/>
        <v>-16.280963377192624</v>
      </c>
      <c r="FH206" s="204">
        <f t="shared" si="630"/>
        <v>0.14998400021246994</v>
      </c>
      <c r="FI206" s="537"/>
      <c r="FJ206" s="537"/>
      <c r="FK206" s="537"/>
      <c r="FL206" s="537"/>
      <c r="FM206" s="518"/>
      <c r="FN206" s="519">
        <f t="shared" si="733"/>
        <v>0.14998400021246994</v>
      </c>
      <c r="FO206" s="519">
        <f t="shared" si="734"/>
        <v>0.14998400021246994</v>
      </c>
      <c r="FP206" s="519">
        <f t="shared" si="772"/>
        <v>0.14998400021246994</v>
      </c>
      <c r="FQ206" s="519">
        <f t="shared" si="735"/>
        <v>0.14998400021246994</v>
      </c>
      <c r="FR206" s="546">
        <f t="shared" si="694"/>
        <v>0.14998400021246994</v>
      </c>
      <c r="FS206" s="104">
        <f t="shared" si="736"/>
        <v>-15.30195184936861</v>
      </c>
      <c r="FT206"/>
      <c r="FU206" s="183"/>
      <c r="FV206" s="36">
        <v>42448</v>
      </c>
      <c r="FW206" s="105">
        <v>5.3080000000000007</v>
      </c>
      <c r="FX206" s="108">
        <v>5.2383500000000005</v>
      </c>
      <c r="FZ206" s="104">
        <v>-17.653495744000047</v>
      </c>
      <c r="GA206" s="202">
        <f t="shared" si="667"/>
        <v>0.23076102574998458</v>
      </c>
      <c r="GB206" s="223">
        <v>-3.8350000000000328E-2</v>
      </c>
      <c r="GC206" s="163">
        <f t="shared" si="757"/>
        <v>0</v>
      </c>
      <c r="GD206" s="229">
        <f t="shared" si="765"/>
        <v>1</v>
      </c>
      <c r="GE206" s="204">
        <f t="shared" si="697"/>
        <v>-23.30649919784506</v>
      </c>
      <c r="GF206" s="204">
        <f t="shared" si="632"/>
        <v>0.16152205149996846</v>
      </c>
      <c r="GG206" s="537"/>
      <c r="GH206" s="537"/>
      <c r="GI206" s="537"/>
      <c r="GJ206" s="537"/>
      <c r="GK206" s="518"/>
      <c r="GL206" s="519">
        <f t="shared" si="737"/>
        <v>0.16152205149996846</v>
      </c>
      <c r="GM206" s="519">
        <f t="shared" si="738"/>
        <v>0.16152205149996846</v>
      </c>
      <c r="GN206" s="519">
        <f t="shared" si="773"/>
        <v>0.16152205149996846</v>
      </c>
      <c r="GO206" s="519">
        <f t="shared" si="739"/>
        <v>0.16152205149996846</v>
      </c>
      <c r="GP206" s="546">
        <f t="shared" si="699"/>
        <v>0.16152205149996846</v>
      </c>
      <c r="GQ206" s="104">
        <f t="shared" si="740"/>
        <v>-18.845793997545023</v>
      </c>
      <c r="GR206"/>
      <c r="GS206" s="183"/>
      <c r="GT206" s="36">
        <v>42448</v>
      </c>
      <c r="GU206" s="105">
        <v>5.3080000000000007</v>
      </c>
      <c r="GV206" s="108">
        <v>5.2383500000000005</v>
      </c>
      <c r="GX206" s="104">
        <v>-17.653495744000047</v>
      </c>
      <c r="GY206" s="202">
        <f t="shared" si="668"/>
        <v>0.23076102574998458</v>
      </c>
      <c r="GZ206" s="223">
        <v>6.1649999999999316E-2</v>
      </c>
      <c r="HA206" s="163">
        <f t="shared" si="758"/>
        <v>0</v>
      </c>
      <c r="HB206" s="229">
        <f t="shared" si="766"/>
        <v>1.05</v>
      </c>
      <c r="HC206" s="204">
        <f t="shared" si="702"/>
        <v>-23.068087774155057</v>
      </c>
      <c r="HD206" s="204">
        <f t="shared" si="634"/>
        <v>0.2422990770374831</v>
      </c>
      <c r="HE206" s="537"/>
      <c r="HF206" s="537"/>
      <c r="HG206" s="537"/>
      <c r="HH206" s="537"/>
      <c r="HI206" s="518"/>
      <c r="HJ206" s="519">
        <f t="shared" si="741"/>
        <v>0.2422990770374831</v>
      </c>
      <c r="HK206" s="519">
        <f t="shared" si="742"/>
        <v>0.2422990770374831</v>
      </c>
      <c r="HL206" s="519">
        <f t="shared" si="774"/>
        <v>0.4845981540749662</v>
      </c>
      <c r="HM206" s="519">
        <f t="shared" si="743"/>
        <v>0.4845981540749662</v>
      </c>
      <c r="HN206" s="546">
        <f t="shared" si="704"/>
        <v>0.4845981540749662</v>
      </c>
      <c r="HO206" s="104">
        <f t="shared" si="744"/>
        <v>-18.74021361957011</v>
      </c>
      <c r="HP206" s="165"/>
      <c r="HQ206" s="183"/>
      <c r="HR206" s="36">
        <v>42448</v>
      </c>
      <c r="HS206" s="105">
        <v>5.3080000000000007</v>
      </c>
      <c r="HT206" s="108">
        <v>5.2383500000000005</v>
      </c>
      <c r="HV206" s="104">
        <v>-17.653495744000047</v>
      </c>
      <c r="HW206" s="202">
        <f t="shared" si="669"/>
        <v>0.23076102574998458</v>
      </c>
      <c r="HX206" s="223">
        <v>-0.98835000000000051</v>
      </c>
      <c r="HY206" s="163">
        <f t="shared" si="759"/>
        <v>0</v>
      </c>
      <c r="HZ206" s="229">
        <f t="shared" si="767"/>
        <v>1</v>
      </c>
      <c r="IA206" s="204">
        <f t="shared" si="707"/>
        <v>-24.552932908615063</v>
      </c>
      <c r="IB206" s="204">
        <f t="shared" si="636"/>
        <v>0.23076102574998458</v>
      </c>
      <c r="IC206" s="537"/>
      <c r="ID206" s="537"/>
      <c r="IE206" s="537"/>
      <c r="IF206" s="537"/>
      <c r="IG206" s="518"/>
      <c r="IH206" s="519">
        <f t="shared" si="745"/>
        <v>0.18460882059998768</v>
      </c>
      <c r="II206" s="519">
        <f t="shared" si="746"/>
        <v>0.18460882059998768</v>
      </c>
      <c r="IJ206" s="519">
        <f t="shared" si="775"/>
        <v>0.46152205149996917</v>
      </c>
      <c r="IK206" s="519">
        <f t="shared" si="747"/>
        <v>0.46152205149996917</v>
      </c>
      <c r="IL206" s="546">
        <f t="shared" si="709"/>
        <v>0.46152205149996917</v>
      </c>
      <c r="IM206" s="104">
        <f t="shared" si="748"/>
        <v>-21.625623678842611</v>
      </c>
      <c r="IN206" s="104"/>
      <c r="IO206" s="183"/>
      <c r="IP206" s="36">
        <v>42448</v>
      </c>
      <c r="IQ206" s="105">
        <v>5.3080000000000007</v>
      </c>
      <c r="IR206" s="108">
        <v>5.2383500000000005</v>
      </c>
      <c r="IT206" s="104">
        <v>-17.653495744000047</v>
      </c>
      <c r="IU206" s="202">
        <f t="shared" si="670"/>
        <v>0.23076102574998458</v>
      </c>
      <c r="IV206" s="365">
        <v>-1.9883500000000005</v>
      </c>
      <c r="IW206" s="163">
        <f t="shared" si="760"/>
        <v>0.95</v>
      </c>
      <c r="IX206" s="229">
        <f t="shared" si="768"/>
        <v>0</v>
      </c>
      <c r="IY206" s="204">
        <f t="shared" si="712"/>
        <v>-18.844552825145104</v>
      </c>
      <c r="IZ206" s="204">
        <f t="shared" si="638"/>
        <v>0.14998400021246994</v>
      </c>
      <c r="JA206" s="537"/>
      <c r="JB206" s="537"/>
      <c r="JC206" s="537"/>
      <c r="JD206" s="537"/>
      <c r="JE206" s="518"/>
      <c r="JF206" s="519">
        <f t="shared" si="749"/>
        <v>0.14998400021246994</v>
      </c>
      <c r="JG206" s="519">
        <f t="shared" si="750"/>
        <v>0.14998400021246994</v>
      </c>
      <c r="JH206" s="519">
        <f t="shared" si="776"/>
        <v>0.14998400021246994</v>
      </c>
      <c r="JI206" s="519">
        <f t="shared" si="751"/>
        <v>0.14998400021246994</v>
      </c>
      <c r="JJ206" s="546">
        <f t="shared" si="714"/>
        <v>0.14998400021246994</v>
      </c>
      <c r="JK206" s="104">
        <f t="shared" si="752"/>
        <v>-18.638976681004113</v>
      </c>
      <c r="JL206" s="186"/>
      <c r="JM206" s="186"/>
      <c r="JN206" s="527"/>
      <c r="JO206" s="163">
        <v>-17.653495744000047</v>
      </c>
      <c r="JP206" s="163">
        <v>-3.9383500000000007</v>
      </c>
      <c r="JQ206" s="398">
        <f t="shared" si="715"/>
        <v>-17.074780768195122</v>
      </c>
      <c r="JT206" s="163">
        <v>-0.73835000000000051</v>
      </c>
      <c r="JU206" s="398">
        <f t="shared" si="716"/>
        <v>-18.364297265591077</v>
      </c>
      <c r="JX206" s="163">
        <v>3.4616499999999988</v>
      </c>
      <c r="JY206" s="425">
        <f t="shared" si="717"/>
        <v>-11.897632282770237</v>
      </c>
      <c r="KB206" s="163">
        <v>-1.6383500000000009</v>
      </c>
      <c r="KC206" s="398">
        <f t="shared" si="528"/>
        <v>-15.30195184936861</v>
      </c>
      <c r="KF206" s="163">
        <v>-3.8350000000000328E-2</v>
      </c>
      <c r="KG206" s="398">
        <f t="shared" si="718"/>
        <v>-18.845793997545023</v>
      </c>
      <c r="KJ206" s="163">
        <v>6.1649999999999316E-2</v>
      </c>
      <c r="KK206" s="398">
        <f t="shared" si="719"/>
        <v>-18.74021361957011</v>
      </c>
      <c r="KL206" s="425"/>
      <c r="KN206" s="365">
        <v>-0.98835000000000051</v>
      </c>
      <c r="KO206" s="398">
        <f t="shared" si="720"/>
        <v>-21.625623678842611</v>
      </c>
      <c r="KP206" s="164"/>
      <c r="KR206" s="365">
        <v>-1.9883500000000005</v>
      </c>
      <c r="KS206" s="398">
        <f t="shared" si="532"/>
        <v>-18.638976681004113</v>
      </c>
      <c r="KT206" s="164"/>
      <c r="KU206" s="36">
        <v>42448</v>
      </c>
    </row>
    <row r="207" spans="1:325" x14ac:dyDescent="0.35">
      <c r="A207" s="95">
        <v>41352</v>
      </c>
      <c r="B207" s="36">
        <v>41352</v>
      </c>
      <c r="C207" s="301">
        <v>1.3</v>
      </c>
      <c r="D207" s="301">
        <v>4.5</v>
      </c>
      <c r="E207" s="301">
        <v>8.6999999999999993</v>
      </c>
      <c r="F207" s="301">
        <v>3.5999999999999996</v>
      </c>
      <c r="G207" s="301">
        <v>5.2</v>
      </c>
      <c r="H207" s="301">
        <v>5.3</v>
      </c>
      <c r="I207" s="301">
        <v>4.25</v>
      </c>
      <c r="J207" s="301">
        <v>3.25</v>
      </c>
      <c r="K207" s="106"/>
      <c r="L207" s="36">
        <v>42448</v>
      </c>
      <c r="M207" s="105">
        <v>5.3080000000000007</v>
      </c>
      <c r="N207" s="98">
        <f t="shared" si="523"/>
        <v>5.2383500000000005</v>
      </c>
      <c r="O207" s="108">
        <f t="shared" si="524"/>
        <v>5.1691666666666665</v>
      </c>
      <c r="P207" s="262"/>
      <c r="Q207" s="181">
        <v>42448</v>
      </c>
      <c r="R207" s="301">
        <v>1.3</v>
      </c>
      <c r="S207" s="224">
        <v>-3.9383500000000007</v>
      </c>
      <c r="T207"/>
      <c r="U207" s="301">
        <v>4.5</v>
      </c>
      <c r="V207" s="224">
        <v>-0.73835000000000051</v>
      </c>
      <c r="W207"/>
      <c r="X207" s="301">
        <v>8.6999999999999993</v>
      </c>
      <c r="Y207" s="224">
        <v>3.4616499999999988</v>
      </c>
      <c r="Z207"/>
      <c r="AA207" s="301">
        <v>3.5999999999999996</v>
      </c>
      <c r="AB207" s="224">
        <v>-1.6383500000000009</v>
      </c>
      <c r="AC207"/>
      <c r="AD207" s="301">
        <v>5.2</v>
      </c>
      <c r="AE207" s="223">
        <v>-3.8350000000000328E-2</v>
      </c>
      <c r="AF207"/>
      <c r="AG207" s="301">
        <v>5.3</v>
      </c>
      <c r="AH207" s="223">
        <v>6.1649999999999316E-2</v>
      </c>
      <c r="AI207" s="100"/>
      <c r="AJ207" s="301">
        <v>4.25</v>
      </c>
      <c r="AK207" s="223">
        <v>-0.98835000000000051</v>
      </c>
      <c r="AL207" s="104"/>
      <c r="AM207" s="301">
        <v>3.25</v>
      </c>
      <c r="AN207" s="223">
        <f t="shared" si="522"/>
        <v>-1.9883500000000005</v>
      </c>
      <c r="AO207" s="104"/>
      <c r="AZ207" s="36">
        <v>42449</v>
      </c>
      <c r="BA207" s="301">
        <v>4.45</v>
      </c>
      <c r="BC207" s="301">
        <v>4.75</v>
      </c>
      <c r="BE207" s="301">
        <v>9.65</v>
      </c>
      <c r="BG207" s="301">
        <v>4.55</v>
      </c>
      <c r="BI207" s="301">
        <v>2.4000000000000004</v>
      </c>
      <c r="BK207" s="301">
        <v>5.9499999999999993</v>
      </c>
      <c r="BM207" s="301">
        <v>4.8</v>
      </c>
      <c r="BN207" s="104"/>
      <c r="BO207" s="301">
        <v>3.5</v>
      </c>
      <c r="BP207" s="104"/>
      <c r="BQ207" s="104"/>
      <c r="BS207" s="36">
        <v>42449</v>
      </c>
      <c r="BT207">
        <v>153</v>
      </c>
      <c r="BU207">
        <f t="shared" si="671"/>
        <v>1.53</v>
      </c>
      <c r="BV207">
        <f t="shared" si="672"/>
        <v>-17.414618663750026</v>
      </c>
      <c r="BW207">
        <v>137</v>
      </c>
      <c r="BX207">
        <f t="shared" si="673"/>
        <v>1.37</v>
      </c>
      <c r="BY207">
        <v>-18.682013888888893</v>
      </c>
      <c r="CD207" s="36">
        <v>42449</v>
      </c>
      <c r="CE207" s="105">
        <v>5.4486999999999997</v>
      </c>
      <c r="CF207" s="108">
        <v>5.3783500000000002</v>
      </c>
      <c r="CH207" s="104">
        <v>-17.414618663750026</v>
      </c>
      <c r="CI207" s="202">
        <f t="shared" si="663"/>
        <v>0.23887708025002041</v>
      </c>
      <c r="CJ207" s="224">
        <v>-0.92835000000000001</v>
      </c>
      <c r="CK207" s="163">
        <f t="shared" si="753"/>
        <v>0</v>
      </c>
      <c r="CL207" s="229">
        <f t="shared" si="761"/>
        <v>1</v>
      </c>
      <c r="CM207" s="204">
        <f t="shared" si="677"/>
        <v>-18.364917257080062</v>
      </c>
      <c r="CN207" s="204">
        <f t="shared" si="593"/>
        <v>0.17775416050004011</v>
      </c>
      <c r="CO207" s="537"/>
      <c r="CP207" s="537"/>
      <c r="CQ207" s="537"/>
      <c r="CR207" s="537"/>
      <c r="CS207" s="518"/>
      <c r="CT207" s="519">
        <f t="shared" si="721"/>
        <v>0.17775416050004011</v>
      </c>
      <c r="CU207" s="519">
        <f t="shared" si="722"/>
        <v>0.17775416050004011</v>
      </c>
      <c r="CV207" s="519">
        <f t="shared" si="769"/>
        <v>0.17775416050004011</v>
      </c>
      <c r="CW207" s="519">
        <f t="shared" si="723"/>
        <v>0.17775416050004011</v>
      </c>
      <c r="CX207" s="546">
        <f t="shared" si="679"/>
        <v>0.17775416050004011</v>
      </c>
      <c r="CY207" s="104">
        <f t="shared" si="724"/>
        <v>-16.897026607695082</v>
      </c>
      <c r="CZ207"/>
      <c r="DB207" s="36">
        <v>42449</v>
      </c>
      <c r="DC207" s="105">
        <v>5.4486999999999997</v>
      </c>
      <c r="DD207" s="108">
        <v>5.3783500000000002</v>
      </c>
      <c r="DF207" s="104">
        <v>-17.414618663750026</v>
      </c>
      <c r="DG207" s="202">
        <f t="shared" si="664"/>
        <v>0.23887708025002041</v>
      </c>
      <c r="DH207" s="224">
        <v>-0.62835000000000019</v>
      </c>
      <c r="DI207" s="163">
        <f t="shared" si="754"/>
        <v>0</v>
      </c>
      <c r="DJ207" s="229">
        <f t="shared" si="762"/>
        <v>1</v>
      </c>
      <c r="DK207" s="204">
        <f t="shared" si="682"/>
        <v>-21.148537229015037</v>
      </c>
      <c r="DL207" s="204">
        <f t="shared" si="627"/>
        <v>0.17775416050004011</v>
      </c>
      <c r="DM207" s="537"/>
      <c r="DN207" s="537"/>
      <c r="DO207" s="537"/>
      <c r="DP207" s="537"/>
      <c r="DQ207" s="518"/>
      <c r="DR207" s="519">
        <f t="shared" si="725"/>
        <v>0.17775416050004011</v>
      </c>
      <c r="DS207" s="519">
        <f t="shared" si="726"/>
        <v>0.17775416050004011</v>
      </c>
      <c r="DT207" s="519">
        <f t="shared" si="770"/>
        <v>0.17775416050004011</v>
      </c>
      <c r="DU207" s="519">
        <f t="shared" si="727"/>
        <v>0.17775416050004011</v>
      </c>
      <c r="DV207" s="546">
        <f t="shared" si="684"/>
        <v>0.17775416050004011</v>
      </c>
      <c r="DW207" s="104">
        <f t="shared" si="728"/>
        <v>-18.186543105091037</v>
      </c>
      <c r="DY207" s="183"/>
      <c r="DZ207" s="36">
        <v>42449</v>
      </c>
      <c r="EA207" s="105">
        <v>5.4486999999999997</v>
      </c>
      <c r="EB207" s="108">
        <v>5.3783500000000002</v>
      </c>
      <c r="ED207" s="104">
        <v>-17.414618663750026</v>
      </c>
      <c r="EE207" s="202">
        <f t="shared" si="665"/>
        <v>0.23887708025002041</v>
      </c>
      <c r="EF207" s="224">
        <v>4.2716500000000002</v>
      </c>
      <c r="EG207" s="163">
        <f t="shared" si="755"/>
        <v>0</v>
      </c>
      <c r="EH207" s="229">
        <f t="shared" si="763"/>
        <v>1.5</v>
      </c>
      <c r="EI207" s="204">
        <f t="shared" si="687"/>
        <v>-12.937307983270118</v>
      </c>
      <c r="EJ207" s="204">
        <f t="shared" si="628"/>
        <v>0.35831562037503062</v>
      </c>
      <c r="EK207" s="537"/>
      <c r="EL207" s="537"/>
      <c r="EM207" s="537"/>
      <c r="EN207" s="537"/>
      <c r="EO207" s="518"/>
      <c r="EP207" s="519">
        <f t="shared" si="729"/>
        <v>0.35831562037503062</v>
      </c>
      <c r="EQ207" s="519">
        <f t="shared" si="730"/>
        <v>0.35831562037503062</v>
      </c>
      <c r="ER207" s="519">
        <f t="shared" si="771"/>
        <v>0.35831562037503062</v>
      </c>
      <c r="ES207" s="519">
        <f t="shared" si="731"/>
        <v>0.64496811667505516</v>
      </c>
      <c r="ET207" s="546">
        <f t="shared" si="689"/>
        <v>0.64496811667505516</v>
      </c>
      <c r="EU207" s="104">
        <f t="shared" si="732"/>
        <v>-11.252664166095181</v>
      </c>
      <c r="EV207" s="182"/>
      <c r="EW207" s="183"/>
      <c r="EX207" s="36">
        <v>42449</v>
      </c>
      <c r="EY207" s="105">
        <v>5.4486999999999997</v>
      </c>
      <c r="EZ207" s="108">
        <v>5.3783500000000002</v>
      </c>
      <c r="FB207" s="104">
        <v>-17.414618663750026</v>
      </c>
      <c r="FC207" s="202">
        <f t="shared" si="666"/>
        <v>0.23887708025002041</v>
      </c>
      <c r="FD207" s="224">
        <v>-0.82835000000000036</v>
      </c>
      <c r="FE207" s="163">
        <f t="shared" si="756"/>
        <v>0</v>
      </c>
      <c r="FF207" s="229">
        <f t="shared" si="764"/>
        <v>1</v>
      </c>
      <c r="FG207" s="204">
        <f t="shared" si="692"/>
        <v>-16.103209216692584</v>
      </c>
      <c r="FH207" s="204">
        <f t="shared" si="630"/>
        <v>0.17775416050004011</v>
      </c>
      <c r="FI207" s="537"/>
      <c r="FJ207" s="537"/>
      <c r="FK207" s="537"/>
      <c r="FL207" s="537"/>
      <c r="FM207" s="518"/>
      <c r="FN207" s="519">
        <f t="shared" si="733"/>
        <v>0.17775416050004011</v>
      </c>
      <c r="FO207" s="519">
        <f t="shared" si="734"/>
        <v>0.17775416050004011</v>
      </c>
      <c r="FP207" s="519">
        <f t="shared" si="772"/>
        <v>0.17775416050004011</v>
      </c>
      <c r="FQ207" s="519">
        <f t="shared" si="735"/>
        <v>0.17775416050004011</v>
      </c>
      <c r="FR207" s="546">
        <f t="shared" si="694"/>
        <v>0.17775416050004011</v>
      </c>
      <c r="FS207" s="104">
        <f t="shared" si="736"/>
        <v>-15.12419768886857</v>
      </c>
      <c r="FT207"/>
      <c r="FU207" s="183"/>
      <c r="FV207" s="36">
        <v>42449</v>
      </c>
      <c r="FW207" s="105">
        <v>5.4486999999999997</v>
      </c>
      <c r="FX207" s="108">
        <v>5.3783500000000002</v>
      </c>
      <c r="FZ207" s="104">
        <v>-17.414618663750026</v>
      </c>
      <c r="GA207" s="202">
        <f t="shared" si="667"/>
        <v>0.23887708025002041</v>
      </c>
      <c r="GB207" s="223">
        <v>-2.9783499999999998</v>
      </c>
      <c r="GC207" s="163">
        <f t="shared" si="757"/>
        <v>0.93</v>
      </c>
      <c r="GD207" s="229">
        <f t="shared" si="765"/>
        <v>0</v>
      </c>
      <c r="GE207" s="204">
        <f t="shared" si="697"/>
        <v>-23.145466432962522</v>
      </c>
      <c r="GF207" s="204">
        <f t="shared" si="632"/>
        <v>0.16103276488253826</v>
      </c>
      <c r="GG207" s="537"/>
      <c r="GH207" s="537"/>
      <c r="GI207" s="537"/>
      <c r="GJ207" s="537"/>
      <c r="GK207" s="518"/>
      <c r="GL207" s="519">
        <f t="shared" si="737"/>
        <v>0.16103276488253826</v>
      </c>
      <c r="GM207" s="519">
        <f t="shared" si="738"/>
        <v>0.16103276488253826</v>
      </c>
      <c r="GN207" s="519">
        <f t="shared" si="773"/>
        <v>0.16103276488253826</v>
      </c>
      <c r="GO207" s="519">
        <f t="shared" si="739"/>
        <v>0.16103276488253826</v>
      </c>
      <c r="GP207" s="546">
        <f t="shared" si="699"/>
        <v>0.16103276488253826</v>
      </c>
      <c r="GQ207" s="104">
        <f t="shared" si="740"/>
        <v>-18.684761232662485</v>
      </c>
      <c r="GR207"/>
      <c r="GS207" s="183"/>
      <c r="GT207" s="36">
        <v>42449</v>
      </c>
      <c r="GU207" s="105">
        <v>5.4486999999999997</v>
      </c>
      <c r="GV207" s="108">
        <v>5.3783500000000002</v>
      </c>
      <c r="GX207" s="104">
        <v>-17.414618663750026</v>
      </c>
      <c r="GY207" s="202">
        <f t="shared" si="668"/>
        <v>0.23887708025002041</v>
      </c>
      <c r="GZ207" s="223">
        <v>0.5716499999999991</v>
      </c>
      <c r="HA207" s="163">
        <f t="shared" si="758"/>
        <v>0</v>
      </c>
      <c r="HB207" s="229">
        <f t="shared" si="766"/>
        <v>1.05</v>
      </c>
      <c r="HC207" s="204">
        <f t="shared" si="702"/>
        <v>-22.817266839892536</v>
      </c>
      <c r="HD207" s="204">
        <f t="shared" si="634"/>
        <v>0.25082093426252072</v>
      </c>
      <c r="HE207" s="537"/>
      <c r="HF207" s="537"/>
      <c r="HG207" s="537"/>
      <c r="HH207" s="537"/>
      <c r="HI207" s="518"/>
      <c r="HJ207" s="519">
        <f t="shared" si="741"/>
        <v>0.25082093426252072</v>
      </c>
      <c r="HK207" s="519">
        <f t="shared" si="742"/>
        <v>0.25082093426252072</v>
      </c>
      <c r="HL207" s="519">
        <f t="shared" si="774"/>
        <v>0.25082093426252072</v>
      </c>
      <c r="HM207" s="519">
        <f t="shared" si="743"/>
        <v>0.25082093426252072</v>
      </c>
      <c r="HN207" s="546">
        <f t="shared" si="704"/>
        <v>0.25082093426252072</v>
      </c>
      <c r="HO207" s="104">
        <f t="shared" si="744"/>
        <v>-18.489392685307589</v>
      </c>
      <c r="HP207" s="165"/>
      <c r="HQ207" s="183"/>
      <c r="HR207" s="36">
        <v>42449</v>
      </c>
      <c r="HS207" s="105">
        <v>5.4486999999999997</v>
      </c>
      <c r="HT207" s="108">
        <v>5.3783500000000002</v>
      </c>
      <c r="HV207" s="104">
        <v>-17.414618663750026</v>
      </c>
      <c r="HW207" s="202">
        <f t="shared" si="669"/>
        <v>0.23887708025002041</v>
      </c>
      <c r="HX207" s="223">
        <v>-0.57835000000000036</v>
      </c>
      <c r="HY207" s="163">
        <f t="shared" si="759"/>
        <v>0</v>
      </c>
      <c r="HZ207" s="229">
        <f t="shared" si="767"/>
        <v>1</v>
      </c>
      <c r="IA207" s="204">
        <f t="shared" si="707"/>
        <v>-24.314055828365042</v>
      </c>
      <c r="IB207" s="204">
        <f t="shared" si="636"/>
        <v>0.23887708025002041</v>
      </c>
      <c r="IC207" s="537"/>
      <c r="ID207" s="537"/>
      <c r="IE207" s="537"/>
      <c r="IF207" s="537"/>
      <c r="IG207" s="518"/>
      <c r="IH207" s="519">
        <f t="shared" si="745"/>
        <v>0.23887708025002041</v>
      </c>
      <c r="II207" s="519">
        <f t="shared" si="746"/>
        <v>0.23887708025002041</v>
      </c>
      <c r="IJ207" s="519">
        <f t="shared" si="775"/>
        <v>0.47775416050004083</v>
      </c>
      <c r="IK207" s="519">
        <f t="shared" si="747"/>
        <v>0.47775416050004083</v>
      </c>
      <c r="IL207" s="546">
        <f t="shared" si="709"/>
        <v>0.47775416050004083</v>
      </c>
      <c r="IM207" s="104">
        <f t="shared" si="748"/>
        <v>-21.147869518342571</v>
      </c>
      <c r="IN207" s="104"/>
      <c r="IO207" s="183"/>
      <c r="IP207" s="36">
        <v>42449</v>
      </c>
      <c r="IQ207" s="105">
        <v>5.4486999999999997</v>
      </c>
      <c r="IR207" s="108">
        <v>5.3783500000000002</v>
      </c>
      <c r="IT207" s="104">
        <v>-17.414618663750026</v>
      </c>
      <c r="IU207" s="202">
        <f t="shared" si="670"/>
        <v>0.23887708025002041</v>
      </c>
      <c r="IV207" s="365">
        <v>-1.8783500000000002</v>
      </c>
      <c r="IW207" s="163">
        <f t="shared" si="760"/>
        <v>0.95</v>
      </c>
      <c r="IX207" s="229">
        <f t="shared" si="768"/>
        <v>0</v>
      </c>
      <c r="IY207" s="204">
        <f t="shared" si="712"/>
        <v>-18.678742518657565</v>
      </c>
      <c r="IZ207" s="204">
        <f t="shared" si="638"/>
        <v>0.1658103064875398</v>
      </c>
      <c r="JA207" s="537"/>
      <c r="JB207" s="537"/>
      <c r="JC207" s="537"/>
      <c r="JD207" s="537"/>
      <c r="JE207" s="518"/>
      <c r="JF207" s="519">
        <f t="shared" si="749"/>
        <v>0.1658103064875398</v>
      </c>
      <c r="JG207" s="519">
        <f t="shared" si="750"/>
        <v>0.1658103064875398</v>
      </c>
      <c r="JH207" s="519">
        <f t="shared" si="776"/>
        <v>0.1658103064875398</v>
      </c>
      <c r="JI207" s="519">
        <f t="shared" si="751"/>
        <v>0.1658103064875398</v>
      </c>
      <c r="JJ207" s="546">
        <f t="shared" si="714"/>
        <v>0.1658103064875398</v>
      </c>
      <c r="JK207" s="104">
        <f t="shared" si="752"/>
        <v>-18.473166374516573</v>
      </c>
      <c r="JL207" s="186"/>
      <c r="JM207" s="186"/>
      <c r="JN207" s="527"/>
      <c r="JO207" s="163">
        <v>-17.414618663750026</v>
      </c>
      <c r="JP207" s="163">
        <v>-0.92835000000000001</v>
      </c>
      <c r="JQ207" s="398">
        <f t="shared" si="715"/>
        <v>-16.897026607695082</v>
      </c>
      <c r="JT207" s="163">
        <v>-0.62835000000000019</v>
      </c>
      <c r="JU207" s="398">
        <f t="shared" si="716"/>
        <v>-18.186543105091037</v>
      </c>
      <c r="JX207" s="163">
        <v>4.2716500000000002</v>
      </c>
      <c r="JY207" s="425">
        <f t="shared" si="717"/>
        <v>-11.252664166095181</v>
      </c>
      <c r="KB207" s="163">
        <v>-0.82835000000000036</v>
      </c>
      <c r="KC207" s="398">
        <f t="shared" si="528"/>
        <v>-15.12419768886857</v>
      </c>
      <c r="KF207" s="163">
        <v>-2.9783499999999998</v>
      </c>
      <c r="KG207" s="398">
        <f t="shared" si="718"/>
        <v>-18.684761232662485</v>
      </c>
      <c r="KJ207" s="163">
        <v>0.5716499999999991</v>
      </c>
      <c r="KK207" s="398">
        <f t="shared" si="719"/>
        <v>-18.489392685307589</v>
      </c>
      <c r="KL207" s="425"/>
      <c r="KN207" s="365">
        <v>-0.57835000000000036</v>
      </c>
      <c r="KO207" s="398">
        <f t="shared" si="720"/>
        <v>-21.147869518342571</v>
      </c>
      <c r="KP207" s="164"/>
      <c r="KR207" s="365">
        <v>-1.8783500000000002</v>
      </c>
      <c r="KS207" s="398">
        <f t="shared" si="532"/>
        <v>-18.473166374516573</v>
      </c>
      <c r="KT207" s="164"/>
      <c r="KU207" s="36">
        <v>42449</v>
      </c>
    </row>
    <row r="208" spans="1:325" x14ac:dyDescent="0.35">
      <c r="A208" s="95">
        <v>41353</v>
      </c>
      <c r="B208" s="36">
        <v>41353</v>
      </c>
      <c r="C208" s="301">
        <v>4.45</v>
      </c>
      <c r="D208" s="301">
        <v>4.75</v>
      </c>
      <c r="E208" s="301">
        <v>9.65</v>
      </c>
      <c r="F208" s="301">
        <v>4.55</v>
      </c>
      <c r="G208" s="301">
        <v>2.4000000000000004</v>
      </c>
      <c r="H208" s="301">
        <v>5.9499999999999993</v>
      </c>
      <c r="I208" s="301">
        <v>4.8</v>
      </c>
      <c r="J208" s="301">
        <v>3.5</v>
      </c>
      <c r="K208" s="106"/>
      <c r="L208" s="36">
        <v>42449</v>
      </c>
      <c r="M208" s="105">
        <v>5.4486999999999997</v>
      </c>
      <c r="N208" s="98">
        <f t="shared" si="523"/>
        <v>5.3783500000000002</v>
      </c>
      <c r="O208" s="108">
        <f t="shared" si="524"/>
        <v>5.3084666666666669</v>
      </c>
      <c r="P208" s="262"/>
      <c r="Q208" s="181">
        <v>42449</v>
      </c>
      <c r="R208" s="301">
        <v>4.45</v>
      </c>
      <c r="S208" s="224">
        <v>-0.92835000000000001</v>
      </c>
      <c r="T208"/>
      <c r="U208" s="301">
        <v>4.75</v>
      </c>
      <c r="V208" s="224">
        <v>-0.62835000000000019</v>
      </c>
      <c r="W208"/>
      <c r="X208" s="301">
        <v>9.65</v>
      </c>
      <c r="Y208" s="224">
        <v>4.2716500000000002</v>
      </c>
      <c r="Z208"/>
      <c r="AA208" s="301">
        <v>4.55</v>
      </c>
      <c r="AB208" s="224">
        <v>-0.82835000000000036</v>
      </c>
      <c r="AC208"/>
      <c r="AD208" s="301">
        <v>2.4000000000000004</v>
      </c>
      <c r="AE208" s="223">
        <v>-2.9783499999999998</v>
      </c>
      <c r="AF208"/>
      <c r="AG208" s="301">
        <v>5.9499999999999993</v>
      </c>
      <c r="AH208" s="223">
        <v>0.5716499999999991</v>
      </c>
      <c r="AI208" s="100"/>
      <c r="AJ208" s="301">
        <v>4.8</v>
      </c>
      <c r="AK208" s="223">
        <v>-0.57835000000000036</v>
      </c>
      <c r="AL208" s="104"/>
      <c r="AM208" s="301">
        <v>3.5</v>
      </c>
      <c r="AN208" s="223">
        <f t="shared" si="522"/>
        <v>-1.8783500000000002</v>
      </c>
      <c r="AO208" s="104"/>
      <c r="AZ208" s="36">
        <v>42450</v>
      </c>
      <c r="BA208" s="301">
        <v>5.25</v>
      </c>
      <c r="BB208">
        <v>-16.94072222222222</v>
      </c>
      <c r="BC208" s="301">
        <v>2.4500000000000002</v>
      </c>
      <c r="BE208" s="301">
        <v>10.6</v>
      </c>
      <c r="BG208" s="301">
        <v>7.0500000000000007</v>
      </c>
      <c r="BI208" s="301">
        <v>2.8499999999999996</v>
      </c>
      <c r="BK208" s="301">
        <v>5.6999999999999993</v>
      </c>
      <c r="BM208" s="301">
        <v>5.6</v>
      </c>
      <c r="BN208" s="104"/>
      <c r="BO208" s="301">
        <v>4.7</v>
      </c>
      <c r="BP208" s="104"/>
      <c r="BQ208" s="104"/>
      <c r="BS208" s="36">
        <v>42450</v>
      </c>
      <c r="BT208">
        <v>154</v>
      </c>
      <c r="BU208">
        <f t="shared" si="671"/>
        <v>1.54</v>
      </c>
      <c r="BV208">
        <f t="shared" si="672"/>
        <v>-17.167411428000015</v>
      </c>
      <c r="BW208">
        <v>138</v>
      </c>
      <c r="BX208">
        <f t="shared" si="673"/>
        <v>1.38</v>
      </c>
      <c r="CD208" s="36">
        <v>42450</v>
      </c>
      <c r="CE208" s="105">
        <v>5.5908000000000007</v>
      </c>
      <c r="CF208" s="108">
        <v>5.5197500000000002</v>
      </c>
      <c r="CH208" s="104">
        <v>-17.167411428000015</v>
      </c>
      <c r="CI208" s="202">
        <f t="shared" si="663"/>
        <v>0.24720723575001102</v>
      </c>
      <c r="CJ208" s="224">
        <v>-0.26975000000000016</v>
      </c>
      <c r="CK208" s="163">
        <f t="shared" si="753"/>
        <v>0</v>
      </c>
      <c r="CL208" s="229">
        <f t="shared" si="761"/>
        <v>1</v>
      </c>
      <c r="CM208" s="204">
        <f t="shared" si="677"/>
        <v>-18.170502785580041</v>
      </c>
      <c r="CN208" s="204">
        <f t="shared" si="593"/>
        <v>0.19441447150002134</v>
      </c>
      <c r="CO208" s="537"/>
      <c r="CP208" s="537"/>
      <c r="CQ208" s="537"/>
      <c r="CR208" s="537"/>
      <c r="CS208" s="518"/>
      <c r="CT208" s="519">
        <f t="shared" si="721"/>
        <v>0.19441447150002134</v>
      </c>
      <c r="CU208" s="519">
        <f t="shared" si="722"/>
        <v>0.19441447150002134</v>
      </c>
      <c r="CV208" s="519">
        <f t="shared" si="769"/>
        <v>0.19441447150002134</v>
      </c>
      <c r="CW208" s="519">
        <f t="shared" si="723"/>
        <v>0.19441447150002134</v>
      </c>
      <c r="CX208" s="546">
        <f t="shared" si="679"/>
        <v>0.19441447150002134</v>
      </c>
      <c r="CY208" s="104">
        <f t="shared" si="724"/>
        <v>-16.702612136195061</v>
      </c>
      <c r="CZ208">
        <v>-16.94072222222222</v>
      </c>
      <c r="DB208" s="36">
        <v>42450</v>
      </c>
      <c r="DC208" s="105">
        <v>5.5908000000000007</v>
      </c>
      <c r="DD208" s="108">
        <v>5.5197500000000002</v>
      </c>
      <c r="DF208" s="104">
        <v>-17.167411428000015</v>
      </c>
      <c r="DG208" s="202">
        <f t="shared" si="664"/>
        <v>0.24720723575001102</v>
      </c>
      <c r="DH208" s="224">
        <v>-3.06975</v>
      </c>
      <c r="DI208" s="163">
        <f t="shared" si="754"/>
        <v>0.9</v>
      </c>
      <c r="DJ208" s="229">
        <f t="shared" si="762"/>
        <v>0</v>
      </c>
      <c r="DK208" s="204">
        <f t="shared" si="682"/>
        <v>-20.978843481090017</v>
      </c>
      <c r="DL208" s="204">
        <f t="shared" si="627"/>
        <v>0.16969374792502023</v>
      </c>
      <c r="DM208" s="537"/>
      <c r="DN208" s="537"/>
      <c r="DO208" s="537"/>
      <c r="DP208" s="537"/>
      <c r="DQ208" s="518"/>
      <c r="DR208" s="519">
        <f t="shared" si="725"/>
        <v>0.16969374792502023</v>
      </c>
      <c r="DS208" s="519">
        <f t="shared" si="726"/>
        <v>0.16969374792502023</v>
      </c>
      <c r="DT208" s="519">
        <f t="shared" si="770"/>
        <v>0.16969374792502023</v>
      </c>
      <c r="DU208" s="519">
        <f t="shared" si="727"/>
        <v>0.16969374792502023</v>
      </c>
      <c r="DV208" s="546">
        <f t="shared" si="684"/>
        <v>0.16969374792502023</v>
      </c>
      <c r="DW208" s="104">
        <f t="shared" si="728"/>
        <v>-18.016849357166016</v>
      </c>
      <c r="DY208" s="183"/>
      <c r="DZ208" s="36">
        <v>42450</v>
      </c>
      <c r="EA208" s="105">
        <v>5.5908000000000007</v>
      </c>
      <c r="EB208" s="108">
        <v>5.5197500000000002</v>
      </c>
      <c r="ED208" s="104">
        <v>-17.167411428000015</v>
      </c>
      <c r="EE208" s="202">
        <f t="shared" si="665"/>
        <v>0.24720723575001102</v>
      </c>
      <c r="EF208" s="224">
        <v>5.0802499999999995</v>
      </c>
      <c r="EG208" s="163">
        <f t="shared" si="755"/>
        <v>0</v>
      </c>
      <c r="EH208" s="229">
        <f t="shared" si="763"/>
        <v>1.5</v>
      </c>
      <c r="EI208" s="204">
        <f t="shared" si="687"/>
        <v>-12.566497129645102</v>
      </c>
      <c r="EJ208" s="204">
        <f t="shared" si="628"/>
        <v>0.37081085362501653</v>
      </c>
      <c r="EK208" s="537"/>
      <c r="EL208" s="537"/>
      <c r="EM208" s="537"/>
      <c r="EN208" s="537"/>
      <c r="EO208" s="518"/>
      <c r="EP208" s="519">
        <f t="shared" si="729"/>
        <v>0.37081085362501653</v>
      </c>
      <c r="EQ208" s="519">
        <f t="shared" si="730"/>
        <v>0.37081085362501653</v>
      </c>
      <c r="ER208" s="519">
        <f t="shared" si="771"/>
        <v>0.37081085362501653</v>
      </c>
      <c r="ES208" s="519">
        <f t="shared" si="731"/>
        <v>0.66745953652502976</v>
      </c>
      <c r="ET208" s="546">
        <f t="shared" si="689"/>
        <v>0.66745953652502976</v>
      </c>
      <c r="EU208" s="104">
        <f t="shared" si="732"/>
        <v>-10.585204629570152</v>
      </c>
      <c r="EV208" s="182"/>
      <c r="EW208" s="183"/>
      <c r="EX208" s="36">
        <v>42450</v>
      </c>
      <c r="EY208" s="105">
        <v>5.5908000000000007</v>
      </c>
      <c r="EZ208" s="108">
        <v>5.5197500000000002</v>
      </c>
      <c r="FB208" s="104">
        <v>-17.167411428000015</v>
      </c>
      <c r="FC208" s="202">
        <f t="shared" si="666"/>
        <v>0.24720723575001102</v>
      </c>
      <c r="FD208" s="224">
        <v>1.5302500000000006</v>
      </c>
      <c r="FE208" s="163">
        <f t="shared" si="756"/>
        <v>0</v>
      </c>
      <c r="FF208" s="229">
        <f t="shared" si="764"/>
        <v>1.1000000000000001</v>
      </c>
      <c r="FG208" s="204">
        <f t="shared" si="692"/>
        <v>-15.831281257367571</v>
      </c>
      <c r="FH208" s="204">
        <f t="shared" si="630"/>
        <v>0.27192795932501213</v>
      </c>
      <c r="FI208" s="537"/>
      <c r="FJ208" s="537"/>
      <c r="FK208" s="537"/>
      <c r="FL208" s="537"/>
      <c r="FM208" s="518"/>
      <c r="FN208" s="519">
        <f t="shared" si="733"/>
        <v>0.27192795932501213</v>
      </c>
      <c r="FO208" s="519">
        <f t="shared" si="734"/>
        <v>0.27192795932501213</v>
      </c>
      <c r="FP208" s="519">
        <f t="shared" si="772"/>
        <v>0.27192795932501213</v>
      </c>
      <c r="FQ208" s="519">
        <f t="shared" si="735"/>
        <v>0.48947032678502184</v>
      </c>
      <c r="FR208" s="546">
        <f t="shared" si="694"/>
        <v>0.48947032678502184</v>
      </c>
      <c r="FS208" s="104">
        <f t="shared" si="736"/>
        <v>-14.634727362083549</v>
      </c>
      <c r="FT208"/>
      <c r="FU208" s="183"/>
      <c r="FV208" s="36">
        <v>42450</v>
      </c>
      <c r="FW208" s="105">
        <v>5.5908000000000007</v>
      </c>
      <c r="FX208" s="108">
        <v>5.5197500000000002</v>
      </c>
      <c r="FZ208" s="104">
        <v>-17.167411428000015</v>
      </c>
      <c r="GA208" s="202">
        <f t="shared" si="667"/>
        <v>0.24720723575001102</v>
      </c>
      <c r="GB208" s="223">
        <v>-2.6697500000000005</v>
      </c>
      <c r="GC208" s="163">
        <f t="shared" si="757"/>
        <v>0.93</v>
      </c>
      <c r="GD208" s="229">
        <f t="shared" si="765"/>
        <v>0</v>
      </c>
      <c r="GE208" s="204">
        <f t="shared" si="697"/>
        <v>-22.968356467965002</v>
      </c>
      <c r="GF208" s="204">
        <f t="shared" si="632"/>
        <v>0.17710996499751985</v>
      </c>
      <c r="GG208" s="537"/>
      <c r="GH208" s="537"/>
      <c r="GI208" s="537"/>
      <c r="GJ208" s="537"/>
      <c r="GK208" s="518"/>
      <c r="GL208" s="519">
        <f t="shared" si="737"/>
        <v>0.17710996499751985</v>
      </c>
      <c r="GM208" s="519">
        <f t="shared" si="738"/>
        <v>0.17710996499751985</v>
      </c>
      <c r="GN208" s="519">
        <f t="shared" si="773"/>
        <v>0.17710996499751985</v>
      </c>
      <c r="GO208" s="519">
        <f t="shared" si="739"/>
        <v>0.17710996499751985</v>
      </c>
      <c r="GP208" s="546">
        <f t="shared" si="699"/>
        <v>0.17710996499751985</v>
      </c>
      <c r="GQ208" s="104">
        <f t="shared" si="740"/>
        <v>-18.507651267664965</v>
      </c>
      <c r="GR208"/>
      <c r="GS208" s="183"/>
      <c r="GT208" s="36">
        <v>42450</v>
      </c>
      <c r="GU208" s="105">
        <v>5.5908000000000007</v>
      </c>
      <c r="GV208" s="108">
        <v>5.5197500000000002</v>
      </c>
      <c r="GX208" s="104">
        <v>-17.167411428000015</v>
      </c>
      <c r="GY208" s="202">
        <f t="shared" si="668"/>
        <v>0.24720723575001102</v>
      </c>
      <c r="GZ208" s="223">
        <v>0.18024999999999913</v>
      </c>
      <c r="HA208" s="163">
        <f t="shared" si="758"/>
        <v>0</v>
      </c>
      <c r="HB208" s="229">
        <f t="shared" si="766"/>
        <v>1.05</v>
      </c>
      <c r="HC208" s="204">
        <f t="shared" si="702"/>
        <v>-22.557699242355024</v>
      </c>
      <c r="HD208" s="204">
        <f t="shared" si="634"/>
        <v>0.25956759753751157</v>
      </c>
      <c r="HE208" s="537"/>
      <c r="HF208" s="537"/>
      <c r="HG208" s="537"/>
      <c r="HH208" s="537"/>
      <c r="HI208" s="518"/>
      <c r="HJ208" s="519">
        <f t="shared" si="741"/>
        <v>0.25956759753751157</v>
      </c>
      <c r="HK208" s="519">
        <f t="shared" si="742"/>
        <v>0.25956759753751157</v>
      </c>
      <c r="HL208" s="519">
        <f t="shared" si="774"/>
        <v>0.25956759753751157</v>
      </c>
      <c r="HM208" s="519">
        <f t="shared" si="743"/>
        <v>0.25956759753751157</v>
      </c>
      <c r="HN208" s="546">
        <f t="shared" si="704"/>
        <v>0.25956759753751157</v>
      </c>
      <c r="HO208" s="104">
        <f t="shared" si="744"/>
        <v>-18.229825087770077</v>
      </c>
      <c r="HP208" s="165"/>
      <c r="HQ208" s="183"/>
      <c r="HR208" s="36">
        <v>42450</v>
      </c>
      <c r="HS208" s="105">
        <v>5.5908000000000007</v>
      </c>
      <c r="HT208" s="108">
        <v>5.5197500000000002</v>
      </c>
      <c r="HV208" s="104">
        <v>-17.167411428000015</v>
      </c>
      <c r="HW208" s="202">
        <f t="shared" si="669"/>
        <v>0.24720723575001102</v>
      </c>
      <c r="HX208" s="223">
        <v>8.0249999999999488E-2</v>
      </c>
      <c r="HY208" s="163">
        <f t="shared" si="759"/>
        <v>0</v>
      </c>
      <c r="HZ208" s="229">
        <f t="shared" si="767"/>
        <v>1.05</v>
      </c>
      <c r="IA208" s="204">
        <f t="shared" si="707"/>
        <v>-24.054488230827531</v>
      </c>
      <c r="IB208" s="204">
        <f t="shared" si="636"/>
        <v>0.25956759753751157</v>
      </c>
      <c r="IC208" s="537"/>
      <c r="ID208" s="537"/>
      <c r="IE208" s="537"/>
      <c r="IF208" s="537"/>
      <c r="IG208" s="518"/>
      <c r="IH208" s="519">
        <f t="shared" si="745"/>
        <v>0.25956759753751157</v>
      </c>
      <c r="II208" s="519">
        <f t="shared" si="746"/>
        <v>0.25956759753751157</v>
      </c>
      <c r="IJ208" s="519">
        <f t="shared" si="775"/>
        <v>0.51913519507502315</v>
      </c>
      <c r="IK208" s="519">
        <f t="shared" si="747"/>
        <v>0.51913519507502315</v>
      </c>
      <c r="IL208" s="546">
        <f t="shared" si="709"/>
        <v>0.51913519507502315</v>
      </c>
      <c r="IM208" s="104">
        <f t="shared" si="748"/>
        <v>-20.628734323267548</v>
      </c>
      <c r="IN208" s="104"/>
      <c r="IO208" s="183"/>
      <c r="IP208" s="36">
        <v>42450</v>
      </c>
      <c r="IQ208" s="105">
        <v>5.5908000000000007</v>
      </c>
      <c r="IR208" s="108">
        <v>5.5197500000000002</v>
      </c>
      <c r="IT208" s="104">
        <v>-17.167411428000015</v>
      </c>
      <c r="IU208" s="202">
        <f t="shared" si="670"/>
        <v>0.24720723575001102</v>
      </c>
      <c r="IV208" s="365">
        <v>-0.81974999999999998</v>
      </c>
      <c r="IW208" s="163">
        <f t="shared" si="760"/>
        <v>0</v>
      </c>
      <c r="IX208" s="229">
        <f t="shared" si="768"/>
        <v>1</v>
      </c>
      <c r="IY208" s="204">
        <f t="shared" si="712"/>
        <v>-18.484328047157543</v>
      </c>
      <c r="IZ208" s="204">
        <f t="shared" si="638"/>
        <v>0.19441447150002134</v>
      </c>
      <c r="JA208" s="537"/>
      <c r="JB208" s="537"/>
      <c r="JC208" s="537"/>
      <c r="JD208" s="537"/>
      <c r="JE208" s="518"/>
      <c r="JF208" s="519">
        <f t="shared" si="749"/>
        <v>0.19441447150002134</v>
      </c>
      <c r="JG208" s="519">
        <f t="shared" si="750"/>
        <v>0.19441447150002134</v>
      </c>
      <c r="JH208" s="519">
        <f t="shared" si="776"/>
        <v>0.19441447150002134</v>
      </c>
      <c r="JI208" s="519">
        <f t="shared" si="751"/>
        <v>0.19441447150002134</v>
      </c>
      <c r="JJ208" s="546">
        <f t="shared" si="714"/>
        <v>0.19441447150002134</v>
      </c>
      <c r="JK208" s="104">
        <f t="shared" si="752"/>
        <v>-18.278751903016552</v>
      </c>
      <c r="JL208" s="186"/>
      <c r="JM208" s="186"/>
      <c r="JN208" s="527"/>
      <c r="JO208" s="163">
        <v>-17.167411428000015</v>
      </c>
      <c r="JP208" s="163">
        <v>-0.26975000000000016</v>
      </c>
      <c r="JQ208" s="398">
        <f t="shared" si="715"/>
        <v>-16.702612136195061</v>
      </c>
      <c r="JR208" s="398">
        <v>-16.94072222222222</v>
      </c>
      <c r="JT208" s="163">
        <v>-3.06975</v>
      </c>
      <c r="JU208" s="398">
        <f t="shared" si="716"/>
        <v>-18.016849357166016</v>
      </c>
      <c r="JX208" s="163">
        <v>5.0802499999999995</v>
      </c>
      <c r="JY208" s="425">
        <f t="shared" si="717"/>
        <v>-10.585204629570152</v>
      </c>
      <c r="KB208" s="163">
        <v>1.5302500000000006</v>
      </c>
      <c r="KC208" s="398">
        <f t="shared" si="528"/>
        <v>-14.634727362083549</v>
      </c>
      <c r="KF208" s="163">
        <v>-2.6697500000000005</v>
      </c>
      <c r="KG208" s="398">
        <f t="shared" si="718"/>
        <v>-18.507651267664965</v>
      </c>
      <c r="KJ208" s="163">
        <v>0.18024999999999913</v>
      </c>
      <c r="KK208" s="398">
        <f t="shared" si="719"/>
        <v>-18.229825087770077</v>
      </c>
      <c r="KL208" s="425"/>
      <c r="KN208" s="365">
        <v>8.0249999999999488E-2</v>
      </c>
      <c r="KO208" s="398">
        <f t="shared" si="720"/>
        <v>-20.628734323267548</v>
      </c>
      <c r="KP208" s="164"/>
      <c r="KR208" s="365">
        <v>-0.81974999999999998</v>
      </c>
      <c r="KS208" s="398">
        <f t="shared" si="532"/>
        <v>-18.278751903016552</v>
      </c>
      <c r="KT208" s="164"/>
      <c r="KU208" s="36">
        <v>42450</v>
      </c>
    </row>
    <row r="209" spans="1:325" x14ac:dyDescent="0.35">
      <c r="A209" s="95">
        <v>41354</v>
      </c>
      <c r="B209" s="36">
        <v>41354</v>
      </c>
      <c r="C209" s="301">
        <v>5.25</v>
      </c>
      <c r="D209" s="301">
        <v>2.4500000000000002</v>
      </c>
      <c r="E209" s="301">
        <v>10.6</v>
      </c>
      <c r="F209" s="301">
        <v>7.0500000000000007</v>
      </c>
      <c r="G209" s="301">
        <v>2.8499999999999996</v>
      </c>
      <c r="H209" s="301">
        <v>5.6999999999999993</v>
      </c>
      <c r="I209" s="301">
        <v>5.6</v>
      </c>
      <c r="J209" s="301">
        <v>4.7</v>
      </c>
      <c r="K209" s="106"/>
      <c r="L209" s="36">
        <v>42450</v>
      </c>
      <c r="M209" s="105">
        <v>5.5908000000000007</v>
      </c>
      <c r="N209" s="98">
        <f t="shared" si="523"/>
        <v>5.5197500000000002</v>
      </c>
      <c r="O209" s="108">
        <f t="shared" si="524"/>
        <v>5.4491666666666667</v>
      </c>
      <c r="P209" s="262"/>
      <c r="Q209" s="181">
        <v>42450</v>
      </c>
      <c r="R209" s="301">
        <v>5.25</v>
      </c>
      <c r="S209" s="224">
        <v>-0.26975000000000016</v>
      </c>
      <c r="T209">
        <v>-16.94072222222222</v>
      </c>
      <c r="U209" s="301">
        <v>2.4500000000000002</v>
      </c>
      <c r="V209" s="224">
        <v>-3.06975</v>
      </c>
      <c r="W209"/>
      <c r="X209" s="301">
        <v>10.6</v>
      </c>
      <c r="Y209" s="224">
        <v>5.0802499999999995</v>
      </c>
      <c r="Z209"/>
      <c r="AA209" s="301">
        <v>7.0500000000000007</v>
      </c>
      <c r="AB209" s="224">
        <v>1.5302500000000006</v>
      </c>
      <c r="AC209"/>
      <c r="AD209" s="301">
        <v>2.8499999999999996</v>
      </c>
      <c r="AE209" s="223">
        <v>-2.6697500000000005</v>
      </c>
      <c r="AF209"/>
      <c r="AG209" s="301">
        <v>5.6999999999999993</v>
      </c>
      <c r="AH209" s="223">
        <v>0.18024999999999913</v>
      </c>
      <c r="AI209" s="100"/>
      <c r="AJ209" s="301">
        <v>5.6</v>
      </c>
      <c r="AK209" s="223">
        <v>8.0249999999999488E-2</v>
      </c>
      <c r="AL209" s="104"/>
      <c r="AM209" s="301">
        <v>4.7</v>
      </c>
      <c r="AN209" s="223">
        <f t="shared" si="522"/>
        <v>-0.81974999999999998</v>
      </c>
      <c r="AO209" s="104"/>
      <c r="AZ209" s="36">
        <v>42451</v>
      </c>
      <c r="BA209" s="301">
        <v>1.9</v>
      </c>
      <c r="BC209" s="301">
        <v>0.4</v>
      </c>
      <c r="BE209" s="301">
        <v>8.3000000000000007</v>
      </c>
      <c r="BG209" s="301">
        <v>8.8500000000000014</v>
      </c>
      <c r="BI209" s="301">
        <v>5.75</v>
      </c>
      <c r="BK209" s="301">
        <v>6.1</v>
      </c>
      <c r="BM209" s="301">
        <v>6.4</v>
      </c>
      <c r="BN209" s="104"/>
      <c r="BO209" s="301">
        <v>4.75</v>
      </c>
      <c r="BP209" s="104"/>
      <c r="BQ209" s="104"/>
      <c r="BS209" s="36">
        <v>42451</v>
      </c>
      <c r="BT209">
        <v>155</v>
      </c>
      <c r="BU209">
        <f t="shared" si="671"/>
        <v>1.55</v>
      </c>
      <c r="BV209">
        <f t="shared" si="672"/>
        <v>-16.911656593749989</v>
      </c>
      <c r="BW209">
        <v>139</v>
      </c>
      <c r="BX209">
        <f t="shared" si="673"/>
        <v>1.39</v>
      </c>
      <c r="BY209" s="98"/>
      <c r="CD209" s="36">
        <v>42451</v>
      </c>
      <c r="CE209" s="105">
        <v>5.7343000000000002</v>
      </c>
      <c r="CF209" s="108">
        <v>5.6625500000000004</v>
      </c>
      <c r="CH209" s="104">
        <v>-16.911656593749989</v>
      </c>
      <c r="CI209" s="202">
        <f t="shared" si="663"/>
        <v>0.25575483425002687</v>
      </c>
      <c r="CJ209" s="224">
        <v>-3.7625500000000005</v>
      </c>
      <c r="CK209" s="163">
        <f t="shared" si="753"/>
        <v>0.9</v>
      </c>
      <c r="CL209" s="229">
        <f t="shared" si="761"/>
        <v>0</v>
      </c>
      <c r="CM209" s="204">
        <f t="shared" si="677"/>
        <v>-17.984568600504989</v>
      </c>
      <c r="CN209" s="204">
        <f t="shared" si="593"/>
        <v>0.18593418507505177</v>
      </c>
      <c r="CO209" s="537"/>
      <c r="CP209" s="537"/>
      <c r="CQ209" s="537"/>
      <c r="CR209" s="537"/>
      <c r="CS209" s="518"/>
      <c r="CT209" s="519">
        <f t="shared" si="721"/>
        <v>0.18593418507505177</v>
      </c>
      <c r="CU209" s="519">
        <f t="shared" si="722"/>
        <v>0.18593418507505177</v>
      </c>
      <c r="CV209" s="519">
        <f t="shared" si="769"/>
        <v>0.18593418507505177</v>
      </c>
      <c r="CW209" s="519">
        <f t="shared" si="723"/>
        <v>0.18593418507505177</v>
      </c>
      <c r="CX209" s="546">
        <f t="shared" si="679"/>
        <v>0.18593418507505177</v>
      </c>
      <c r="CY209" s="104">
        <f t="shared" si="724"/>
        <v>-16.516677951120009</v>
      </c>
      <c r="CZ209"/>
      <c r="DB209" s="36">
        <v>42451</v>
      </c>
      <c r="DC209" s="105">
        <v>5.7343000000000002</v>
      </c>
      <c r="DD209" s="108">
        <v>5.6625500000000004</v>
      </c>
      <c r="DF209" s="104">
        <v>-16.911656593749989</v>
      </c>
      <c r="DG209" s="202">
        <f t="shared" si="664"/>
        <v>0.25575483425002687</v>
      </c>
      <c r="DH209" s="224">
        <v>-5.2625500000000001</v>
      </c>
      <c r="DI209" s="163">
        <f t="shared" si="754"/>
        <v>-0.3</v>
      </c>
      <c r="DJ209" s="229">
        <f t="shared" si="762"/>
        <v>0</v>
      </c>
      <c r="DK209" s="204">
        <f t="shared" si="682"/>
        <v>-21.099815097114998</v>
      </c>
      <c r="DL209" s="204">
        <f t="shared" si="627"/>
        <v>-0.12097161602498119</v>
      </c>
      <c r="DM209" s="537"/>
      <c r="DN209" s="537"/>
      <c r="DO209" s="537"/>
      <c r="DP209" s="537"/>
      <c r="DQ209" s="518"/>
      <c r="DR209" s="519">
        <f t="shared" si="725"/>
        <v>-0.12097161602498119</v>
      </c>
      <c r="DS209" s="519">
        <f t="shared" si="726"/>
        <v>-0.12097161602498119</v>
      </c>
      <c r="DT209" s="519">
        <f t="shared" si="770"/>
        <v>-0.12097161602498119</v>
      </c>
      <c r="DU209" s="519">
        <f t="shared" si="727"/>
        <v>-0.12097161602498119</v>
      </c>
      <c r="DV209" s="546">
        <f t="shared" si="684"/>
        <v>-0.12097161602498119</v>
      </c>
      <c r="DW209" s="104">
        <f t="shared" si="728"/>
        <v>-18.137820973190998</v>
      </c>
      <c r="DY209" s="183"/>
      <c r="DZ209" s="36">
        <v>42451</v>
      </c>
      <c r="EA209" s="105">
        <v>5.7343000000000002</v>
      </c>
      <c r="EB209" s="108">
        <v>5.6625500000000004</v>
      </c>
      <c r="ED209" s="104">
        <v>-16.911656593749989</v>
      </c>
      <c r="EE209" s="202">
        <f t="shared" si="665"/>
        <v>0.25575483425002687</v>
      </c>
      <c r="EF209" s="224">
        <v>2.6374500000000003</v>
      </c>
      <c r="EG209" s="163">
        <f t="shared" si="755"/>
        <v>0</v>
      </c>
      <c r="EH209" s="229">
        <f t="shared" si="763"/>
        <v>1.3</v>
      </c>
      <c r="EI209" s="204">
        <f t="shared" si="687"/>
        <v>-12.234015845120068</v>
      </c>
      <c r="EJ209" s="204">
        <f t="shared" si="628"/>
        <v>0.33248128452503423</v>
      </c>
      <c r="EK209" s="537"/>
      <c r="EL209" s="537"/>
      <c r="EM209" s="537"/>
      <c r="EN209" s="537"/>
      <c r="EO209" s="518"/>
      <c r="EP209" s="519">
        <f t="shared" si="729"/>
        <v>0.33248128452503423</v>
      </c>
      <c r="EQ209" s="519">
        <f t="shared" si="730"/>
        <v>0.33248128452503423</v>
      </c>
      <c r="ER209" s="519">
        <f t="shared" si="771"/>
        <v>0.33248128452503423</v>
      </c>
      <c r="ES209" s="519">
        <f t="shared" si="731"/>
        <v>0.59846631214506163</v>
      </c>
      <c r="ET209" s="546">
        <f t="shared" si="689"/>
        <v>0.59846631214506163</v>
      </c>
      <c r="EU209" s="104">
        <f t="shared" si="732"/>
        <v>-9.9867383174250897</v>
      </c>
      <c r="EV209" s="182"/>
      <c r="EW209" s="183"/>
      <c r="EX209" s="36">
        <v>42451</v>
      </c>
      <c r="EY209" s="105">
        <v>5.7343000000000002</v>
      </c>
      <c r="EZ209" s="108">
        <v>5.6625500000000004</v>
      </c>
      <c r="FB209" s="104">
        <v>-16.911656593749989</v>
      </c>
      <c r="FC209" s="202">
        <f t="shared" si="666"/>
        <v>0.25575483425002687</v>
      </c>
      <c r="FD209" s="224">
        <v>3.187450000000001</v>
      </c>
      <c r="FE209" s="163">
        <f t="shared" si="756"/>
        <v>0</v>
      </c>
      <c r="FF209" s="229">
        <f t="shared" si="764"/>
        <v>1.4</v>
      </c>
      <c r="FG209" s="204">
        <f t="shared" si="692"/>
        <v>-15.473224489417534</v>
      </c>
      <c r="FH209" s="204">
        <f t="shared" si="630"/>
        <v>0.35805676795003727</v>
      </c>
      <c r="FI209" s="537"/>
      <c r="FJ209" s="537"/>
      <c r="FK209" s="537"/>
      <c r="FL209" s="537"/>
      <c r="FM209" s="518"/>
      <c r="FN209" s="519">
        <f t="shared" si="733"/>
        <v>0.35805676795003727</v>
      </c>
      <c r="FO209" s="519">
        <f t="shared" si="734"/>
        <v>0.35805676795003727</v>
      </c>
      <c r="FP209" s="519">
        <f t="shared" si="772"/>
        <v>0.35805676795003727</v>
      </c>
      <c r="FQ209" s="519">
        <f t="shared" si="735"/>
        <v>0.64450218231006706</v>
      </c>
      <c r="FR209" s="546">
        <f t="shared" si="694"/>
        <v>0.64450218231006706</v>
      </c>
      <c r="FS209" s="104">
        <f t="shared" si="736"/>
        <v>-13.990225179773482</v>
      </c>
      <c r="FT209"/>
      <c r="FU209" s="183"/>
      <c r="FV209" s="36">
        <v>42451</v>
      </c>
      <c r="FW209" s="105">
        <v>5.7343000000000002</v>
      </c>
      <c r="FX209" s="108">
        <v>5.6625500000000004</v>
      </c>
      <c r="FZ209" s="104">
        <v>-16.911656593749989</v>
      </c>
      <c r="GA209" s="202">
        <f t="shared" si="667"/>
        <v>0.25575483425002687</v>
      </c>
      <c r="GB209" s="223">
        <v>8.7449999999999584E-2</v>
      </c>
      <c r="GC209" s="163">
        <f t="shared" si="757"/>
        <v>0</v>
      </c>
      <c r="GD209" s="229">
        <f t="shared" si="765"/>
        <v>1.05</v>
      </c>
      <c r="GE209" s="204">
        <f t="shared" si="697"/>
        <v>-22.699813892002474</v>
      </c>
      <c r="GF209" s="204">
        <f t="shared" si="632"/>
        <v>0.26854257596252751</v>
      </c>
      <c r="GG209" s="537"/>
      <c r="GH209" s="537"/>
      <c r="GI209" s="537"/>
      <c r="GJ209" s="537"/>
      <c r="GK209" s="518"/>
      <c r="GL209" s="519">
        <f t="shared" si="737"/>
        <v>0.26854257596252751</v>
      </c>
      <c r="GM209" s="519">
        <f t="shared" si="738"/>
        <v>0.26854257596252751</v>
      </c>
      <c r="GN209" s="519">
        <f t="shared" si="773"/>
        <v>0.53708515192505502</v>
      </c>
      <c r="GO209" s="519">
        <f t="shared" si="739"/>
        <v>0.53708515192505502</v>
      </c>
      <c r="GP209" s="546">
        <f t="shared" si="699"/>
        <v>0.53708515192505502</v>
      </c>
      <c r="GQ209" s="104">
        <f t="shared" si="740"/>
        <v>-17.97056611573991</v>
      </c>
      <c r="GR209"/>
      <c r="GS209" s="183"/>
      <c r="GT209" s="36">
        <v>42451</v>
      </c>
      <c r="GU209" s="105">
        <v>5.7343000000000002</v>
      </c>
      <c r="GV209" s="108">
        <v>5.6625500000000004</v>
      </c>
      <c r="GX209" s="104">
        <v>-16.911656593749989</v>
      </c>
      <c r="GY209" s="202">
        <f t="shared" si="668"/>
        <v>0.25575483425002687</v>
      </c>
      <c r="GZ209" s="223">
        <v>0.43744999999999923</v>
      </c>
      <c r="HA209" s="163">
        <f t="shared" si="758"/>
        <v>0</v>
      </c>
      <c r="HB209" s="229">
        <f t="shared" si="766"/>
        <v>1.05</v>
      </c>
      <c r="HC209" s="204">
        <f t="shared" si="702"/>
        <v>-22.289156666392497</v>
      </c>
      <c r="HD209" s="204">
        <f t="shared" si="634"/>
        <v>0.26854257596252751</v>
      </c>
      <c r="HE209" s="537"/>
      <c r="HF209" s="537"/>
      <c r="HG209" s="537"/>
      <c r="HH209" s="537"/>
      <c r="HI209" s="518"/>
      <c r="HJ209" s="519">
        <f t="shared" si="741"/>
        <v>0.26854257596252751</v>
      </c>
      <c r="HK209" s="519">
        <f t="shared" si="742"/>
        <v>0.26854257596252751</v>
      </c>
      <c r="HL209" s="519">
        <f t="shared" si="774"/>
        <v>0.26854257596252751</v>
      </c>
      <c r="HM209" s="519">
        <f t="shared" si="743"/>
        <v>0.26854257596252751</v>
      </c>
      <c r="HN209" s="546">
        <f t="shared" si="704"/>
        <v>0.26854257596252751</v>
      </c>
      <c r="HO209" s="104">
        <f t="shared" si="744"/>
        <v>-17.96128251180755</v>
      </c>
      <c r="HP209" s="165"/>
      <c r="HQ209" s="183"/>
      <c r="HR209" s="36">
        <v>42451</v>
      </c>
      <c r="HS209" s="105">
        <v>5.7343000000000002</v>
      </c>
      <c r="HT209" s="108">
        <v>5.6625500000000004</v>
      </c>
      <c r="HV209" s="104">
        <v>-16.911656593749989</v>
      </c>
      <c r="HW209" s="202">
        <f t="shared" si="669"/>
        <v>0.25575483425002687</v>
      </c>
      <c r="HX209" s="223">
        <v>0.73744999999999994</v>
      </c>
      <c r="HY209" s="163">
        <f t="shared" si="759"/>
        <v>0</v>
      </c>
      <c r="HZ209" s="229">
        <f t="shared" si="767"/>
        <v>1.05</v>
      </c>
      <c r="IA209" s="204">
        <f t="shared" si="707"/>
        <v>-23.785945654865003</v>
      </c>
      <c r="IB209" s="204">
        <f t="shared" si="636"/>
        <v>0.26854257596252751</v>
      </c>
      <c r="IC209" s="537"/>
      <c r="ID209" s="537"/>
      <c r="IE209" s="537"/>
      <c r="IF209" s="537"/>
      <c r="IG209" s="518"/>
      <c r="IH209" s="519">
        <f t="shared" si="745"/>
        <v>0.26854257596252751</v>
      </c>
      <c r="II209" s="519">
        <f t="shared" si="746"/>
        <v>0.26854257596252751</v>
      </c>
      <c r="IJ209" s="519">
        <f t="shared" si="775"/>
        <v>0.53708515192505502</v>
      </c>
      <c r="IK209" s="519">
        <f t="shared" si="747"/>
        <v>0.53708515192505502</v>
      </c>
      <c r="IL209" s="546">
        <f t="shared" si="709"/>
        <v>0.53708515192505502</v>
      </c>
      <c r="IM209" s="104">
        <f t="shared" si="748"/>
        <v>-20.091649171342493</v>
      </c>
      <c r="IN209" s="104"/>
      <c r="IO209" s="183"/>
      <c r="IP209" s="36">
        <v>42451</v>
      </c>
      <c r="IQ209" s="105">
        <v>5.7343000000000002</v>
      </c>
      <c r="IR209" s="108">
        <v>5.6625500000000004</v>
      </c>
      <c r="IT209" s="104">
        <v>-16.911656593749989</v>
      </c>
      <c r="IU209" s="202">
        <f t="shared" si="670"/>
        <v>0.25575483425002687</v>
      </c>
      <c r="IV209" s="365">
        <v>-0.91255000000000042</v>
      </c>
      <c r="IW209" s="163">
        <f t="shared" si="760"/>
        <v>0</v>
      </c>
      <c r="IX209" s="229">
        <f t="shared" si="768"/>
        <v>1</v>
      </c>
      <c r="IY209" s="204">
        <f t="shared" si="712"/>
        <v>-18.27281837865749</v>
      </c>
      <c r="IZ209" s="204">
        <f t="shared" si="638"/>
        <v>0.21150966850005304</v>
      </c>
      <c r="JA209" s="537"/>
      <c r="JB209" s="537"/>
      <c r="JC209" s="537"/>
      <c r="JD209" s="537"/>
      <c r="JE209" s="518"/>
      <c r="JF209" s="519">
        <f t="shared" si="749"/>
        <v>0.21150966850005304</v>
      </c>
      <c r="JG209" s="519">
        <f t="shared" si="750"/>
        <v>0.21150966850005304</v>
      </c>
      <c r="JH209" s="519">
        <f t="shared" si="776"/>
        <v>0.21150966850005304</v>
      </c>
      <c r="JI209" s="519">
        <f t="shared" si="751"/>
        <v>0.21150966850005304</v>
      </c>
      <c r="JJ209" s="546">
        <f t="shared" si="714"/>
        <v>0.21150966850005304</v>
      </c>
      <c r="JK209" s="104">
        <f t="shared" si="752"/>
        <v>-18.067242234516499</v>
      </c>
      <c r="JL209" s="186"/>
      <c r="JM209" s="186"/>
      <c r="JN209" s="527"/>
      <c r="JO209" s="163">
        <v>-16.911656593749989</v>
      </c>
      <c r="JP209" s="163">
        <v>-3.7625500000000005</v>
      </c>
      <c r="JQ209" s="398">
        <f t="shared" si="715"/>
        <v>-16.516677951120009</v>
      </c>
      <c r="JT209" s="163">
        <v>-5.2625500000000001</v>
      </c>
      <c r="JU209" s="398">
        <f t="shared" si="716"/>
        <v>-18.137820973190998</v>
      </c>
      <c r="JX209" s="163">
        <v>2.6374500000000003</v>
      </c>
      <c r="JY209" s="425">
        <f t="shared" si="717"/>
        <v>-9.9867383174250897</v>
      </c>
      <c r="KB209" s="163">
        <v>3.187450000000001</v>
      </c>
      <c r="KC209" s="398">
        <f t="shared" si="528"/>
        <v>-13.990225179773482</v>
      </c>
      <c r="KF209" s="163">
        <v>8.7449999999999584E-2</v>
      </c>
      <c r="KG209" s="398">
        <f t="shared" si="718"/>
        <v>-17.97056611573991</v>
      </c>
      <c r="KJ209" s="163">
        <v>0.43744999999999923</v>
      </c>
      <c r="KK209" s="398">
        <f t="shared" si="719"/>
        <v>-17.96128251180755</v>
      </c>
      <c r="KL209" s="425"/>
      <c r="KN209" s="365">
        <v>0.73744999999999994</v>
      </c>
      <c r="KO209" s="398">
        <f t="shared" si="720"/>
        <v>-20.091649171342493</v>
      </c>
      <c r="KP209" s="164"/>
      <c r="KR209" s="365">
        <v>-0.91255000000000042</v>
      </c>
      <c r="KS209" s="398">
        <f t="shared" si="532"/>
        <v>-18.067242234516499</v>
      </c>
      <c r="KT209" s="164"/>
      <c r="KU209" s="36">
        <v>42451</v>
      </c>
    </row>
    <row r="210" spans="1:325" x14ac:dyDescent="0.35">
      <c r="A210" s="95">
        <v>41355</v>
      </c>
      <c r="B210" s="36">
        <v>41355</v>
      </c>
      <c r="C210" s="301">
        <v>1.9</v>
      </c>
      <c r="D210" s="301">
        <v>0.4</v>
      </c>
      <c r="E210" s="301">
        <v>8.3000000000000007</v>
      </c>
      <c r="F210" s="301">
        <v>8.8500000000000014</v>
      </c>
      <c r="G210" s="301">
        <v>5.75</v>
      </c>
      <c r="H210" s="301">
        <v>6.1</v>
      </c>
      <c r="I210" s="301">
        <v>6.4</v>
      </c>
      <c r="J210" s="301">
        <v>4.75</v>
      </c>
      <c r="K210" s="106"/>
      <c r="L210" s="36">
        <v>42451</v>
      </c>
      <c r="M210" s="105">
        <v>5.7343000000000002</v>
      </c>
      <c r="N210" s="98">
        <f t="shared" si="523"/>
        <v>5.6625500000000004</v>
      </c>
      <c r="O210" s="108">
        <f t="shared" si="524"/>
        <v>5.5912666666666668</v>
      </c>
      <c r="P210" s="262"/>
      <c r="Q210" s="181">
        <v>42451</v>
      </c>
      <c r="R210" s="301">
        <v>1.9</v>
      </c>
      <c r="S210" s="224">
        <v>-3.7625500000000005</v>
      </c>
      <c r="T210"/>
      <c r="U210" s="301">
        <v>0.4</v>
      </c>
      <c r="V210" s="224">
        <v>-5.2625500000000001</v>
      </c>
      <c r="W210"/>
      <c r="X210" s="301">
        <v>8.3000000000000007</v>
      </c>
      <c r="Y210" s="224">
        <v>2.6374500000000003</v>
      </c>
      <c r="Z210"/>
      <c r="AA210" s="301">
        <v>8.8500000000000014</v>
      </c>
      <c r="AB210" s="224">
        <v>3.187450000000001</v>
      </c>
      <c r="AC210"/>
      <c r="AD210" s="301">
        <v>5.75</v>
      </c>
      <c r="AE210" s="223">
        <v>8.7449999999999584E-2</v>
      </c>
      <c r="AF210"/>
      <c r="AG210" s="301">
        <v>6.1</v>
      </c>
      <c r="AH210" s="223">
        <v>0.43744999999999923</v>
      </c>
      <c r="AI210" s="100"/>
      <c r="AJ210" s="301">
        <v>6.4</v>
      </c>
      <c r="AK210" s="223">
        <v>0.73744999999999994</v>
      </c>
      <c r="AL210" s="104"/>
      <c r="AM210" s="301">
        <v>4.75</v>
      </c>
      <c r="AN210" s="223">
        <f t="shared" si="522"/>
        <v>-0.91255000000000042</v>
      </c>
      <c r="AO210" s="104"/>
      <c r="AZ210" s="36">
        <v>42452</v>
      </c>
      <c r="BA210" s="301">
        <v>0.85000000000000009</v>
      </c>
      <c r="BC210" s="301">
        <v>1.5</v>
      </c>
      <c r="BE210" s="301">
        <v>7</v>
      </c>
      <c r="BG210" s="301">
        <v>7.3000000000000007</v>
      </c>
      <c r="BI210" s="301">
        <v>7.0500000000000007</v>
      </c>
      <c r="BK210" s="301">
        <v>3.9000000000000004</v>
      </c>
      <c r="BM210" s="301">
        <v>9.1</v>
      </c>
      <c r="BN210" s="104"/>
      <c r="BO210" s="301">
        <v>5.0999999999999996</v>
      </c>
      <c r="BP210" s="104"/>
      <c r="BQ210" s="104"/>
      <c r="BS210" s="36">
        <v>42452</v>
      </c>
      <c r="BT210">
        <v>156</v>
      </c>
      <c r="BU210">
        <f t="shared" si="671"/>
        <v>1.56</v>
      </c>
      <c r="BV210">
        <f t="shared" si="672"/>
        <v>-16.647133376000049</v>
      </c>
      <c r="BW210">
        <v>140</v>
      </c>
      <c r="BX210">
        <f t="shared" si="673"/>
        <v>1.4</v>
      </c>
      <c r="BY210">
        <v>-20.121592592592592</v>
      </c>
      <c r="CD210" s="36">
        <v>42452</v>
      </c>
      <c r="CE210" s="105">
        <v>5.8792</v>
      </c>
      <c r="CF210" s="108">
        <v>5.8067500000000001</v>
      </c>
      <c r="CH210" s="104">
        <v>-16.647133376000049</v>
      </c>
      <c r="CI210" s="202">
        <f t="shared" si="663"/>
        <v>0.26452321774993948</v>
      </c>
      <c r="CJ210" s="224">
        <v>-4.9567499999999995</v>
      </c>
      <c r="CK210" s="163">
        <f t="shared" si="753"/>
        <v>0.85</v>
      </c>
      <c r="CL210" s="229">
        <f t="shared" si="761"/>
        <v>0</v>
      </c>
      <c r="CM210" s="204">
        <f t="shared" si="677"/>
        <v>-17.795200647667603</v>
      </c>
      <c r="CN210" s="204">
        <f t="shared" si="593"/>
        <v>0.18936795283738661</v>
      </c>
      <c r="CO210" s="537"/>
      <c r="CP210" s="537"/>
      <c r="CQ210" s="537"/>
      <c r="CR210" s="537"/>
      <c r="CS210" s="518"/>
      <c r="CT210" s="519">
        <f t="shared" si="721"/>
        <v>0.18936795283738661</v>
      </c>
      <c r="CU210" s="519">
        <f t="shared" si="722"/>
        <v>0.18936795283738661</v>
      </c>
      <c r="CV210" s="519">
        <f t="shared" si="769"/>
        <v>0.18936795283738661</v>
      </c>
      <c r="CW210" s="519">
        <f t="shared" si="723"/>
        <v>0.18936795283738661</v>
      </c>
      <c r="CX210" s="546">
        <f t="shared" si="679"/>
        <v>0.18936795283738661</v>
      </c>
      <c r="CY210" s="104">
        <f t="shared" si="724"/>
        <v>-16.327309998282622</v>
      </c>
      <c r="CZ210"/>
      <c r="DB210" s="36">
        <v>42452</v>
      </c>
      <c r="DC210" s="105">
        <v>5.8792</v>
      </c>
      <c r="DD210" s="108">
        <v>5.8067500000000001</v>
      </c>
      <c r="DF210" s="104">
        <v>-16.647133376000049</v>
      </c>
      <c r="DG210" s="202">
        <f t="shared" si="664"/>
        <v>0.26452321774993948</v>
      </c>
      <c r="DH210" s="224">
        <v>-4.3067500000000001</v>
      </c>
      <c r="DI210" s="163">
        <f t="shared" si="754"/>
        <v>0.85</v>
      </c>
      <c r="DJ210" s="229">
        <f t="shared" si="762"/>
        <v>0</v>
      </c>
      <c r="DK210" s="204">
        <f t="shared" si="682"/>
        <v>-20.910447144277612</v>
      </c>
      <c r="DL210" s="204">
        <f t="shared" si="627"/>
        <v>0.18936795283738661</v>
      </c>
      <c r="DM210" s="537"/>
      <c r="DN210" s="537"/>
      <c r="DO210" s="537"/>
      <c r="DP210" s="537"/>
      <c r="DQ210" s="518"/>
      <c r="DR210" s="519">
        <f t="shared" si="725"/>
        <v>0.18936795283738661</v>
      </c>
      <c r="DS210" s="519">
        <f t="shared" si="726"/>
        <v>0.18936795283738661</v>
      </c>
      <c r="DT210" s="519">
        <f t="shared" si="770"/>
        <v>0.18936795283738661</v>
      </c>
      <c r="DU210" s="519">
        <f t="shared" si="727"/>
        <v>0.18936795283738661</v>
      </c>
      <c r="DV210" s="546">
        <f t="shared" si="684"/>
        <v>0.18936795283738661</v>
      </c>
      <c r="DW210" s="104">
        <f t="shared" si="728"/>
        <v>-17.948453020353611</v>
      </c>
      <c r="DY210" s="183"/>
      <c r="DZ210" s="36">
        <v>42452</v>
      </c>
      <c r="EA210" s="105">
        <v>5.8792</v>
      </c>
      <c r="EB210" s="108">
        <v>5.8067500000000001</v>
      </c>
      <c r="ED210" s="104">
        <v>-16.647133376000049</v>
      </c>
      <c r="EE210" s="202">
        <f t="shared" si="665"/>
        <v>0.26452321774993948</v>
      </c>
      <c r="EF210" s="224">
        <v>1.1932499999999999</v>
      </c>
      <c r="EG210" s="163">
        <f t="shared" si="755"/>
        <v>0</v>
      </c>
      <c r="EH210" s="229">
        <f t="shared" si="763"/>
        <v>1.1000000000000001</v>
      </c>
      <c r="EI210" s="204">
        <f t="shared" si="687"/>
        <v>-11.943040305595135</v>
      </c>
      <c r="EJ210" s="204">
        <f t="shared" si="628"/>
        <v>0.29097553952493271</v>
      </c>
      <c r="EK210" s="537"/>
      <c r="EL210" s="537"/>
      <c r="EM210" s="537"/>
      <c r="EN210" s="537"/>
      <c r="EO210" s="518"/>
      <c r="EP210" s="519">
        <f t="shared" si="729"/>
        <v>0.29097553952493271</v>
      </c>
      <c r="EQ210" s="519">
        <f t="shared" si="730"/>
        <v>0.29097553952493271</v>
      </c>
      <c r="ER210" s="519">
        <f t="shared" si="771"/>
        <v>0.29097553952493271</v>
      </c>
      <c r="ES210" s="519">
        <f t="shared" si="731"/>
        <v>0.52375597114487893</v>
      </c>
      <c r="ET210" s="546">
        <f t="shared" si="689"/>
        <v>0.52375597114487893</v>
      </c>
      <c r="EU210" s="104">
        <f t="shared" si="732"/>
        <v>-9.4629823462802101</v>
      </c>
      <c r="EV210" s="182"/>
      <c r="EW210" s="183"/>
      <c r="EX210" s="36">
        <v>42452</v>
      </c>
      <c r="EY210" s="105">
        <v>5.8792</v>
      </c>
      <c r="EZ210" s="108">
        <v>5.8067500000000001</v>
      </c>
      <c r="FB210" s="104">
        <v>-16.647133376000049</v>
      </c>
      <c r="FC210" s="202">
        <f t="shared" si="666"/>
        <v>0.26452321774993948</v>
      </c>
      <c r="FD210" s="224">
        <v>1.4932500000000006</v>
      </c>
      <c r="FE210" s="163">
        <f t="shared" si="756"/>
        <v>0</v>
      </c>
      <c r="FF210" s="229">
        <f t="shared" si="764"/>
        <v>1.1000000000000001</v>
      </c>
      <c r="FG210" s="204">
        <f t="shared" si="692"/>
        <v>-15.182248949892601</v>
      </c>
      <c r="FH210" s="204">
        <f t="shared" si="630"/>
        <v>0.29097553952493271</v>
      </c>
      <c r="FI210" s="537"/>
      <c r="FJ210" s="537"/>
      <c r="FK210" s="537"/>
      <c r="FL210" s="537"/>
      <c r="FM210" s="518"/>
      <c r="FN210" s="519">
        <f t="shared" si="733"/>
        <v>0.29097553952493271</v>
      </c>
      <c r="FO210" s="519">
        <f t="shared" si="734"/>
        <v>0.29097553952493271</v>
      </c>
      <c r="FP210" s="519">
        <f t="shared" si="772"/>
        <v>0.29097553952493271</v>
      </c>
      <c r="FQ210" s="519">
        <f t="shared" si="735"/>
        <v>0.52375597114487893</v>
      </c>
      <c r="FR210" s="546">
        <f t="shared" si="694"/>
        <v>0.52375597114487893</v>
      </c>
      <c r="FS210" s="104">
        <f t="shared" si="736"/>
        <v>-13.466469208628602</v>
      </c>
      <c r="FT210"/>
      <c r="FU210" s="183"/>
      <c r="FV210" s="36">
        <v>42452</v>
      </c>
      <c r="FW210" s="105">
        <v>5.8792</v>
      </c>
      <c r="FX210" s="108">
        <v>5.8067500000000001</v>
      </c>
      <c r="FZ210" s="104">
        <v>-16.647133376000049</v>
      </c>
      <c r="GA210" s="202">
        <f t="shared" si="667"/>
        <v>0.26452321774993948</v>
      </c>
      <c r="GB210" s="223">
        <v>1.2432500000000006</v>
      </c>
      <c r="GC210" s="163">
        <f t="shared" si="757"/>
        <v>0</v>
      </c>
      <c r="GD210" s="229">
        <f t="shared" si="765"/>
        <v>1.1000000000000001</v>
      </c>
      <c r="GE210" s="204">
        <f t="shared" si="697"/>
        <v>-22.408838352477542</v>
      </c>
      <c r="GF210" s="204">
        <f t="shared" si="632"/>
        <v>0.29097553952493271</v>
      </c>
      <c r="GG210" s="537"/>
      <c r="GH210" s="537"/>
      <c r="GI210" s="537"/>
      <c r="GJ210" s="537"/>
      <c r="GK210" s="518"/>
      <c r="GL210" s="519">
        <f t="shared" si="737"/>
        <v>0.29097553952493271</v>
      </c>
      <c r="GM210" s="519">
        <f t="shared" si="738"/>
        <v>0.29097553952493271</v>
      </c>
      <c r="GN210" s="519">
        <f t="shared" si="773"/>
        <v>0.29097553952493271</v>
      </c>
      <c r="GO210" s="519">
        <f t="shared" si="739"/>
        <v>0.29097553952493271</v>
      </c>
      <c r="GP210" s="546">
        <f t="shared" si="699"/>
        <v>0.29097553952493271</v>
      </c>
      <c r="GQ210" s="104">
        <f t="shared" si="740"/>
        <v>-17.679590576214977</v>
      </c>
      <c r="GR210"/>
      <c r="GS210" s="183"/>
      <c r="GT210" s="36">
        <v>42452</v>
      </c>
      <c r="GU210" s="105">
        <v>5.8792</v>
      </c>
      <c r="GV210" s="108">
        <v>5.8067500000000001</v>
      </c>
      <c r="GX210" s="104">
        <v>-16.647133376000049</v>
      </c>
      <c r="GY210" s="202">
        <f t="shared" si="668"/>
        <v>0.26452321774993948</v>
      </c>
      <c r="GZ210" s="223">
        <v>-1.9067499999999997</v>
      </c>
      <c r="HA210" s="163">
        <f t="shared" si="758"/>
        <v>0.95</v>
      </c>
      <c r="HB210" s="229">
        <f t="shared" si="766"/>
        <v>0</v>
      </c>
      <c r="HC210" s="204">
        <f t="shared" si="702"/>
        <v>-22.073336391780117</v>
      </c>
      <c r="HD210" s="204">
        <f t="shared" si="634"/>
        <v>0.21582027461237985</v>
      </c>
      <c r="HE210" s="537"/>
      <c r="HF210" s="537"/>
      <c r="HG210" s="537"/>
      <c r="HH210" s="537"/>
      <c r="HI210" s="518"/>
      <c r="HJ210" s="519">
        <f t="shared" si="741"/>
        <v>0.21582027461237985</v>
      </c>
      <c r="HK210" s="519">
        <f t="shared" si="742"/>
        <v>0.21582027461237985</v>
      </c>
      <c r="HL210" s="519">
        <f t="shared" si="774"/>
        <v>0.21582027461237985</v>
      </c>
      <c r="HM210" s="519">
        <f t="shared" si="743"/>
        <v>0.21582027461237985</v>
      </c>
      <c r="HN210" s="546">
        <f t="shared" si="704"/>
        <v>0.21582027461237985</v>
      </c>
      <c r="HO210" s="104">
        <f t="shared" si="744"/>
        <v>-17.74546223719517</v>
      </c>
      <c r="HP210" s="165"/>
      <c r="HQ210" s="183"/>
      <c r="HR210" s="36">
        <v>42452</v>
      </c>
      <c r="HS210" s="105">
        <v>5.8792</v>
      </c>
      <c r="HT210" s="108">
        <v>5.8067500000000001</v>
      </c>
      <c r="HV210" s="104">
        <v>-16.647133376000049</v>
      </c>
      <c r="HW210" s="202">
        <f t="shared" si="669"/>
        <v>0.26452321774993948</v>
      </c>
      <c r="HX210" s="223">
        <v>3.2932499999999996</v>
      </c>
      <c r="HY210" s="163">
        <f t="shared" si="759"/>
        <v>0</v>
      </c>
      <c r="HZ210" s="229">
        <f t="shared" si="767"/>
        <v>1.4</v>
      </c>
      <c r="IA210" s="204">
        <f t="shared" si="707"/>
        <v>-23.415613150015087</v>
      </c>
      <c r="IB210" s="204">
        <f t="shared" si="636"/>
        <v>0.37033250484991598</v>
      </c>
      <c r="IC210" s="537"/>
      <c r="ID210" s="537"/>
      <c r="IE210" s="537"/>
      <c r="IF210" s="537"/>
      <c r="IG210" s="518"/>
      <c r="IH210" s="519">
        <f t="shared" si="745"/>
        <v>0.37033250484991598</v>
      </c>
      <c r="II210" s="519">
        <f t="shared" si="746"/>
        <v>0.37033250484991598</v>
      </c>
      <c r="IJ210" s="519">
        <f t="shared" si="775"/>
        <v>0.74066500969983196</v>
      </c>
      <c r="IK210" s="519">
        <f t="shared" si="747"/>
        <v>0.74066500969983196</v>
      </c>
      <c r="IL210" s="546">
        <f t="shared" si="709"/>
        <v>0.74066500969983196</v>
      </c>
      <c r="IM210" s="104">
        <f t="shared" si="748"/>
        <v>-19.350984161642661</v>
      </c>
      <c r="IN210" s="104"/>
      <c r="IO210" s="183"/>
      <c r="IP210" s="36">
        <v>42452</v>
      </c>
      <c r="IQ210" s="105">
        <v>5.8792</v>
      </c>
      <c r="IR210" s="108">
        <v>5.8067500000000001</v>
      </c>
      <c r="IT210" s="104">
        <v>-16.647133376000049</v>
      </c>
      <c r="IU210" s="202">
        <f t="shared" si="670"/>
        <v>0.26452321774993948</v>
      </c>
      <c r="IV210" s="365">
        <v>-0.70675000000000043</v>
      </c>
      <c r="IW210" s="163">
        <f t="shared" si="760"/>
        <v>0</v>
      </c>
      <c r="IX210" s="229">
        <f t="shared" si="768"/>
        <v>1</v>
      </c>
      <c r="IY210" s="204">
        <f t="shared" si="712"/>
        <v>-18.043771943157612</v>
      </c>
      <c r="IZ210" s="204">
        <f t="shared" si="638"/>
        <v>0.22904643549987824</v>
      </c>
      <c r="JA210" s="537"/>
      <c r="JB210" s="537"/>
      <c r="JC210" s="537"/>
      <c r="JD210" s="537"/>
      <c r="JE210" s="518"/>
      <c r="JF210" s="519">
        <f t="shared" si="749"/>
        <v>0.22904643549987824</v>
      </c>
      <c r="JG210" s="519">
        <f t="shared" si="750"/>
        <v>0.22904643549987824</v>
      </c>
      <c r="JH210" s="519">
        <f t="shared" si="776"/>
        <v>0.22904643549987824</v>
      </c>
      <c r="JI210" s="519">
        <f t="shared" si="751"/>
        <v>0.22904643549987824</v>
      </c>
      <c r="JJ210" s="546">
        <f t="shared" si="714"/>
        <v>0.22904643549987824</v>
      </c>
      <c r="JK210" s="104">
        <f t="shared" si="752"/>
        <v>-17.838195799016621</v>
      </c>
      <c r="JL210" s="186"/>
      <c r="JM210" s="186"/>
      <c r="JN210" s="527"/>
      <c r="JO210" s="163">
        <v>-16.647133376000049</v>
      </c>
      <c r="JP210" s="163">
        <v>-4.9567499999999995</v>
      </c>
      <c r="JQ210" s="398">
        <f t="shared" si="715"/>
        <v>-16.327309998282622</v>
      </c>
      <c r="JT210" s="163">
        <v>-4.3067500000000001</v>
      </c>
      <c r="JU210" s="398">
        <f t="shared" si="716"/>
        <v>-17.948453020353611</v>
      </c>
      <c r="JX210" s="163">
        <v>1.1932499999999999</v>
      </c>
      <c r="JY210" s="425">
        <f t="shared" si="717"/>
        <v>-9.4629823462802101</v>
      </c>
      <c r="KB210" s="163">
        <v>1.4932500000000006</v>
      </c>
      <c r="KC210" s="398">
        <f t="shared" si="528"/>
        <v>-13.466469208628602</v>
      </c>
      <c r="KF210" s="163">
        <v>1.2432500000000006</v>
      </c>
      <c r="KG210" s="398">
        <f t="shared" si="718"/>
        <v>-17.679590576214977</v>
      </c>
      <c r="KJ210" s="163">
        <v>-1.9067499999999997</v>
      </c>
      <c r="KK210" s="398">
        <f t="shared" si="719"/>
        <v>-17.74546223719517</v>
      </c>
      <c r="KL210" s="425"/>
      <c r="KN210" s="365">
        <v>3.2932499999999996</v>
      </c>
      <c r="KO210" s="398">
        <f t="shared" si="720"/>
        <v>-19.350984161642661</v>
      </c>
      <c r="KP210" s="164"/>
      <c r="KR210" s="365">
        <v>-0.70675000000000043</v>
      </c>
      <c r="KS210" s="398">
        <f t="shared" si="532"/>
        <v>-17.838195799016621</v>
      </c>
      <c r="KT210" s="164"/>
      <c r="KU210" s="36">
        <v>42452</v>
      </c>
    </row>
    <row r="211" spans="1:325" x14ac:dyDescent="0.35">
      <c r="A211" s="95">
        <v>41356</v>
      </c>
      <c r="B211" s="36">
        <v>41356</v>
      </c>
      <c r="C211" s="301">
        <v>0.85000000000000009</v>
      </c>
      <c r="D211" s="301">
        <v>1.5</v>
      </c>
      <c r="E211" s="301">
        <v>7</v>
      </c>
      <c r="F211" s="301">
        <v>7.3000000000000007</v>
      </c>
      <c r="G211" s="301">
        <v>7.0500000000000007</v>
      </c>
      <c r="H211" s="301">
        <v>3.9000000000000004</v>
      </c>
      <c r="I211" s="301">
        <v>9.1</v>
      </c>
      <c r="J211" s="301">
        <v>5.0999999999999996</v>
      </c>
      <c r="K211" s="106"/>
      <c r="L211" s="36">
        <v>42452</v>
      </c>
      <c r="M211" s="105">
        <v>5.8792</v>
      </c>
      <c r="N211" s="98">
        <f t="shared" si="523"/>
        <v>5.8067500000000001</v>
      </c>
      <c r="O211" s="108">
        <f t="shared" si="524"/>
        <v>5.7347666666666663</v>
      </c>
      <c r="P211" s="262"/>
      <c r="Q211" s="181">
        <v>42452</v>
      </c>
      <c r="R211" s="301">
        <v>0.85000000000000009</v>
      </c>
      <c r="S211" s="224">
        <v>-4.9567499999999995</v>
      </c>
      <c r="T211"/>
      <c r="U211" s="301">
        <v>1.5</v>
      </c>
      <c r="V211" s="224">
        <v>-4.3067500000000001</v>
      </c>
      <c r="W211"/>
      <c r="X211" s="301">
        <v>7</v>
      </c>
      <c r="Y211" s="224">
        <v>1.1932499999999999</v>
      </c>
      <c r="Z211"/>
      <c r="AA211" s="301">
        <v>7.3000000000000007</v>
      </c>
      <c r="AB211" s="224">
        <v>1.4932500000000006</v>
      </c>
      <c r="AC211"/>
      <c r="AD211" s="301">
        <v>7.0500000000000007</v>
      </c>
      <c r="AE211" s="223">
        <v>1.2432500000000006</v>
      </c>
      <c r="AF211"/>
      <c r="AG211" s="301">
        <v>3.9000000000000004</v>
      </c>
      <c r="AH211" s="223">
        <v>-1.9067499999999997</v>
      </c>
      <c r="AI211" s="100"/>
      <c r="AJ211" s="301">
        <v>9.1</v>
      </c>
      <c r="AK211" s="223">
        <v>3.2932499999999996</v>
      </c>
      <c r="AL211" s="104"/>
      <c r="AM211" s="301">
        <v>5.0999999999999996</v>
      </c>
      <c r="AN211" s="223">
        <f t="shared" si="522"/>
        <v>-0.70675000000000043</v>
      </c>
      <c r="AO211" s="104"/>
      <c r="AZ211" s="36">
        <v>42453</v>
      </c>
      <c r="BA211" s="301">
        <v>1.7000000000000002</v>
      </c>
      <c r="BC211" s="301">
        <v>3.0999999999999996</v>
      </c>
      <c r="BE211" s="301">
        <v>7.6999999999999993</v>
      </c>
      <c r="BG211" s="301">
        <v>6.85</v>
      </c>
      <c r="BI211" s="301">
        <v>6.5500000000000007</v>
      </c>
      <c r="BK211" s="301">
        <v>2.9</v>
      </c>
      <c r="BM211" s="301">
        <v>8.9499999999999993</v>
      </c>
      <c r="BN211" s="104"/>
      <c r="BO211" s="301">
        <v>4.8499999999999996</v>
      </c>
      <c r="BP211" s="104"/>
      <c r="BQ211" s="104"/>
      <c r="BS211" s="36">
        <v>42453</v>
      </c>
      <c r="BT211">
        <v>157</v>
      </c>
      <c r="BU211">
        <f t="shared" si="671"/>
        <v>1.57</v>
      </c>
      <c r="BV211">
        <f t="shared" si="672"/>
        <v>-16.373617647750017</v>
      </c>
      <c r="BW211">
        <v>141</v>
      </c>
      <c r="BX211">
        <f t="shared" si="673"/>
        <v>1.41</v>
      </c>
      <c r="CD211" s="36">
        <v>42453</v>
      </c>
      <c r="CE211" s="105">
        <v>6.0255000000000001</v>
      </c>
      <c r="CF211" s="108">
        <v>5.95235</v>
      </c>
      <c r="CH211" s="104">
        <v>-16.373617647750017</v>
      </c>
      <c r="CI211" s="202">
        <f t="shared" si="663"/>
        <v>0.27351572825003245</v>
      </c>
      <c r="CJ211" s="224">
        <v>-4.2523499999999999</v>
      </c>
      <c r="CK211" s="163">
        <f t="shared" si="753"/>
        <v>0.85</v>
      </c>
      <c r="CL211" s="229">
        <f t="shared" si="761"/>
        <v>0</v>
      </c>
      <c r="CM211" s="204">
        <f t="shared" si="677"/>
        <v>-17.589196550405042</v>
      </c>
      <c r="CN211" s="204">
        <f t="shared" si="593"/>
        <v>0.20600409726256075</v>
      </c>
      <c r="CO211" s="537"/>
      <c r="CP211" s="537"/>
      <c r="CQ211" s="537"/>
      <c r="CR211" s="537"/>
      <c r="CS211" s="518"/>
      <c r="CT211" s="519">
        <f t="shared" si="721"/>
        <v>0.20600409726256075</v>
      </c>
      <c r="CU211" s="519">
        <f t="shared" si="722"/>
        <v>0.20600409726256075</v>
      </c>
      <c r="CV211" s="519">
        <f t="shared" si="769"/>
        <v>0.20600409726256075</v>
      </c>
      <c r="CW211" s="519">
        <f t="shared" si="723"/>
        <v>0.20600409726256075</v>
      </c>
      <c r="CX211" s="546">
        <f t="shared" si="679"/>
        <v>0.20600409726256075</v>
      </c>
      <c r="CY211" s="104">
        <f t="shared" si="724"/>
        <v>-16.121305901020062</v>
      </c>
      <c r="CZ211"/>
      <c r="DB211" s="36">
        <v>42453</v>
      </c>
      <c r="DC211" s="105">
        <v>6.0255000000000001</v>
      </c>
      <c r="DD211" s="108">
        <v>5.95235</v>
      </c>
      <c r="DF211" s="104">
        <v>-16.373617647750017</v>
      </c>
      <c r="DG211" s="202">
        <f t="shared" si="664"/>
        <v>0.27351572825003245</v>
      </c>
      <c r="DH211" s="224">
        <v>-2.8523500000000004</v>
      </c>
      <c r="DI211" s="163">
        <f t="shared" si="754"/>
        <v>0.93</v>
      </c>
      <c r="DJ211" s="229">
        <f t="shared" si="762"/>
        <v>0</v>
      </c>
      <c r="DK211" s="204">
        <f t="shared" si="682"/>
        <v>-20.682561788755049</v>
      </c>
      <c r="DL211" s="204">
        <f t="shared" si="627"/>
        <v>0.22788535552256306</v>
      </c>
      <c r="DM211" s="537"/>
      <c r="DN211" s="537"/>
      <c r="DO211" s="537"/>
      <c r="DP211" s="537"/>
      <c r="DQ211" s="518"/>
      <c r="DR211" s="519">
        <f t="shared" si="725"/>
        <v>0.22788535552256306</v>
      </c>
      <c r="DS211" s="519">
        <f t="shared" si="726"/>
        <v>0.22788535552256306</v>
      </c>
      <c r="DT211" s="519">
        <f t="shared" si="770"/>
        <v>0.22788535552256306</v>
      </c>
      <c r="DU211" s="519">
        <f t="shared" si="727"/>
        <v>0.22788535552256306</v>
      </c>
      <c r="DV211" s="546">
        <f t="shared" si="684"/>
        <v>0.22788535552256306</v>
      </c>
      <c r="DW211" s="104">
        <f t="shared" si="728"/>
        <v>-17.720567664831048</v>
      </c>
      <c r="DY211" s="183"/>
      <c r="DZ211" s="36">
        <v>42453</v>
      </c>
      <c r="EA211" s="105">
        <v>6.0255000000000001</v>
      </c>
      <c r="EB211" s="108">
        <v>5.95235</v>
      </c>
      <c r="ED211" s="104">
        <v>-16.373617647750017</v>
      </c>
      <c r="EE211" s="202">
        <f t="shared" si="665"/>
        <v>0.27351572825003245</v>
      </c>
      <c r="EF211" s="224">
        <v>1.7476499999999993</v>
      </c>
      <c r="EG211" s="163">
        <f t="shared" si="755"/>
        <v>0</v>
      </c>
      <c r="EH211" s="229">
        <f t="shared" si="763"/>
        <v>1.1000000000000001</v>
      </c>
      <c r="EI211" s="204">
        <f t="shared" si="687"/>
        <v>-11.6421730045201</v>
      </c>
      <c r="EJ211" s="204">
        <f t="shared" si="628"/>
        <v>0.30086730107503534</v>
      </c>
      <c r="EK211" s="537"/>
      <c r="EL211" s="537"/>
      <c r="EM211" s="537"/>
      <c r="EN211" s="537"/>
      <c r="EO211" s="518"/>
      <c r="EP211" s="519">
        <f t="shared" si="729"/>
        <v>0.30086730107503534</v>
      </c>
      <c r="EQ211" s="519">
        <f t="shared" si="730"/>
        <v>0.30086730107503534</v>
      </c>
      <c r="ER211" s="519">
        <f t="shared" si="771"/>
        <v>0.30086730107503534</v>
      </c>
      <c r="ES211" s="519">
        <f t="shared" si="731"/>
        <v>0.54156114193506366</v>
      </c>
      <c r="ET211" s="546">
        <f t="shared" si="689"/>
        <v>0.54156114193506366</v>
      </c>
      <c r="EU211" s="104">
        <f t="shared" si="732"/>
        <v>-8.9214212043451457</v>
      </c>
      <c r="EV211" s="182"/>
      <c r="EW211" s="183"/>
      <c r="EX211" s="36">
        <v>42453</v>
      </c>
      <c r="EY211" s="105">
        <v>6.0255000000000001</v>
      </c>
      <c r="EZ211" s="108">
        <v>5.95235</v>
      </c>
      <c r="FB211" s="104">
        <v>-16.373617647750017</v>
      </c>
      <c r="FC211" s="202">
        <f t="shared" si="666"/>
        <v>0.27351572825003245</v>
      </c>
      <c r="FD211" s="224">
        <v>0.89764999999999961</v>
      </c>
      <c r="FE211" s="163">
        <f t="shared" si="756"/>
        <v>0</v>
      </c>
      <c r="FF211" s="229">
        <f t="shared" si="764"/>
        <v>1.05</v>
      </c>
      <c r="FG211" s="204">
        <f t="shared" si="692"/>
        <v>-14.895057435230067</v>
      </c>
      <c r="FH211" s="204">
        <f t="shared" si="630"/>
        <v>0.28719151466253479</v>
      </c>
      <c r="FI211" s="537"/>
      <c r="FJ211" s="537"/>
      <c r="FK211" s="537"/>
      <c r="FL211" s="537"/>
      <c r="FM211" s="518"/>
      <c r="FN211" s="519">
        <f t="shared" si="733"/>
        <v>0.28719151466253479</v>
      </c>
      <c r="FO211" s="519">
        <f t="shared" si="734"/>
        <v>0.28719151466253479</v>
      </c>
      <c r="FP211" s="519">
        <f t="shared" si="772"/>
        <v>0.28719151466253479</v>
      </c>
      <c r="FQ211" s="519">
        <f t="shared" si="735"/>
        <v>0.28719151466253479</v>
      </c>
      <c r="FR211" s="546">
        <f t="shared" si="694"/>
        <v>0.28719151466253479</v>
      </c>
      <c r="FS211" s="104">
        <f t="shared" si="736"/>
        <v>-13.179277693966068</v>
      </c>
      <c r="FT211"/>
      <c r="FU211" s="183"/>
      <c r="FV211" s="36">
        <v>42453</v>
      </c>
      <c r="FW211" s="105">
        <v>6.0255000000000001</v>
      </c>
      <c r="FX211" s="108">
        <v>5.95235</v>
      </c>
      <c r="FZ211" s="104">
        <v>-16.373617647750017</v>
      </c>
      <c r="GA211" s="202">
        <f t="shared" si="667"/>
        <v>0.27351572825003245</v>
      </c>
      <c r="GB211" s="223">
        <v>0.59765000000000068</v>
      </c>
      <c r="GC211" s="163">
        <f t="shared" si="757"/>
        <v>0</v>
      </c>
      <c r="GD211" s="229">
        <f t="shared" si="765"/>
        <v>1.05</v>
      </c>
      <c r="GE211" s="204">
        <f t="shared" si="697"/>
        <v>-22.121646837815007</v>
      </c>
      <c r="GF211" s="204">
        <f t="shared" si="632"/>
        <v>0.28719151466253479</v>
      </c>
      <c r="GG211" s="537"/>
      <c r="GH211" s="537"/>
      <c r="GI211" s="537"/>
      <c r="GJ211" s="537"/>
      <c r="GK211" s="518"/>
      <c r="GL211" s="519">
        <f t="shared" si="737"/>
        <v>0.28719151466253479</v>
      </c>
      <c r="GM211" s="519">
        <f t="shared" si="738"/>
        <v>0.28719151466253479</v>
      </c>
      <c r="GN211" s="519">
        <f t="shared" si="773"/>
        <v>0.28719151466253479</v>
      </c>
      <c r="GO211" s="519">
        <f t="shared" si="739"/>
        <v>0.28719151466253479</v>
      </c>
      <c r="GP211" s="546">
        <f t="shared" si="699"/>
        <v>0.28719151466253479</v>
      </c>
      <c r="GQ211" s="104">
        <f t="shared" si="740"/>
        <v>-17.392399061552442</v>
      </c>
      <c r="GR211"/>
      <c r="GS211" s="183"/>
      <c r="GT211" s="36">
        <v>42453</v>
      </c>
      <c r="GU211" s="105">
        <v>6.0255000000000001</v>
      </c>
      <c r="GV211" s="108">
        <v>5.95235</v>
      </c>
      <c r="GX211" s="104">
        <v>-16.373617647750017</v>
      </c>
      <c r="GY211" s="202">
        <f t="shared" si="668"/>
        <v>0.27351572825003245</v>
      </c>
      <c r="GZ211" s="223">
        <v>-3.0523500000000001</v>
      </c>
      <c r="HA211" s="163">
        <f t="shared" si="758"/>
        <v>0.9</v>
      </c>
      <c r="HB211" s="229">
        <f t="shared" si="766"/>
        <v>0</v>
      </c>
      <c r="HC211" s="204">
        <f t="shared" si="702"/>
        <v>-21.853656508105058</v>
      </c>
      <c r="HD211" s="204">
        <f t="shared" si="634"/>
        <v>0.21967988367505953</v>
      </c>
      <c r="HE211" s="537"/>
      <c r="HF211" s="537"/>
      <c r="HG211" s="537"/>
      <c r="HH211" s="537"/>
      <c r="HI211" s="518"/>
      <c r="HJ211" s="519">
        <f t="shared" si="741"/>
        <v>0.21967988367505953</v>
      </c>
      <c r="HK211" s="519">
        <f t="shared" si="742"/>
        <v>0.21967988367505953</v>
      </c>
      <c r="HL211" s="519">
        <f t="shared" si="774"/>
        <v>0.21967988367505953</v>
      </c>
      <c r="HM211" s="519">
        <f t="shared" si="743"/>
        <v>0.21967988367505953</v>
      </c>
      <c r="HN211" s="546">
        <f t="shared" si="704"/>
        <v>0.21967988367505953</v>
      </c>
      <c r="HO211" s="104">
        <f t="shared" si="744"/>
        <v>-17.52578235352011</v>
      </c>
      <c r="HP211" s="165"/>
      <c r="HQ211" s="183"/>
      <c r="HR211" s="36">
        <v>42453</v>
      </c>
      <c r="HS211" s="105">
        <v>6.0255000000000001</v>
      </c>
      <c r="HT211" s="108">
        <v>5.95235</v>
      </c>
      <c r="HV211" s="104">
        <v>-16.373617647750017</v>
      </c>
      <c r="HW211" s="202">
        <f t="shared" si="669"/>
        <v>0.27351572825003245</v>
      </c>
      <c r="HX211" s="223">
        <v>2.9976499999999993</v>
      </c>
      <c r="HY211" s="163">
        <f t="shared" si="759"/>
        <v>0</v>
      </c>
      <c r="HZ211" s="229">
        <f t="shared" si="767"/>
        <v>1.3</v>
      </c>
      <c r="IA211" s="204">
        <f t="shared" si="707"/>
        <v>-23.060042703290044</v>
      </c>
      <c r="IB211" s="204">
        <f t="shared" si="636"/>
        <v>0.3555704467250429</v>
      </c>
      <c r="IC211" s="537"/>
      <c r="ID211" s="537"/>
      <c r="IE211" s="537"/>
      <c r="IF211" s="537"/>
      <c r="IG211" s="518"/>
      <c r="IH211" s="519">
        <f t="shared" si="745"/>
        <v>0.3555704467250429</v>
      </c>
      <c r="II211" s="519">
        <f t="shared" si="746"/>
        <v>0.3555704467250429</v>
      </c>
      <c r="IJ211" s="519">
        <f t="shared" si="775"/>
        <v>0.7111408934500858</v>
      </c>
      <c r="IK211" s="519">
        <f t="shared" si="747"/>
        <v>0.7111408934500858</v>
      </c>
      <c r="IL211" s="546">
        <f t="shared" si="709"/>
        <v>0.7111408934500858</v>
      </c>
      <c r="IM211" s="104">
        <f t="shared" si="748"/>
        <v>-18.639843268192575</v>
      </c>
      <c r="IN211" s="104"/>
      <c r="IO211" s="183"/>
      <c r="IP211" s="36">
        <v>42453</v>
      </c>
      <c r="IQ211" s="105">
        <v>6.0255000000000001</v>
      </c>
      <c r="IR211" s="108">
        <v>5.95235</v>
      </c>
      <c r="IT211" s="104">
        <v>-16.373617647750017</v>
      </c>
      <c r="IU211" s="202">
        <f t="shared" si="670"/>
        <v>0.27351572825003245</v>
      </c>
      <c r="IV211" s="365">
        <v>-1.1023500000000004</v>
      </c>
      <c r="IW211" s="163">
        <f t="shared" si="760"/>
        <v>0.95</v>
      </c>
      <c r="IX211" s="229">
        <f t="shared" si="768"/>
        <v>0</v>
      </c>
      <c r="IY211" s="204">
        <f t="shared" si="712"/>
        <v>-17.81041627307005</v>
      </c>
      <c r="IZ211" s="204">
        <f t="shared" si="638"/>
        <v>0.23335567008756186</v>
      </c>
      <c r="JA211" s="537"/>
      <c r="JB211" s="537"/>
      <c r="JC211" s="537"/>
      <c r="JD211" s="537"/>
      <c r="JE211" s="518"/>
      <c r="JF211" s="519">
        <f t="shared" si="749"/>
        <v>0.23335567008756186</v>
      </c>
      <c r="JG211" s="519">
        <f t="shared" si="750"/>
        <v>0.23335567008756186</v>
      </c>
      <c r="JH211" s="519">
        <f t="shared" si="776"/>
        <v>0.23335567008756186</v>
      </c>
      <c r="JI211" s="519">
        <f t="shared" si="751"/>
        <v>0.23335567008756186</v>
      </c>
      <c r="JJ211" s="546">
        <f t="shared" si="714"/>
        <v>0.23335567008756186</v>
      </c>
      <c r="JK211" s="104">
        <f t="shared" si="752"/>
        <v>-17.604840128929059</v>
      </c>
      <c r="JL211" s="186"/>
      <c r="JM211" s="186"/>
      <c r="JN211" s="527"/>
      <c r="JO211" s="163">
        <v>-16.373617647750017</v>
      </c>
      <c r="JP211" s="163">
        <v>-4.2523499999999999</v>
      </c>
      <c r="JQ211" s="398">
        <f t="shared" si="715"/>
        <v>-16.121305901020062</v>
      </c>
      <c r="JT211" s="163">
        <v>-2.8523500000000004</v>
      </c>
      <c r="JU211" s="398">
        <f t="shared" si="716"/>
        <v>-17.720567664831048</v>
      </c>
      <c r="JX211" s="163">
        <v>1.7476499999999993</v>
      </c>
      <c r="JY211" s="425">
        <f t="shared" si="717"/>
        <v>-8.9214212043451457</v>
      </c>
      <c r="KB211" s="163">
        <v>0.89764999999999961</v>
      </c>
      <c r="KC211" s="398">
        <f t="shared" si="528"/>
        <v>-13.179277693966068</v>
      </c>
      <c r="KF211" s="163">
        <v>0.59765000000000068</v>
      </c>
      <c r="KG211" s="398">
        <f t="shared" si="718"/>
        <v>-17.392399061552442</v>
      </c>
      <c r="KJ211" s="163">
        <v>-3.0523500000000001</v>
      </c>
      <c r="KK211" s="398">
        <f t="shared" si="719"/>
        <v>-17.52578235352011</v>
      </c>
      <c r="KL211" s="425"/>
      <c r="KN211" s="365">
        <v>2.9976499999999993</v>
      </c>
      <c r="KO211" s="398">
        <f t="shared" si="720"/>
        <v>-18.639843268192575</v>
      </c>
      <c r="KP211" s="164"/>
      <c r="KR211" s="365">
        <v>-1.1023500000000004</v>
      </c>
      <c r="KS211" s="398">
        <f t="shared" si="532"/>
        <v>-17.604840128929059</v>
      </c>
      <c r="KT211" s="164"/>
      <c r="KU211" s="36">
        <v>42453</v>
      </c>
    </row>
    <row r="212" spans="1:325" x14ac:dyDescent="0.35">
      <c r="A212" s="95">
        <v>41357</v>
      </c>
      <c r="B212" s="36">
        <v>41357</v>
      </c>
      <c r="C212" s="301">
        <v>1.7000000000000002</v>
      </c>
      <c r="D212" s="301">
        <v>3.0999999999999996</v>
      </c>
      <c r="E212" s="301">
        <v>7.6999999999999993</v>
      </c>
      <c r="F212" s="301">
        <v>6.85</v>
      </c>
      <c r="G212" s="301">
        <v>6.5500000000000007</v>
      </c>
      <c r="H212" s="301">
        <v>2.9</v>
      </c>
      <c r="I212" s="301">
        <v>8.9499999999999993</v>
      </c>
      <c r="J212" s="301">
        <v>4.8499999999999996</v>
      </c>
      <c r="K212" s="106"/>
      <c r="L212" s="36">
        <v>42453</v>
      </c>
      <c r="M212" s="105">
        <v>6.0255000000000001</v>
      </c>
      <c r="N212" s="98">
        <f t="shared" si="523"/>
        <v>5.95235</v>
      </c>
      <c r="O212" s="108">
        <f t="shared" si="524"/>
        <v>5.8796666666666662</v>
      </c>
      <c r="P212" s="262"/>
      <c r="Q212" s="181">
        <v>42453</v>
      </c>
      <c r="R212" s="301">
        <v>1.7000000000000002</v>
      </c>
      <c r="S212" s="224">
        <v>-4.2523499999999999</v>
      </c>
      <c r="T212"/>
      <c r="U212" s="301">
        <v>3.0999999999999996</v>
      </c>
      <c r="V212" s="224">
        <v>-2.8523500000000004</v>
      </c>
      <c r="W212"/>
      <c r="X212" s="301">
        <v>7.6999999999999993</v>
      </c>
      <c r="Y212" s="224">
        <v>1.7476499999999993</v>
      </c>
      <c r="Z212"/>
      <c r="AA212" s="301">
        <v>6.85</v>
      </c>
      <c r="AB212" s="224">
        <v>0.89764999999999961</v>
      </c>
      <c r="AC212"/>
      <c r="AD212" s="301">
        <v>6.5500000000000007</v>
      </c>
      <c r="AE212" s="223">
        <v>0.59765000000000068</v>
      </c>
      <c r="AF212"/>
      <c r="AG212" s="301">
        <v>2.9</v>
      </c>
      <c r="AH212" s="223">
        <v>-3.0523500000000001</v>
      </c>
      <c r="AI212" s="100"/>
      <c r="AJ212" s="301">
        <v>8.9499999999999993</v>
      </c>
      <c r="AK212" s="223">
        <v>2.9976499999999993</v>
      </c>
      <c r="AL212" s="104"/>
      <c r="AM212" s="301">
        <v>4.8499999999999996</v>
      </c>
      <c r="AN212" s="223">
        <f t="shared" si="522"/>
        <v>-1.1023500000000004</v>
      </c>
      <c r="AO212" s="104"/>
      <c r="AZ212" s="36">
        <v>42454</v>
      </c>
      <c r="BA212" s="301">
        <v>2.7</v>
      </c>
      <c r="BC212" s="301">
        <v>2.8499999999999996</v>
      </c>
      <c r="BE212" s="301">
        <v>6.9499999999999993</v>
      </c>
      <c r="BG212" s="301">
        <v>7.65</v>
      </c>
      <c r="BI212" s="301">
        <v>6.5500000000000007</v>
      </c>
      <c r="BK212" s="301">
        <v>3.4</v>
      </c>
      <c r="BM212" s="301">
        <v>8.1999999999999993</v>
      </c>
      <c r="BN212" s="104"/>
      <c r="BO212" s="301">
        <v>3.75</v>
      </c>
      <c r="BP212" s="104"/>
      <c r="BQ212" s="104"/>
      <c r="BS212" s="36">
        <v>42454</v>
      </c>
      <c r="BT212">
        <v>158</v>
      </c>
      <c r="BU212">
        <f t="shared" si="671"/>
        <v>1.58</v>
      </c>
      <c r="BV212">
        <f t="shared" si="672"/>
        <v>-16.090881939999996</v>
      </c>
      <c r="BW212">
        <v>142</v>
      </c>
      <c r="BX212">
        <f t="shared" si="673"/>
        <v>1.42</v>
      </c>
      <c r="CD212" s="36">
        <v>42454</v>
      </c>
      <c r="CE212" s="105">
        <v>6.1732000000000005</v>
      </c>
      <c r="CF212" s="108">
        <v>6.0993500000000003</v>
      </c>
      <c r="CH212" s="104">
        <v>-16.090881939999996</v>
      </c>
      <c r="CI212" s="202">
        <f t="shared" si="663"/>
        <v>0.28273570775002099</v>
      </c>
      <c r="CJ212" s="224">
        <v>-3.3993500000000001</v>
      </c>
      <c r="CK212" s="163">
        <f t="shared" si="753"/>
        <v>0.9</v>
      </c>
      <c r="CL212" s="229">
        <f t="shared" si="761"/>
        <v>0</v>
      </c>
      <c r="CM212" s="204">
        <f t="shared" si="677"/>
        <v>-17.351998705680003</v>
      </c>
      <c r="CN212" s="204">
        <f t="shared" si="593"/>
        <v>0.23719784472503846</v>
      </c>
      <c r="CO212" s="537"/>
      <c r="CP212" s="537"/>
      <c r="CQ212" s="537"/>
      <c r="CR212" s="537"/>
      <c r="CS212" s="518"/>
      <c r="CT212" s="519">
        <f t="shared" si="721"/>
        <v>0.23719784472503846</v>
      </c>
      <c r="CU212" s="519">
        <f t="shared" si="722"/>
        <v>0.23719784472503846</v>
      </c>
      <c r="CV212" s="519">
        <f t="shared" si="769"/>
        <v>0.23719784472503846</v>
      </c>
      <c r="CW212" s="519">
        <f t="shared" si="723"/>
        <v>0.23719784472503846</v>
      </c>
      <c r="CX212" s="546">
        <f t="shared" si="679"/>
        <v>0.23719784472503846</v>
      </c>
      <c r="CY212" s="104">
        <f t="shared" si="724"/>
        <v>-15.884108056295023</v>
      </c>
      <c r="CZ212"/>
      <c r="DB212" s="36">
        <v>42454</v>
      </c>
      <c r="DC212" s="105">
        <v>6.1732000000000005</v>
      </c>
      <c r="DD212" s="108">
        <v>6.0993500000000003</v>
      </c>
      <c r="DF212" s="104">
        <v>-16.090881939999996</v>
      </c>
      <c r="DG212" s="202">
        <f t="shared" si="664"/>
        <v>0.28273570775002099</v>
      </c>
      <c r="DH212" s="224">
        <v>-3.2493500000000006</v>
      </c>
      <c r="DI212" s="163">
        <f t="shared" si="754"/>
        <v>0.9</v>
      </c>
      <c r="DJ212" s="229">
        <f t="shared" si="762"/>
        <v>0</v>
      </c>
      <c r="DK212" s="204">
        <f t="shared" si="682"/>
        <v>-20.44536394403001</v>
      </c>
      <c r="DL212" s="204">
        <f t="shared" si="627"/>
        <v>0.23719784472503846</v>
      </c>
      <c r="DM212" s="537"/>
      <c r="DN212" s="537"/>
      <c r="DO212" s="537"/>
      <c r="DP212" s="537"/>
      <c r="DQ212" s="518"/>
      <c r="DR212" s="519">
        <f t="shared" si="725"/>
        <v>0.23719784472503846</v>
      </c>
      <c r="DS212" s="519">
        <f t="shared" si="726"/>
        <v>0.23719784472503846</v>
      </c>
      <c r="DT212" s="519">
        <f t="shared" si="770"/>
        <v>0.23719784472503846</v>
      </c>
      <c r="DU212" s="519">
        <f t="shared" si="727"/>
        <v>0.23719784472503846</v>
      </c>
      <c r="DV212" s="546">
        <f t="shared" si="684"/>
        <v>0.23719784472503846</v>
      </c>
      <c r="DW212" s="104">
        <f t="shared" si="728"/>
        <v>-17.483369820106009</v>
      </c>
      <c r="DY212" s="183"/>
      <c r="DZ212" s="36">
        <v>42454</v>
      </c>
      <c r="EA212" s="105">
        <v>6.1732000000000005</v>
      </c>
      <c r="EB212" s="108">
        <v>6.0993500000000003</v>
      </c>
      <c r="ED212" s="104">
        <v>-16.090881939999996</v>
      </c>
      <c r="EE212" s="202">
        <f t="shared" si="665"/>
        <v>0.28273570775002099</v>
      </c>
      <c r="EF212" s="224">
        <v>0.85064999999999902</v>
      </c>
      <c r="EG212" s="163">
        <f t="shared" si="755"/>
        <v>0</v>
      </c>
      <c r="EH212" s="229">
        <f t="shared" si="763"/>
        <v>1.05</v>
      </c>
      <c r="EI212" s="204">
        <f t="shared" si="687"/>
        <v>-11.345300511382577</v>
      </c>
      <c r="EJ212" s="204">
        <f t="shared" si="628"/>
        <v>0.2968724931375224</v>
      </c>
      <c r="EK212" s="537"/>
      <c r="EL212" s="537"/>
      <c r="EM212" s="537"/>
      <c r="EN212" s="537"/>
      <c r="EO212" s="518"/>
      <c r="EP212" s="519">
        <f t="shared" si="729"/>
        <v>0.2968724931375224</v>
      </c>
      <c r="EQ212" s="519">
        <f t="shared" si="730"/>
        <v>0.2968724931375224</v>
      </c>
      <c r="ER212" s="519">
        <f t="shared" si="771"/>
        <v>0.2968724931375224</v>
      </c>
      <c r="ES212" s="519">
        <f t="shared" si="731"/>
        <v>0.2968724931375224</v>
      </c>
      <c r="ET212" s="546">
        <f t="shared" si="689"/>
        <v>0.2968724931375224</v>
      </c>
      <c r="EU212" s="104">
        <f t="shared" si="732"/>
        <v>-8.6245487112076233</v>
      </c>
      <c r="EV212" s="182"/>
      <c r="EW212" s="183"/>
      <c r="EX212" s="36">
        <v>42454</v>
      </c>
      <c r="EY212" s="105">
        <v>6.1732000000000005</v>
      </c>
      <c r="EZ212" s="108">
        <v>6.0993500000000003</v>
      </c>
      <c r="FB212" s="104">
        <v>-16.090881939999996</v>
      </c>
      <c r="FC212" s="202">
        <f t="shared" si="666"/>
        <v>0.28273570775002099</v>
      </c>
      <c r="FD212" s="224">
        <v>1.5506500000000001</v>
      </c>
      <c r="FE212" s="163">
        <f t="shared" si="756"/>
        <v>0</v>
      </c>
      <c r="FF212" s="229">
        <f t="shared" si="764"/>
        <v>1.1000000000000001</v>
      </c>
      <c r="FG212" s="204">
        <f t="shared" si="692"/>
        <v>-14.584048156705043</v>
      </c>
      <c r="FH212" s="204">
        <f t="shared" si="630"/>
        <v>0.3110092785250238</v>
      </c>
      <c r="FI212" s="537"/>
      <c r="FJ212" s="537"/>
      <c r="FK212" s="537"/>
      <c r="FL212" s="537"/>
      <c r="FM212" s="518"/>
      <c r="FN212" s="519">
        <f t="shared" si="733"/>
        <v>0.3110092785250238</v>
      </c>
      <c r="FO212" s="519">
        <f t="shared" si="734"/>
        <v>0.3110092785250238</v>
      </c>
      <c r="FP212" s="519">
        <f t="shared" si="772"/>
        <v>0.3110092785250238</v>
      </c>
      <c r="FQ212" s="519">
        <f t="shared" si="735"/>
        <v>0.55981670134504291</v>
      </c>
      <c r="FR212" s="546">
        <f t="shared" si="694"/>
        <v>0.55981670134504291</v>
      </c>
      <c r="FS212" s="104">
        <f t="shared" si="736"/>
        <v>-12.619460992621025</v>
      </c>
      <c r="FT212"/>
      <c r="FU212" s="183"/>
      <c r="FV212" s="36">
        <v>42454</v>
      </c>
      <c r="FW212" s="105">
        <v>6.1732000000000005</v>
      </c>
      <c r="FX212" s="108">
        <v>6.0993500000000003</v>
      </c>
      <c r="FZ212" s="104">
        <v>-16.090881939999996</v>
      </c>
      <c r="GA212" s="202">
        <f t="shared" si="667"/>
        <v>0.28273570775002099</v>
      </c>
      <c r="GB212" s="223">
        <v>0.45065000000000044</v>
      </c>
      <c r="GC212" s="163">
        <f t="shared" si="757"/>
        <v>0</v>
      </c>
      <c r="GD212" s="229">
        <f t="shared" si="765"/>
        <v>1.05</v>
      </c>
      <c r="GE212" s="204">
        <f t="shared" si="697"/>
        <v>-21.824774344677486</v>
      </c>
      <c r="GF212" s="204">
        <f t="shared" si="632"/>
        <v>0.29687249313752062</v>
      </c>
      <c r="GG212" s="537"/>
      <c r="GH212" s="537"/>
      <c r="GI212" s="537"/>
      <c r="GJ212" s="537"/>
      <c r="GK212" s="518"/>
      <c r="GL212" s="519">
        <f t="shared" si="737"/>
        <v>0.29687249313752062</v>
      </c>
      <c r="GM212" s="519">
        <f t="shared" si="738"/>
        <v>0.29687249313752062</v>
      </c>
      <c r="GN212" s="519">
        <f t="shared" si="773"/>
        <v>0.29687249313752062</v>
      </c>
      <c r="GO212" s="519">
        <f t="shared" si="739"/>
        <v>0.29687249313752062</v>
      </c>
      <c r="GP212" s="546">
        <f t="shared" si="699"/>
        <v>0.29687249313752062</v>
      </c>
      <c r="GQ212" s="104">
        <f t="shared" si="740"/>
        <v>-17.095526568414922</v>
      </c>
      <c r="GR212"/>
      <c r="GS212" s="183"/>
      <c r="GT212" s="36">
        <v>42454</v>
      </c>
      <c r="GU212" s="105">
        <v>6.1732000000000005</v>
      </c>
      <c r="GV212" s="108">
        <v>6.0993500000000003</v>
      </c>
      <c r="GX212" s="104">
        <v>-16.090881939999996</v>
      </c>
      <c r="GY212" s="202">
        <f t="shared" si="668"/>
        <v>0.28273570775002099</v>
      </c>
      <c r="GZ212" s="223">
        <v>-2.6993500000000004</v>
      </c>
      <c r="HA212" s="163">
        <f t="shared" si="758"/>
        <v>0.93</v>
      </c>
      <c r="HB212" s="229">
        <f t="shared" si="766"/>
        <v>0</v>
      </c>
      <c r="HC212" s="204">
        <f t="shared" si="702"/>
        <v>-21.607976592147519</v>
      </c>
      <c r="HD212" s="204">
        <f t="shared" si="634"/>
        <v>0.24567991595753824</v>
      </c>
      <c r="HE212" s="537"/>
      <c r="HF212" s="537"/>
      <c r="HG212" s="537"/>
      <c r="HH212" s="537"/>
      <c r="HI212" s="518"/>
      <c r="HJ212" s="519">
        <f t="shared" si="741"/>
        <v>0.24567991595753824</v>
      </c>
      <c r="HK212" s="519">
        <f t="shared" si="742"/>
        <v>0.24567991595753824</v>
      </c>
      <c r="HL212" s="519">
        <f t="shared" si="774"/>
        <v>0.24567991595753824</v>
      </c>
      <c r="HM212" s="519">
        <f t="shared" si="743"/>
        <v>0.24567991595753824</v>
      </c>
      <c r="HN212" s="546">
        <f t="shared" si="704"/>
        <v>0.24567991595753824</v>
      </c>
      <c r="HO212" s="104">
        <f t="shared" si="744"/>
        <v>-17.280102437562572</v>
      </c>
      <c r="HP212" s="165"/>
      <c r="HQ212" s="183"/>
      <c r="HR212" s="36">
        <v>42454</v>
      </c>
      <c r="HS212" s="105">
        <v>6.1732000000000005</v>
      </c>
      <c r="HT212" s="108">
        <v>6.0993500000000003</v>
      </c>
      <c r="HV212" s="104">
        <v>-16.090881939999996</v>
      </c>
      <c r="HW212" s="202">
        <f t="shared" si="669"/>
        <v>0.28273570775002099</v>
      </c>
      <c r="HX212" s="223">
        <v>2.100649999999999</v>
      </c>
      <c r="HY212" s="163">
        <f t="shared" si="759"/>
        <v>0</v>
      </c>
      <c r="HZ212" s="229">
        <f t="shared" si="767"/>
        <v>1.3</v>
      </c>
      <c r="IA212" s="204">
        <f t="shared" si="707"/>
        <v>-22.692486283215018</v>
      </c>
      <c r="IB212" s="204">
        <f t="shared" si="636"/>
        <v>0.36755642007502587</v>
      </c>
      <c r="IC212" s="537"/>
      <c r="ID212" s="537"/>
      <c r="IE212" s="537"/>
      <c r="IF212" s="537"/>
      <c r="IG212" s="518"/>
      <c r="IH212" s="519">
        <f t="shared" si="745"/>
        <v>0.36755642007502587</v>
      </c>
      <c r="II212" s="519">
        <f t="shared" si="746"/>
        <v>0.36755642007502587</v>
      </c>
      <c r="IJ212" s="519">
        <f t="shared" si="775"/>
        <v>0.73511284015005174</v>
      </c>
      <c r="IK212" s="519">
        <f t="shared" si="747"/>
        <v>0.73511284015005174</v>
      </c>
      <c r="IL212" s="546">
        <f t="shared" si="709"/>
        <v>0.73511284015005174</v>
      </c>
      <c r="IM212" s="104">
        <f t="shared" si="748"/>
        <v>-17.904730428042523</v>
      </c>
      <c r="IN212" s="104"/>
      <c r="IO212" s="183"/>
      <c r="IP212" s="36">
        <v>42454</v>
      </c>
      <c r="IQ212" s="105">
        <v>6.1732000000000005</v>
      </c>
      <c r="IR212" s="108">
        <v>6.0993500000000003</v>
      </c>
      <c r="IT212" s="104">
        <v>-16.090881939999996</v>
      </c>
      <c r="IU212" s="202">
        <f t="shared" si="670"/>
        <v>0.28273570775002099</v>
      </c>
      <c r="IV212" s="365">
        <v>-2.3493500000000003</v>
      </c>
      <c r="IW212" s="163">
        <f t="shared" si="760"/>
        <v>0.93</v>
      </c>
      <c r="IX212" s="229">
        <f t="shared" si="768"/>
        <v>0</v>
      </c>
      <c r="IY212" s="204">
        <f t="shared" si="712"/>
        <v>-17.564736357112512</v>
      </c>
      <c r="IZ212" s="204">
        <f t="shared" si="638"/>
        <v>0.24567991595753824</v>
      </c>
      <c r="JA212" s="537"/>
      <c r="JB212" s="537"/>
      <c r="JC212" s="537"/>
      <c r="JD212" s="537"/>
      <c r="JE212" s="518"/>
      <c r="JF212" s="519">
        <f t="shared" si="749"/>
        <v>0.24567991595753824</v>
      </c>
      <c r="JG212" s="519">
        <f t="shared" si="750"/>
        <v>0.24567991595753824</v>
      </c>
      <c r="JH212" s="519">
        <f t="shared" si="776"/>
        <v>0.24567991595753824</v>
      </c>
      <c r="JI212" s="519">
        <f t="shared" si="751"/>
        <v>0.24567991595753824</v>
      </c>
      <c r="JJ212" s="546">
        <f t="shared" si="714"/>
        <v>0.24567991595753824</v>
      </c>
      <c r="JK212" s="104">
        <f t="shared" si="752"/>
        <v>-17.359160212971521</v>
      </c>
      <c r="JL212" s="186"/>
      <c r="JM212" s="186"/>
      <c r="JN212" s="527"/>
      <c r="JO212" s="163">
        <v>-16.090881939999996</v>
      </c>
      <c r="JP212" s="163">
        <v>-3.3993500000000001</v>
      </c>
      <c r="JQ212" s="398">
        <f t="shared" si="715"/>
        <v>-15.884108056295023</v>
      </c>
      <c r="JT212" s="163">
        <v>-3.2493500000000006</v>
      </c>
      <c r="JU212" s="398">
        <f t="shared" si="716"/>
        <v>-17.483369820106009</v>
      </c>
      <c r="JX212" s="163">
        <v>0.85064999999999902</v>
      </c>
      <c r="JY212" s="425">
        <f t="shared" si="717"/>
        <v>-8.6245487112076233</v>
      </c>
      <c r="KB212" s="163">
        <v>1.5506500000000001</v>
      </c>
      <c r="KC212" s="398">
        <f t="shared" si="528"/>
        <v>-12.619460992621025</v>
      </c>
      <c r="KF212" s="163">
        <v>0.45065000000000044</v>
      </c>
      <c r="KG212" s="398">
        <f t="shared" si="718"/>
        <v>-17.095526568414922</v>
      </c>
      <c r="KJ212" s="163">
        <v>-2.6993500000000004</v>
      </c>
      <c r="KK212" s="398">
        <f t="shared" si="719"/>
        <v>-17.280102437562572</v>
      </c>
      <c r="KL212" s="425"/>
      <c r="KN212" s="365">
        <v>2.100649999999999</v>
      </c>
      <c r="KO212" s="398">
        <f t="shared" si="720"/>
        <v>-17.904730428042523</v>
      </c>
      <c r="KP212" s="164"/>
      <c r="KR212" s="365">
        <v>-2.3493500000000003</v>
      </c>
      <c r="KS212" s="398">
        <f t="shared" si="532"/>
        <v>-17.359160212971521</v>
      </c>
      <c r="KU212" s="36">
        <v>42454</v>
      </c>
    </row>
    <row r="213" spans="1:325" x14ac:dyDescent="0.35">
      <c r="A213" s="95">
        <v>41358</v>
      </c>
      <c r="B213" s="36">
        <v>41358</v>
      </c>
      <c r="C213" s="301">
        <v>2.7</v>
      </c>
      <c r="D213" s="301">
        <v>2.8499999999999996</v>
      </c>
      <c r="E213" s="301">
        <v>6.9499999999999993</v>
      </c>
      <c r="F213" s="301">
        <v>7.65</v>
      </c>
      <c r="G213" s="301">
        <v>6.5500000000000007</v>
      </c>
      <c r="H213" s="301">
        <v>3.4</v>
      </c>
      <c r="I213" s="301">
        <v>8.1999999999999993</v>
      </c>
      <c r="J213" s="301">
        <v>3.75</v>
      </c>
      <c r="K213" s="106"/>
      <c r="L213" s="36">
        <v>42454</v>
      </c>
      <c r="M213" s="105">
        <v>6.1732000000000005</v>
      </c>
      <c r="N213" s="98">
        <f t="shared" si="523"/>
        <v>6.0993500000000003</v>
      </c>
      <c r="O213" s="108">
        <f t="shared" si="524"/>
        <v>6.0259666666666662</v>
      </c>
      <c r="P213" s="262"/>
      <c r="Q213" s="181">
        <v>42454</v>
      </c>
      <c r="R213" s="301">
        <v>2.7</v>
      </c>
      <c r="S213" s="224">
        <v>-3.3993500000000001</v>
      </c>
      <c r="T213"/>
      <c r="U213" s="301">
        <v>2.8499999999999996</v>
      </c>
      <c r="V213" s="224">
        <v>-3.2493500000000006</v>
      </c>
      <c r="W213"/>
      <c r="X213" s="301">
        <v>6.9499999999999993</v>
      </c>
      <c r="Y213" s="224">
        <v>0.85064999999999902</v>
      </c>
      <c r="Z213"/>
      <c r="AA213" s="301">
        <v>7.65</v>
      </c>
      <c r="AB213" s="224">
        <v>1.5506500000000001</v>
      </c>
      <c r="AC213"/>
      <c r="AD213" s="301">
        <v>6.5500000000000007</v>
      </c>
      <c r="AE213" s="223">
        <v>0.45065000000000044</v>
      </c>
      <c r="AF213"/>
      <c r="AG213" s="301">
        <v>3.4</v>
      </c>
      <c r="AH213" s="223">
        <v>-2.6993500000000004</v>
      </c>
      <c r="AI213" s="100"/>
      <c r="AJ213" s="301">
        <v>8.1999999999999993</v>
      </c>
      <c r="AK213" s="223">
        <v>2.100649999999999</v>
      </c>
      <c r="AL213" s="104"/>
      <c r="AM213" s="301">
        <v>3.75</v>
      </c>
      <c r="AN213" s="223">
        <f t="shared" si="522"/>
        <v>-2.3493500000000003</v>
      </c>
      <c r="AO213" s="104"/>
      <c r="AZ213" s="36">
        <v>42455</v>
      </c>
      <c r="BA213" s="301">
        <v>3.0999999999999996</v>
      </c>
      <c r="BC213" s="301">
        <v>5.3</v>
      </c>
      <c r="BE213" s="301">
        <v>8.8999999999999986</v>
      </c>
      <c r="BG213" s="301">
        <v>6.7</v>
      </c>
      <c r="BI213" s="301">
        <v>4.45</v>
      </c>
      <c r="BK213" s="301">
        <v>4.5</v>
      </c>
      <c r="BM213" s="301">
        <v>8.5</v>
      </c>
      <c r="BN213">
        <v>-18.03790873015873</v>
      </c>
      <c r="BO213" s="301">
        <v>3.3</v>
      </c>
      <c r="BS213" s="36">
        <v>42455</v>
      </c>
      <c r="BT213">
        <v>159</v>
      </c>
      <c r="BU213">
        <f t="shared" si="671"/>
        <v>1.59</v>
      </c>
      <c r="BV213">
        <f t="shared" si="672"/>
        <v>-15.798695441750006</v>
      </c>
      <c r="BW213">
        <v>143</v>
      </c>
      <c r="BX213">
        <f t="shared" si="673"/>
        <v>1.43</v>
      </c>
      <c r="CD213" s="36">
        <v>42455</v>
      </c>
      <c r="CE213" s="105">
        <v>6.3223000000000011</v>
      </c>
      <c r="CF213" s="108">
        <v>6.2477500000000008</v>
      </c>
      <c r="CH213" s="104">
        <v>-15.798695441750006</v>
      </c>
      <c r="CI213" s="202">
        <f t="shared" si="663"/>
        <v>0.29218649824998977</v>
      </c>
      <c r="CJ213" s="224">
        <v>-3.1477500000000012</v>
      </c>
      <c r="CK213" s="163">
        <f t="shared" si="753"/>
        <v>0.9</v>
      </c>
      <c r="CL213" s="229">
        <f t="shared" si="761"/>
        <v>0</v>
      </c>
      <c r="CM213" s="204">
        <f t="shared" si="677"/>
        <v>-17.096844359005022</v>
      </c>
      <c r="CN213" s="204">
        <f t="shared" si="593"/>
        <v>0.25515434667498127</v>
      </c>
      <c r="CO213" s="537"/>
      <c r="CP213" s="537"/>
      <c r="CQ213" s="537"/>
      <c r="CR213" s="537"/>
      <c r="CS213" s="518"/>
      <c r="CT213" s="519">
        <f t="shared" si="721"/>
        <v>0.25515434667498127</v>
      </c>
      <c r="CU213" s="519">
        <f t="shared" si="722"/>
        <v>0.25515434667498127</v>
      </c>
      <c r="CV213" s="519">
        <f t="shared" si="769"/>
        <v>0.25515434667498127</v>
      </c>
      <c r="CW213" s="519">
        <f t="shared" si="723"/>
        <v>0.25515434667498127</v>
      </c>
      <c r="CX213" s="546">
        <f t="shared" si="679"/>
        <v>0.25515434667498127</v>
      </c>
      <c r="CY213" s="104">
        <f t="shared" si="724"/>
        <v>-15.628953709620042</v>
      </c>
      <c r="CZ213"/>
      <c r="DB213" s="36">
        <v>42455</v>
      </c>
      <c r="DC213" s="105">
        <v>6.3223000000000011</v>
      </c>
      <c r="DD213" s="108">
        <v>6.2477500000000008</v>
      </c>
      <c r="DF213" s="104">
        <v>-15.798695441750006</v>
      </c>
      <c r="DG213" s="202">
        <f t="shared" si="664"/>
        <v>0.29218649824998977</v>
      </c>
      <c r="DH213" s="224">
        <v>-0.94775000000000098</v>
      </c>
      <c r="DI213" s="163">
        <f t="shared" si="754"/>
        <v>0</v>
      </c>
      <c r="DJ213" s="229">
        <f t="shared" si="762"/>
        <v>1</v>
      </c>
      <c r="DK213" s="204">
        <f t="shared" si="682"/>
        <v>-20.160990947530031</v>
      </c>
      <c r="DL213" s="204">
        <f t="shared" si="627"/>
        <v>0.28437299649997883</v>
      </c>
      <c r="DM213" s="537"/>
      <c r="DN213" s="537"/>
      <c r="DO213" s="537"/>
      <c r="DP213" s="537"/>
      <c r="DQ213" s="518"/>
      <c r="DR213" s="519">
        <f t="shared" si="725"/>
        <v>0.28437299649997883</v>
      </c>
      <c r="DS213" s="519">
        <f t="shared" si="726"/>
        <v>0.28437299649997883</v>
      </c>
      <c r="DT213" s="519">
        <f t="shared" si="770"/>
        <v>0.56874599299995765</v>
      </c>
      <c r="DU213" s="519">
        <f t="shared" si="727"/>
        <v>0.56874599299995765</v>
      </c>
      <c r="DV213" s="546">
        <f t="shared" si="684"/>
        <v>0.56874599299995765</v>
      </c>
      <c r="DW213" s="104">
        <f t="shared" si="728"/>
        <v>-16.914623827106052</v>
      </c>
      <c r="DY213" s="183"/>
      <c r="DZ213" s="36">
        <v>42455</v>
      </c>
      <c r="EA213" s="105">
        <v>6.3223000000000011</v>
      </c>
      <c r="EB213" s="108">
        <v>6.2477500000000008</v>
      </c>
      <c r="ED213" s="104">
        <v>-15.798695441750006</v>
      </c>
      <c r="EE213" s="202">
        <f t="shared" si="665"/>
        <v>0.29218649824998977</v>
      </c>
      <c r="EF213" s="224">
        <v>2.6522499999999978</v>
      </c>
      <c r="EG213" s="163">
        <f t="shared" si="755"/>
        <v>0</v>
      </c>
      <c r="EH213" s="229">
        <f t="shared" si="763"/>
        <v>1.3</v>
      </c>
      <c r="EI213" s="204">
        <f t="shared" si="687"/>
        <v>-10.965458063657591</v>
      </c>
      <c r="EJ213" s="204">
        <f t="shared" si="628"/>
        <v>0.37984244772498599</v>
      </c>
      <c r="EK213" s="537"/>
      <c r="EL213" s="537"/>
      <c r="EM213" s="537"/>
      <c r="EN213" s="537"/>
      <c r="EO213" s="518"/>
      <c r="EP213" s="519">
        <f t="shared" si="729"/>
        <v>0.37984244772498599</v>
      </c>
      <c r="EQ213" s="519">
        <f t="shared" si="730"/>
        <v>0.37984244772498599</v>
      </c>
      <c r="ER213" s="519">
        <f t="shared" si="771"/>
        <v>0.37984244772498599</v>
      </c>
      <c r="ES213" s="519">
        <f t="shared" si="731"/>
        <v>0.68371640590497484</v>
      </c>
      <c r="ET213" s="546">
        <f t="shared" si="689"/>
        <v>0.68371640590497484</v>
      </c>
      <c r="EU213" s="104">
        <f t="shared" si="732"/>
        <v>-7.9408323053026484</v>
      </c>
      <c r="EV213" s="182"/>
      <c r="EW213" s="183"/>
      <c r="EX213" s="36">
        <v>42455</v>
      </c>
      <c r="EY213" s="105">
        <v>6.3223000000000011</v>
      </c>
      <c r="EZ213" s="108">
        <v>6.2477500000000008</v>
      </c>
      <c r="FB213" s="104">
        <v>-15.798695441750006</v>
      </c>
      <c r="FC213" s="202">
        <f t="shared" si="666"/>
        <v>0.29218649824998977</v>
      </c>
      <c r="FD213" s="224">
        <v>0.45224999999999937</v>
      </c>
      <c r="FE213" s="163">
        <f t="shared" si="756"/>
        <v>0</v>
      </c>
      <c r="FF213" s="229">
        <f t="shared" si="764"/>
        <v>1.05</v>
      </c>
      <c r="FG213" s="204">
        <f t="shared" si="692"/>
        <v>-14.277252333542554</v>
      </c>
      <c r="FH213" s="204">
        <f t="shared" si="630"/>
        <v>0.30679582316248855</v>
      </c>
      <c r="FI213" s="537"/>
      <c r="FJ213" s="537"/>
      <c r="FK213" s="537"/>
      <c r="FL213" s="537"/>
      <c r="FM213" s="518"/>
      <c r="FN213" s="519">
        <f t="shared" si="733"/>
        <v>0.30679582316248855</v>
      </c>
      <c r="FO213" s="519">
        <f t="shared" si="734"/>
        <v>0.30679582316248855</v>
      </c>
      <c r="FP213" s="519">
        <f t="shared" si="772"/>
        <v>0.30679582316248855</v>
      </c>
      <c r="FQ213" s="519">
        <f t="shared" si="735"/>
        <v>0.30679582316248855</v>
      </c>
      <c r="FR213" s="546">
        <f t="shared" si="694"/>
        <v>0.30679582316248855</v>
      </c>
      <c r="FS213" s="104">
        <f t="shared" si="736"/>
        <v>-12.312665169458537</v>
      </c>
      <c r="FT213"/>
      <c r="FU213" s="183"/>
      <c r="FV213" s="36">
        <v>42455</v>
      </c>
      <c r="FW213" s="105">
        <v>6.3223000000000011</v>
      </c>
      <c r="FX213" s="108">
        <v>6.2477500000000008</v>
      </c>
      <c r="FZ213" s="104">
        <v>-15.798695441750006</v>
      </c>
      <c r="GA213" s="202">
        <f t="shared" si="667"/>
        <v>0.29218649824998977</v>
      </c>
      <c r="GB213" s="223">
        <v>-1.7977500000000006</v>
      </c>
      <c r="GC213" s="163">
        <f t="shared" si="757"/>
        <v>0.95</v>
      </c>
      <c r="GD213" s="229">
        <f t="shared" si="765"/>
        <v>0</v>
      </c>
      <c r="GE213" s="204">
        <f t="shared" si="697"/>
        <v>-21.555010673090006</v>
      </c>
      <c r="GF213" s="204">
        <f t="shared" si="632"/>
        <v>0.26976367158748005</v>
      </c>
      <c r="GG213" s="537"/>
      <c r="GH213" s="537"/>
      <c r="GI213" s="537"/>
      <c r="GJ213" s="537"/>
      <c r="GK213" s="518"/>
      <c r="GL213" s="519">
        <f t="shared" si="737"/>
        <v>0.26976367158748005</v>
      </c>
      <c r="GM213" s="519">
        <f t="shared" si="738"/>
        <v>0.26976367158748005</v>
      </c>
      <c r="GN213" s="519">
        <f t="shared" si="773"/>
        <v>0.26976367158748005</v>
      </c>
      <c r="GO213" s="519">
        <f t="shared" si="739"/>
        <v>0.26976367158748005</v>
      </c>
      <c r="GP213" s="546">
        <f t="shared" si="699"/>
        <v>0.26976367158748005</v>
      </c>
      <c r="GQ213" s="104">
        <f t="shared" si="740"/>
        <v>-16.825762896827442</v>
      </c>
      <c r="GR213"/>
      <c r="GS213" s="183"/>
      <c r="GT213" s="36">
        <v>42455</v>
      </c>
      <c r="GU213" s="105">
        <v>6.3223000000000011</v>
      </c>
      <c r="GV213" s="108">
        <v>6.2477500000000008</v>
      </c>
      <c r="GX213" s="104">
        <v>-15.798695441750006</v>
      </c>
      <c r="GY213" s="202">
        <f t="shared" si="668"/>
        <v>0.29218649824998977</v>
      </c>
      <c r="GZ213" s="223">
        <v>-1.7477500000000008</v>
      </c>
      <c r="HA213" s="163">
        <f t="shared" si="758"/>
        <v>0.95</v>
      </c>
      <c r="HB213" s="229">
        <f t="shared" si="766"/>
        <v>0</v>
      </c>
      <c r="HC213" s="204">
        <f t="shared" si="702"/>
        <v>-21.338212920560039</v>
      </c>
      <c r="HD213" s="204">
        <f t="shared" si="634"/>
        <v>0.26976367158748005</v>
      </c>
      <c r="HE213" s="537"/>
      <c r="HF213" s="537"/>
      <c r="HG213" s="537"/>
      <c r="HH213" s="537"/>
      <c r="HI213" s="518"/>
      <c r="HJ213" s="519">
        <f t="shared" si="741"/>
        <v>0.26976367158748005</v>
      </c>
      <c r="HK213" s="519">
        <f t="shared" si="742"/>
        <v>0.26976367158748005</v>
      </c>
      <c r="HL213" s="519">
        <f t="shared" si="774"/>
        <v>0.26976367158748005</v>
      </c>
      <c r="HM213" s="519">
        <f t="shared" si="743"/>
        <v>0.26976367158748005</v>
      </c>
      <c r="HN213" s="546">
        <f t="shared" si="704"/>
        <v>0.26976367158748005</v>
      </c>
      <c r="HO213" s="104">
        <f t="shared" si="744"/>
        <v>-17.010338765975092</v>
      </c>
      <c r="HP213" s="165"/>
      <c r="HQ213" s="183"/>
      <c r="HR213" s="36">
        <v>42455</v>
      </c>
      <c r="HS213" s="105">
        <v>6.3223000000000011</v>
      </c>
      <c r="HT213" s="108">
        <v>6.2477500000000008</v>
      </c>
      <c r="HV213" s="104">
        <v>-15.798695441750006</v>
      </c>
      <c r="HW213" s="202">
        <f t="shared" si="669"/>
        <v>0.29218649824998977</v>
      </c>
      <c r="HX213" s="223">
        <v>2.2522499999999992</v>
      </c>
      <c r="HY213" s="163">
        <f t="shared" si="759"/>
        <v>0</v>
      </c>
      <c r="HZ213" s="229">
        <f t="shared" si="767"/>
        <v>1.3</v>
      </c>
      <c r="IA213" s="204">
        <f t="shared" si="707"/>
        <v>-22.312643835490032</v>
      </c>
      <c r="IB213" s="204">
        <f t="shared" si="636"/>
        <v>0.37984244772498599</v>
      </c>
      <c r="IC213" s="537"/>
      <c r="ID213" s="537"/>
      <c r="IE213" s="537"/>
      <c r="IF213" s="537"/>
      <c r="IG213" s="518"/>
      <c r="IH213" s="519">
        <f t="shared" si="745"/>
        <v>0.37984244772498599</v>
      </c>
      <c r="II213" s="519">
        <f t="shared" si="746"/>
        <v>0.37984244772498599</v>
      </c>
      <c r="IJ213" s="519">
        <f t="shared" si="775"/>
        <v>0.75968489544997198</v>
      </c>
      <c r="IK213" s="519">
        <f t="shared" si="747"/>
        <v>0.75968489544997198</v>
      </c>
      <c r="IL213" s="546">
        <f t="shared" si="709"/>
        <v>0.75968489544997198</v>
      </c>
      <c r="IM213" s="104">
        <f t="shared" si="748"/>
        <v>-17.145045532592551</v>
      </c>
      <c r="IN213">
        <v>-18.03790873015873</v>
      </c>
      <c r="IO213" s="183"/>
      <c r="IP213" s="36">
        <v>42455</v>
      </c>
      <c r="IQ213" s="105">
        <v>6.3223000000000011</v>
      </c>
      <c r="IR213" s="108">
        <v>6.2477500000000008</v>
      </c>
      <c r="IT213" s="104">
        <v>-15.798695441750006</v>
      </c>
      <c r="IU213" s="202">
        <f t="shared" si="670"/>
        <v>0.29218649824998977</v>
      </c>
      <c r="IV213" s="365">
        <v>-2.947750000000001</v>
      </c>
      <c r="IW213" s="163">
        <f t="shared" si="760"/>
        <v>0.93</v>
      </c>
      <c r="IX213" s="229">
        <f t="shared" si="768"/>
        <v>0</v>
      </c>
      <c r="IY213" s="204">
        <f t="shared" si="712"/>
        <v>-17.300816415490033</v>
      </c>
      <c r="IZ213" s="204">
        <f t="shared" si="638"/>
        <v>0.26391994162247912</v>
      </c>
      <c r="JA213" s="537"/>
      <c r="JB213" s="537"/>
      <c r="JC213" s="537"/>
      <c r="JD213" s="537"/>
      <c r="JE213" s="518"/>
      <c r="JF213" s="519">
        <f t="shared" si="749"/>
        <v>0.26391994162247912</v>
      </c>
      <c r="JG213" s="519">
        <f t="shared" si="750"/>
        <v>0.26391994162247912</v>
      </c>
      <c r="JH213" s="519">
        <f t="shared" si="776"/>
        <v>0.26391994162247912</v>
      </c>
      <c r="JI213" s="519">
        <f t="shared" si="751"/>
        <v>0.26391994162247912</v>
      </c>
      <c r="JJ213" s="546">
        <f t="shared" si="714"/>
        <v>0.26391994162247912</v>
      </c>
      <c r="JK213" s="104">
        <f t="shared" si="752"/>
        <v>-17.095240271349041</v>
      </c>
      <c r="JL213" s="131">
        <v>-17.100000000000001</v>
      </c>
      <c r="JN213" s="528"/>
      <c r="JO213" s="163">
        <v>-15.798695441750006</v>
      </c>
      <c r="JP213" s="163">
        <v>-3.1477500000000012</v>
      </c>
      <c r="JQ213" s="398">
        <f t="shared" si="715"/>
        <v>-15.628953709620042</v>
      </c>
      <c r="JT213" s="163">
        <v>-0.94775000000000098</v>
      </c>
      <c r="JU213" s="398">
        <f t="shared" si="716"/>
        <v>-16.914623827106052</v>
      </c>
      <c r="JX213" s="163">
        <v>2.6522499999999978</v>
      </c>
      <c r="JY213" s="425">
        <f t="shared" si="717"/>
        <v>-7.9408323053026484</v>
      </c>
      <c r="KB213" s="163">
        <v>0.45224999999999937</v>
      </c>
      <c r="KC213" s="398">
        <f t="shared" si="528"/>
        <v>-12.312665169458537</v>
      </c>
      <c r="KF213" s="163">
        <v>-1.7977500000000006</v>
      </c>
      <c r="KG213" s="398">
        <f t="shared" si="718"/>
        <v>-16.825762896827442</v>
      </c>
      <c r="KJ213" s="163">
        <v>-1.7477500000000008</v>
      </c>
      <c r="KK213" s="398">
        <f t="shared" si="719"/>
        <v>-17.010338765975092</v>
      </c>
      <c r="KL213" s="425"/>
      <c r="KN213" s="365">
        <v>2.2522499999999992</v>
      </c>
      <c r="KO213" s="398">
        <f t="shared" si="720"/>
        <v>-17.145045532592551</v>
      </c>
      <c r="KP213" s="398">
        <v>-18.03790873015873</v>
      </c>
      <c r="KR213" s="365">
        <v>-2.947750000000001</v>
      </c>
      <c r="KS213" s="398">
        <f t="shared" si="532"/>
        <v>-17.095240271349041</v>
      </c>
      <c r="KT213" s="398">
        <v>-17.100000000000001</v>
      </c>
      <c r="KU213" s="36">
        <v>42455</v>
      </c>
    </row>
    <row r="214" spans="1:325" x14ac:dyDescent="0.35">
      <c r="A214" s="95">
        <v>41359</v>
      </c>
      <c r="B214" s="36">
        <v>41359</v>
      </c>
      <c r="C214" s="301">
        <v>3.0999999999999996</v>
      </c>
      <c r="D214" s="301">
        <v>5.3</v>
      </c>
      <c r="E214" s="301">
        <v>8.8999999999999986</v>
      </c>
      <c r="F214" s="301">
        <v>6.7</v>
      </c>
      <c r="G214" s="301">
        <v>4.45</v>
      </c>
      <c r="H214" s="301">
        <v>4.5</v>
      </c>
      <c r="I214" s="301">
        <v>8.5</v>
      </c>
      <c r="J214" s="301">
        <v>3.3</v>
      </c>
      <c r="K214" s="106"/>
      <c r="L214" s="36">
        <v>42455</v>
      </c>
      <c r="M214" s="105">
        <v>6.3223000000000011</v>
      </c>
      <c r="N214" s="98">
        <f t="shared" si="523"/>
        <v>6.2477500000000008</v>
      </c>
      <c r="O214" s="108">
        <f t="shared" si="524"/>
        <v>6.1736666666666666</v>
      </c>
      <c r="P214" s="262"/>
      <c r="Q214" s="181">
        <v>42455</v>
      </c>
      <c r="R214" s="301">
        <v>3.0999999999999996</v>
      </c>
      <c r="S214" s="224">
        <v>-3.1477500000000012</v>
      </c>
      <c r="T214"/>
      <c r="U214" s="301">
        <v>5.3</v>
      </c>
      <c r="V214" s="224">
        <v>-0.94775000000000098</v>
      </c>
      <c r="W214">
        <v>-16.104055555555554</v>
      </c>
      <c r="X214" s="301">
        <v>8.8999999999999986</v>
      </c>
      <c r="Y214" s="224">
        <v>2.6522499999999978</v>
      </c>
      <c r="Z214"/>
      <c r="AA214" s="301">
        <v>6.7</v>
      </c>
      <c r="AB214" s="224">
        <v>0.45224999999999937</v>
      </c>
      <c r="AC214"/>
      <c r="AD214" s="301">
        <v>4.45</v>
      </c>
      <c r="AE214" s="223">
        <v>-1.7977500000000006</v>
      </c>
      <c r="AF214"/>
      <c r="AG214" s="301">
        <v>4.5</v>
      </c>
      <c r="AH214" s="223">
        <v>-1.7477500000000008</v>
      </c>
      <c r="AI214" s="100"/>
      <c r="AJ214" s="301">
        <v>8.5</v>
      </c>
      <c r="AK214" s="223">
        <v>2.2522499999999992</v>
      </c>
      <c r="AL214">
        <v>-18.03790873015873</v>
      </c>
      <c r="AM214" s="301">
        <v>3.3</v>
      </c>
      <c r="AN214" s="223">
        <f t="shared" ref="AN214:AN228" si="777">(AM214-N214)</f>
        <v>-2.947750000000001</v>
      </c>
      <c r="AO214"/>
      <c r="AZ214" s="36">
        <v>42456</v>
      </c>
      <c r="BA214" s="301">
        <v>4.5</v>
      </c>
      <c r="BC214" s="301">
        <v>6.9</v>
      </c>
      <c r="BD214">
        <v>-16.104055555555554</v>
      </c>
      <c r="BE214" s="301">
        <v>11.649999999999999</v>
      </c>
      <c r="BG214" s="301">
        <v>7</v>
      </c>
      <c r="BI214" s="301">
        <v>5.0999999999999996</v>
      </c>
      <c r="BK214" s="301">
        <v>8.35</v>
      </c>
      <c r="BM214" s="301">
        <v>6.7</v>
      </c>
      <c r="BO214" s="301">
        <v>5.25</v>
      </c>
      <c r="BS214" s="36">
        <v>42456</v>
      </c>
      <c r="BT214">
        <v>160</v>
      </c>
      <c r="BU214">
        <f t="shared" si="671"/>
        <v>1.6</v>
      </c>
      <c r="BV214">
        <f t="shared" si="672"/>
        <v>-15.496824000000039</v>
      </c>
      <c r="BW214">
        <v>144</v>
      </c>
      <c r="BX214">
        <f t="shared" si="673"/>
        <v>1.44</v>
      </c>
      <c r="CD214" s="36">
        <v>42456</v>
      </c>
      <c r="CE214" s="105">
        <v>6.4728000000000003</v>
      </c>
      <c r="CF214" s="108">
        <v>6.3975500000000007</v>
      </c>
      <c r="CH214" s="104">
        <v>-15.496824000000039</v>
      </c>
      <c r="CI214" s="202">
        <f t="shared" si="663"/>
        <v>0.30187144174996661</v>
      </c>
      <c r="CJ214" s="224">
        <v>-1.8975500000000007</v>
      </c>
      <c r="CK214" s="163">
        <f t="shared" si="753"/>
        <v>0.95</v>
      </c>
      <c r="CL214" s="229">
        <f t="shared" si="761"/>
        <v>0</v>
      </c>
      <c r="CM214" s="204">
        <f t="shared" si="677"/>
        <v>-16.808195047592587</v>
      </c>
      <c r="CN214" s="204">
        <f t="shared" si="593"/>
        <v>0.28864931141243488</v>
      </c>
      <c r="CO214" s="537"/>
      <c r="CP214" s="537"/>
      <c r="CQ214" s="537"/>
      <c r="CR214" s="537"/>
      <c r="CS214" s="518"/>
      <c r="CT214" s="519">
        <f t="shared" si="721"/>
        <v>0.28864931141243488</v>
      </c>
      <c r="CU214" s="519">
        <f t="shared" si="722"/>
        <v>0.28864931141243488</v>
      </c>
      <c r="CV214" s="519">
        <f t="shared" si="769"/>
        <v>0.28864931141243488</v>
      </c>
      <c r="CW214" s="519">
        <f t="shared" si="723"/>
        <v>0.28864931141243488</v>
      </c>
      <c r="CX214" s="546">
        <f t="shared" si="679"/>
        <v>0.28864931141243488</v>
      </c>
      <c r="CY214" s="104">
        <f t="shared" si="724"/>
        <v>-15.340304398207607</v>
      </c>
      <c r="CZ214"/>
      <c r="DB214" s="36">
        <v>42456</v>
      </c>
      <c r="DC214" s="105">
        <v>6.4728000000000003</v>
      </c>
      <c r="DD214" s="108">
        <v>6.3975500000000007</v>
      </c>
      <c r="DF214" s="104">
        <v>-15.496824000000039</v>
      </c>
      <c r="DG214" s="202">
        <f t="shared" si="664"/>
        <v>0.30187144174996661</v>
      </c>
      <c r="DH214" s="224">
        <v>0.50244999999999962</v>
      </c>
      <c r="DI214" s="163">
        <f t="shared" si="754"/>
        <v>0</v>
      </c>
      <c r="DJ214" s="229">
        <f t="shared" si="762"/>
        <v>1.05</v>
      </c>
      <c r="DK214" s="204">
        <f t="shared" si="682"/>
        <v>-19.844025933692567</v>
      </c>
      <c r="DL214" s="204">
        <f t="shared" si="627"/>
        <v>0.31696501383746423</v>
      </c>
      <c r="DM214" s="537"/>
      <c r="DN214" s="537"/>
      <c r="DO214" s="537"/>
      <c r="DP214" s="537"/>
      <c r="DQ214" s="518"/>
      <c r="DR214" s="519">
        <f t="shared" si="725"/>
        <v>0.31696501383746423</v>
      </c>
      <c r="DS214" s="519">
        <f t="shared" si="726"/>
        <v>0.31696501383746423</v>
      </c>
      <c r="DT214" s="519">
        <f t="shared" si="770"/>
        <v>0.31696501383746423</v>
      </c>
      <c r="DU214" s="519">
        <f t="shared" si="727"/>
        <v>0.31696501383746423</v>
      </c>
      <c r="DV214" s="546">
        <f t="shared" si="684"/>
        <v>0.31696501383746423</v>
      </c>
      <c r="DW214" s="104">
        <f t="shared" si="728"/>
        <v>-16.597658813268588</v>
      </c>
      <c r="DX214" s="163">
        <v>-16.104055555555554</v>
      </c>
      <c r="DY214" s="183"/>
      <c r="DZ214" s="36">
        <v>42456</v>
      </c>
      <c r="EA214" s="105">
        <v>6.4728000000000003</v>
      </c>
      <c r="EB214" s="108">
        <v>6.3975500000000007</v>
      </c>
      <c r="ED214" s="104">
        <v>-15.496824000000039</v>
      </c>
      <c r="EE214" s="202">
        <f t="shared" si="665"/>
        <v>0.30187144174996661</v>
      </c>
      <c r="EF214" s="224">
        <v>5.2524499999999978</v>
      </c>
      <c r="EG214" s="163">
        <f t="shared" si="755"/>
        <v>0</v>
      </c>
      <c r="EH214" s="229">
        <f t="shared" si="763"/>
        <v>1.5</v>
      </c>
      <c r="EI214" s="204">
        <f t="shared" si="687"/>
        <v>-10.512650901032641</v>
      </c>
      <c r="EJ214" s="204">
        <f t="shared" si="628"/>
        <v>0.45280716262494991</v>
      </c>
      <c r="EK214" s="537"/>
      <c r="EL214" s="537"/>
      <c r="EM214" s="537"/>
      <c r="EN214" s="537"/>
      <c r="EO214" s="518"/>
      <c r="EP214" s="519">
        <f t="shared" si="729"/>
        <v>0.45280716262494991</v>
      </c>
      <c r="EQ214" s="519">
        <f t="shared" si="730"/>
        <v>0.45280716262494991</v>
      </c>
      <c r="ER214" s="519">
        <f t="shared" si="771"/>
        <v>0.45280716262494991</v>
      </c>
      <c r="ES214" s="519">
        <f t="shared" si="731"/>
        <v>0.81505289272490988</v>
      </c>
      <c r="ET214" s="546">
        <f t="shared" si="689"/>
        <v>0.81505289272490988</v>
      </c>
      <c r="EU214" s="104">
        <f t="shared" si="732"/>
        <v>-7.1257794125777387</v>
      </c>
      <c r="EV214" s="182"/>
      <c r="EW214" s="183"/>
      <c r="EX214" s="36">
        <v>42456</v>
      </c>
      <c r="EY214" s="105">
        <v>6.4728000000000003</v>
      </c>
      <c r="EZ214" s="108">
        <v>6.3975500000000007</v>
      </c>
      <c r="FB214" s="104">
        <v>-15.496824000000039</v>
      </c>
      <c r="FC214" s="202">
        <f t="shared" si="666"/>
        <v>0.30187144174996661</v>
      </c>
      <c r="FD214" s="224">
        <v>0.60244999999999926</v>
      </c>
      <c r="FE214" s="163">
        <f t="shared" si="756"/>
        <v>0</v>
      </c>
      <c r="FF214" s="229">
        <f t="shared" si="764"/>
        <v>1.05</v>
      </c>
      <c r="FG214" s="204">
        <f t="shared" si="692"/>
        <v>-13.96028731970509</v>
      </c>
      <c r="FH214" s="204">
        <f t="shared" si="630"/>
        <v>0.31696501383746423</v>
      </c>
      <c r="FI214" s="537"/>
      <c r="FJ214" s="537"/>
      <c r="FK214" s="537"/>
      <c r="FL214" s="537"/>
      <c r="FM214" s="518"/>
      <c r="FN214" s="519">
        <f t="shared" si="733"/>
        <v>0.31696501383746423</v>
      </c>
      <c r="FO214" s="519">
        <f t="shared" si="734"/>
        <v>0.31696501383746423</v>
      </c>
      <c r="FP214" s="519">
        <f t="shared" si="772"/>
        <v>0.31696501383746423</v>
      </c>
      <c r="FQ214" s="519">
        <f t="shared" si="735"/>
        <v>0.31696501383746423</v>
      </c>
      <c r="FR214" s="546">
        <f t="shared" si="694"/>
        <v>0.31696501383746423</v>
      </c>
      <c r="FS214" s="104">
        <f t="shared" si="736"/>
        <v>-11.995700155621073</v>
      </c>
      <c r="FT214"/>
      <c r="FU214" s="183"/>
      <c r="FV214" s="36">
        <v>42456</v>
      </c>
      <c r="FW214" s="105">
        <v>6.4728000000000003</v>
      </c>
      <c r="FX214" s="108">
        <v>6.3975500000000007</v>
      </c>
      <c r="FZ214" s="104">
        <v>-15.496824000000039</v>
      </c>
      <c r="GA214" s="202">
        <f t="shared" si="667"/>
        <v>0.30187144174996661</v>
      </c>
      <c r="GB214" s="223">
        <v>-1.2975500000000011</v>
      </c>
      <c r="GC214" s="163">
        <f t="shared" si="757"/>
        <v>0.95</v>
      </c>
      <c r="GD214" s="229">
        <f t="shared" si="765"/>
        <v>0</v>
      </c>
      <c r="GE214" s="204">
        <f t="shared" si="697"/>
        <v>-21.266361361677571</v>
      </c>
      <c r="GF214" s="204">
        <f t="shared" si="632"/>
        <v>0.28864931141243488</v>
      </c>
      <c r="GG214" s="537"/>
      <c r="GH214" s="537"/>
      <c r="GI214" s="537"/>
      <c r="GJ214" s="537"/>
      <c r="GK214" s="518"/>
      <c r="GL214" s="519">
        <f t="shared" si="737"/>
        <v>0.28864931141243488</v>
      </c>
      <c r="GM214" s="519">
        <f t="shared" si="738"/>
        <v>0.28864931141243488</v>
      </c>
      <c r="GN214" s="519">
        <f t="shared" si="773"/>
        <v>0.28864931141243488</v>
      </c>
      <c r="GO214" s="519">
        <f t="shared" si="739"/>
        <v>0.28864931141243488</v>
      </c>
      <c r="GP214" s="546">
        <f t="shared" si="699"/>
        <v>0.28864931141243488</v>
      </c>
      <c r="GQ214" s="104">
        <f t="shared" si="740"/>
        <v>-16.537113585415007</v>
      </c>
      <c r="GR214"/>
      <c r="GS214" s="183"/>
      <c r="GT214" s="36">
        <v>42456</v>
      </c>
      <c r="GU214" s="105">
        <v>6.4728000000000003</v>
      </c>
      <c r="GV214" s="108">
        <v>6.3975500000000007</v>
      </c>
      <c r="GX214" s="104">
        <v>-15.496824000000039</v>
      </c>
      <c r="GY214" s="202">
        <f t="shared" si="668"/>
        <v>0.30187144174996661</v>
      </c>
      <c r="GZ214" s="223">
        <v>1.9524499999999989</v>
      </c>
      <c r="HA214" s="163">
        <f t="shared" si="758"/>
        <v>0</v>
      </c>
      <c r="HB214" s="229">
        <f t="shared" si="766"/>
        <v>1.1000000000000001</v>
      </c>
      <c r="HC214" s="204">
        <f t="shared" si="702"/>
        <v>-21.006154334635077</v>
      </c>
      <c r="HD214" s="204">
        <f t="shared" si="634"/>
        <v>0.33205858592496185</v>
      </c>
      <c r="HE214" s="537"/>
      <c r="HF214" s="537"/>
      <c r="HG214" s="537"/>
      <c r="HH214" s="537"/>
      <c r="HI214" s="518"/>
      <c r="HJ214" s="519">
        <f t="shared" si="741"/>
        <v>0.33205858592496185</v>
      </c>
      <c r="HK214" s="519">
        <f t="shared" si="742"/>
        <v>0.33205858592496185</v>
      </c>
      <c r="HL214" s="519">
        <f t="shared" si="774"/>
        <v>0.66411717184992369</v>
      </c>
      <c r="HM214" s="519">
        <f t="shared" si="743"/>
        <v>0.66411717184992369</v>
      </c>
      <c r="HN214" s="546">
        <f t="shared" si="704"/>
        <v>0.66411717184992369</v>
      </c>
      <c r="HO214" s="104">
        <f t="shared" si="744"/>
        <v>-16.346221594125169</v>
      </c>
      <c r="HP214" s="165">
        <v>-16.205307870370369</v>
      </c>
      <c r="HQ214" s="183"/>
      <c r="HR214" s="36">
        <v>42456</v>
      </c>
      <c r="HS214" s="105">
        <v>6.4728000000000003</v>
      </c>
      <c r="HT214" s="108">
        <v>6.3975500000000007</v>
      </c>
      <c r="HV214" s="104">
        <v>-15.496824000000039</v>
      </c>
      <c r="HW214" s="202">
        <f t="shared" si="669"/>
        <v>0.30187144174996661</v>
      </c>
      <c r="HX214" s="223">
        <v>0.30244999999999944</v>
      </c>
      <c r="HY214" s="163">
        <f t="shared" si="759"/>
        <v>0</v>
      </c>
      <c r="HZ214" s="229">
        <f t="shared" si="767"/>
        <v>1.05</v>
      </c>
      <c r="IA214" s="204">
        <f t="shared" si="707"/>
        <v>-21.995678821652568</v>
      </c>
      <c r="IB214" s="204">
        <f t="shared" si="636"/>
        <v>0.31696501383746423</v>
      </c>
      <c r="IC214" s="537"/>
      <c r="ID214" s="537"/>
      <c r="IE214" s="537"/>
      <c r="IF214" s="537"/>
      <c r="IG214" s="518"/>
      <c r="IH214" s="519">
        <f t="shared" si="745"/>
        <v>0.31696501383746423</v>
      </c>
      <c r="II214" s="519">
        <f t="shared" si="746"/>
        <v>0.31696501383746423</v>
      </c>
      <c r="IJ214" s="519">
        <f t="shared" si="775"/>
        <v>0.63393002767492845</v>
      </c>
      <c r="IK214" s="519">
        <f t="shared" si="747"/>
        <v>0.63393002767492845</v>
      </c>
      <c r="IL214" s="546">
        <f t="shared" si="709"/>
        <v>0.63393002767492845</v>
      </c>
      <c r="IM214" s="104">
        <f t="shared" si="748"/>
        <v>-16.511115504917623</v>
      </c>
      <c r="IN214"/>
      <c r="IO214" s="183"/>
      <c r="IP214" s="36">
        <v>42456</v>
      </c>
      <c r="IQ214" s="105">
        <v>6.4728000000000003</v>
      </c>
      <c r="IR214" s="108">
        <v>6.3975500000000007</v>
      </c>
      <c r="IT214" s="104">
        <v>-15.496824000000039</v>
      </c>
      <c r="IU214" s="202">
        <f t="shared" si="670"/>
        <v>0.30187144174996661</v>
      </c>
      <c r="IV214" s="365">
        <v>-1.1475500000000007</v>
      </c>
      <c r="IW214" s="163">
        <f t="shared" si="760"/>
        <v>0.95</v>
      </c>
      <c r="IX214" s="229">
        <f t="shared" si="768"/>
        <v>0</v>
      </c>
      <c r="IY214" s="204">
        <f t="shared" si="712"/>
        <v>-17.012167104077598</v>
      </c>
      <c r="IZ214" s="204">
        <f t="shared" si="638"/>
        <v>0.28864931141243488</v>
      </c>
      <c r="JA214" s="537"/>
      <c r="JB214" s="537"/>
      <c r="JC214" s="537"/>
      <c r="JD214" s="537"/>
      <c r="JE214" s="518"/>
      <c r="JF214" s="519">
        <f t="shared" si="749"/>
        <v>0.28864931141243488</v>
      </c>
      <c r="JG214" s="519">
        <f t="shared" si="750"/>
        <v>0.28864931141243488</v>
      </c>
      <c r="JH214" s="519">
        <f t="shared" si="776"/>
        <v>0.57729862282486977</v>
      </c>
      <c r="JI214" s="519">
        <f t="shared" si="751"/>
        <v>0.57729862282486977</v>
      </c>
      <c r="JJ214" s="546">
        <f t="shared" si="714"/>
        <v>0.57729862282486977</v>
      </c>
      <c r="JK214" s="104">
        <f t="shared" si="752"/>
        <v>-16.517941648524172</v>
      </c>
      <c r="JL214" s="131"/>
      <c r="JM214" s="131"/>
      <c r="JN214" s="528"/>
      <c r="JO214" s="163">
        <v>-15.496824000000039</v>
      </c>
      <c r="JP214" s="163">
        <v>-1.8975500000000007</v>
      </c>
      <c r="JQ214" s="398">
        <f t="shared" si="715"/>
        <v>-15.340304398207607</v>
      </c>
      <c r="JT214" s="163">
        <v>0.50244999999999962</v>
      </c>
      <c r="JU214" s="398">
        <f t="shared" si="716"/>
        <v>-16.597658813268588</v>
      </c>
      <c r="JV214" s="425">
        <v>-16.104055555555554</v>
      </c>
      <c r="JX214" s="163">
        <v>5.2524499999999978</v>
      </c>
      <c r="JY214" s="425">
        <f t="shared" si="717"/>
        <v>-7.1257794125777387</v>
      </c>
      <c r="KB214" s="163">
        <v>0.60244999999999926</v>
      </c>
      <c r="KC214" s="398">
        <f t="shared" si="528"/>
        <v>-11.995700155621073</v>
      </c>
      <c r="KF214" s="163">
        <v>-1.2975500000000011</v>
      </c>
      <c r="KG214" s="398">
        <f t="shared" si="718"/>
        <v>-16.537113585415007</v>
      </c>
      <c r="KJ214" s="163">
        <v>1.9524499999999989</v>
      </c>
      <c r="KK214" s="398">
        <f t="shared" si="719"/>
        <v>-16.346221594125169</v>
      </c>
      <c r="KL214" s="425">
        <v>-16.205307870370369</v>
      </c>
      <c r="KN214" s="365">
        <v>0.30244999999999944</v>
      </c>
      <c r="KO214" s="398">
        <f t="shared" si="720"/>
        <v>-16.511115504917623</v>
      </c>
      <c r="KR214" s="365">
        <v>-1.1475500000000007</v>
      </c>
      <c r="KS214" s="398">
        <f t="shared" si="532"/>
        <v>-16.517941648524172</v>
      </c>
      <c r="KU214" s="36">
        <v>42456</v>
      </c>
    </row>
    <row r="215" spans="1:325" x14ac:dyDescent="0.35">
      <c r="A215" s="95">
        <v>41360</v>
      </c>
      <c r="B215" s="36">
        <v>41360</v>
      </c>
      <c r="C215" s="301">
        <v>4.5</v>
      </c>
      <c r="D215" s="301">
        <v>6.9</v>
      </c>
      <c r="E215" s="301">
        <v>11.649999999999999</v>
      </c>
      <c r="F215" s="301">
        <v>7</v>
      </c>
      <c r="G215" s="301">
        <v>5.0999999999999996</v>
      </c>
      <c r="H215" s="301">
        <v>8.35</v>
      </c>
      <c r="I215" s="301">
        <v>6.7</v>
      </c>
      <c r="J215" s="301">
        <v>5.25</v>
      </c>
      <c r="K215" s="106"/>
      <c r="L215" s="36">
        <v>42456</v>
      </c>
      <c r="M215" s="105">
        <v>6.4728000000000003</v>
      </c>
      <c r="N215" s="98">
        <f t="shared" ref="N215:N234" si="778">AVERAGE(M214:M215)</f>
        <v>6.3975500000000007</v>
      </c>
      <c r="O215" s="108">
        <f t="shared" si="524"/>
        <v>6.3227666666666673</v>
      </c>
      <c r="P215" s="262"/>
      <c r="Q215" s="181">
        <v>42456</v>
      </c>
      <c r="R215" s="301">
        <v>4.5</v>
      </c>
      <c r="S215" s="224">
        <v>-1.8975500000000007</v>
      </c>
      <c r="T215"/>
      <c r="U215" s="301">
        <v>6.9</v>
      </c>
      <c r="V215" s="224">
        <v>0.50244999999999962</v>
      </c>
      <c r="W215" s="126"/>
      <c r="X215" s="301">
        <v>11.649999999999999</v>
      </c>
      <c r="Y215" s="224">
        <v>5.2524499999999978</v>
      </c>
      <c r="Z215"/>
      <c r="AA215" s="301">
        <v>7</v>
      </c>
      <c r="AB215" s="224">
        <v>0.60244999999999926</v>
      </c>
      <c r="AC215"/>
      <c r="AD215" s="301">
        <v>5.0999999999999996</v>
      </c>
      <c r="AE215" s="223">
        <v>-1.2975500000000011</v>
      </c>
      <c r="AF215"/>
      <c r="AG215" s="301">
        <v>8.35</v>
      </c>
      <c r="AH215" s="223">
        <v>1.9524499999999989</v>
      </c>
      <c r="AI215" s="100"/>
      <c r="AJ215" s="301">
        <v>6.7</v>
      </c>
      <c r="AK215" s="223">
        <v>0.30244999999999944</v>
      </c>
      <c r="AL215"/>
      <c r="AM215" s="301">
        <v>5.25</v>
      </c>
      <c r="AN215" s="223">
        <f t="shared" si="777"/>
        <v>-1.1475500000000007</v>
      </c>
      <c r="AO215"/>
      <c r="AZ215" s="36">
        <v>42457</v>
      </c>
      <c r="BA215" s="301">
        <v>7.1</v>
      </c>
      <c r="BB215" s="126"/>
      <c r="BC215" s="301">
        <v>5.2</v>
      </c>
      <c r="BD215" s="126"/>
      <c r="BE215" s="301">
        <v>12.75</v>
      </c>
      <c r="BF215" s="126"/>
      <c r="BG215" s="301">
        <v>7.25</v>
      </c>
      <c r="BH215" s="126"/>
      <c r="BI215" s="301">
        <v>7.95</v>
      </c>
      <c r="BJ215">
        <v>-15.595277777777779</v>
      </c>
      <c r="BK215" s="301">
        <v>9</v>
      </c>
      <c r="BL215" s="100">
        <v>-16.205307870370369</v>
      </c>
      <c r="BM215" s="301">
        <v>6.55</v>
      </c>
      <c r="BN215" s="128"/>
      <c r="BO215" s="301">
        <v>8.6999999999999993</v>
      </c>
      <c r="BP215" s="128"/>
      <c r="BQ215" s="128"/>
      <c r="BS215" s="36">
        <v>42457</v>
      </c>
      <c r="BT215">
        <v>161</v>
      </c>
      <c r="BU215">
        <f t="shared" si="671"/>
        <v>1.61</v>
      </c>
      <c r="BV215">
        <f t="shared" si="672"/>
        <v>-15.185030119750003</v>
      </c>
      <c r="BW215">
        <v>145</v>
      </c>
      <c r="BX215">
        <f t="shared" si="673"/>
        <v>1.45</v>
      </c>
      <c r="BY215">
        <v>-24.018119047619045</v>
      </c>
      <c r="CA215" s="128"/>
      <c r="CD215" s="36">
        <v>42457</v>
      </c>
      <c r="CE215" s="105">
        <v>6.6246999999999998</v>
      </c>
      <c r="CF215" s="108">
        <v>6.5487500000000001</v>
      </c>
      <c r="CG215">
        <v>-13.816764274691357</v>
      </c>
      <c r="CH215" s="104">
        <v>-15.185030119750003</v>
      </c>
      <c r="CI215" s="202">
        <f t="shared" si="663"/>
        <v>0.31179388025003618</v>
      </c>
      <c r="CJ215" s="224">
        <v>0.55124999999999957</v>
      </c>
      <c r="CK215" s="163">
        <f t="shared" si="753"/>
        <v>0</v>
      </c>
      <c r="CL215" s="229">
        <f t="shared" si="761"/>
        <v>1.05</v>
      </c>
      <c r="CM215" s="204">
        <f t="shared" si="677"/>
        <v>-16.48081147333005</v>
      </c>
      <c r="CN215" s="204">
        <f t="shared" si="593"/>
        <v>0.32738357426253728</v>
      </c>
      <c r="CO215" s="537"/>
      <c r="CP215" s="537"/>
      <c r="CQ215" s="537"/>
      <c r="CR215" s="537"/>
      <c r="CS215" s="518"/>
      <c r="CT215" s="519">
        <f t="shared" si="721"/>
        <v>0.32738357426253728</v>
      </c>
      <c r="CU215" s="519">
        <f t="shared" si="722"/>
        <v>0.32738357426253728</v>
      </c>
      <c r="CV215" s="519">
        <f t="shared" si="769"/>
        <v>0.32738357426253728</v>
      </c>
      <c r="CW215" s="519">
        <f t="shared" si="723"/>
        <v>0.32738357426253728</v>
      </c>
      <c r="CX215" s="546">
        <f>IF(AND(CY214&lt;-20,CN215&lt;0.12),CW215+0.1,CW215)</f>
        <v>0.32738357426253728</v>
      </c>
      <c r="CY215" s="104">
        <f t="shared" si="724"/>
        <v>-15.01292082394507</v>
      </c>
      <c r="CZ215" s="126"/>
      <c r="DB215" s="36">
        <v>42457</v>
      </c>
      <c r="DC215" s="105">
        <v>6.6246999999999998</v>
      </c>
      <c r="DD215" s="108">
        <v>6.5487500000000001</v>
      </c>
      <c r="DE215">
        <v>-13.816764274691357</v>
      </c>
      <c r="DF215" s="104">
        <v>-15.185030119750003</v>
      </c>
      <c r="DG215" s="202">
        <f t="shared" si="664"/>
        <v>0.31179388025003618</v>
      </c>
      <c r="DH215" s="224">
        <v>-1.3487499999999999</v>
      </c>
      <c r="DI215" s="163">
        <f t="shared" si="754"/>
        <v>0.95</v>
      </c>
      <c r="DJ215" s="229">
        <f t="shared" si="762"/>
        <v>0</v>
      </c>
      <c r="DK215" s="204">
        <f t="shared" si="682"/>
        <v>-19.536027867204997</v>
      </c>
      <c r="DL215" s="204">
        <f t="shared" si="627"/>
        <v>0.30799806648757055</v>
      </c>
      <c r="DM215" s="537"/>
      <c r="DN215" s="537"/>
      <c r="DO215" s="537"/>
      <c r="DP215" s="537"/>
      <c r="DQ215" s="518"/>
      <c r="DR215" s="519">
        <f t="shared" si="725"/>
        <v>0.30799806648757055</v>
      </c>
      <c r="DS215" s="519">
        <f t="shared" si="726"/>
        <v>0.30799806648757055</v>
      </c>
      <c r="DT215" s="519">
        <f t="shared" si="770"/>
        <v>0.30799806648757055</v>
      </c>
      <c r="DU215" s="519">
        <f t="shared" si="727"/>
        <v>0.30799806648757055</v>
      </c>
      <c r="DV215" s="546">
        <f>IF(AND(DW214&lt;-20,DL215&lt;0.12),DU215+0.1,DU215)</f>
        <v>0.30799806648757055</v>
      </c>
      <c r="DW215" s="104">
        <f t="shared" si="728"/>
        <v>-16.289660746781017</v>
      </c>
      <c r="DX215" s="182"/>
      <c r="DY215" s="183"/>
      <c r="DZ215" s="36">
        <v>42457</v>
      </c>
      <c r="EA215" s="105">
        <v>6.6246999999999998</v>
      </c>
      <c r="EB215" s="108">
        <v>6.5487500000000001</v>
      </c>
      <c r="EC215">
        <v>-13.816764274691357</v>
      </c>
      <c r="ED215" s="104">
        <v>-15.185030119750003</v>
      </c>
      <c r="EE215" s="202">
        <f t="shared" si="665"/>
        <v>0.31179388025003618</v>
      </c>
      <c r="EF215" s="224">
        <v>6.2012499999999999</v>
      </c>
      <c r="EG215" s="163">
        <f t="shared" si="755"/>
        <v>0</v>
      </c>
      <c r="EH215" s="229">
        <f t="shared" si="763"/>
        <v>1.8</v>
      </c>
      <c r="EI215" s="204">
        <f t="shared" si="687"/>
        <v>-9.9514219165825768</v>
      </c>
      <c r="EJ215" s="204">
        <f t="shared" si="628"/>
        <v>0.56122898445006442</v>
      </c>
      <c r="EK215" s="537"/>
      <c r="EL215" s="537"/>
      <c r="EM215" s="537"/>
      <c r="EN215" s="537"/>
      <c r="EO215" s="518"/>
      <c r="EP215" s="519">
        <f t="shared" si="729"/>
        <v>0.56122898445006442</v>
      </c>
      <c r="EQ215" s="519">
        <f t="shared" si="730"/>
        <v>0.56122898445006442</v>
      </c>
      <c r="ER215" s="519">
        <f t="shared" si="771"/>
        <v>0.56122898445006442</v>
      </c>
      <c r="ES215" s="519">
        <f t="shared" si="731"/>
        <v>1.010212172010116</v>
      </c>
      <c r="ET215" s="546">
        <f>IF(AND(EU214&lt;-20,EJ215&lt;0.12),ES215+0.1,ES215)</f>
        <v>1.010212172010116</v>
      </c>
      <c r="EU215" s="104">
        <f t="shared" si="732"/>
        <v>-6.1155672405676231</v>
      </c>
      <c r="EV215" s="182"/>
      <c r="EW215" s="183"/>
      <c r="EX215" s="36">
        <v>42457</v>
      </c>
      <c r="EY215" s="105">
        <v>6.6246999999999998</v>
      </c>
      <c r="EZ215" s="108">
        <v>6.5487500000000001</v>
      </c>
      <c r="FA215">
        <v>-13.816764274691357</v>
      </c>
      <c r="FB215" s="104">
        <v>-15.185030119750003</v>
      </c>
      <c r="FC215" s="202">
        <f t="shared" si="666"/>
        <v>0.31179388025003618</v>
      </c>
      <c r="FD215" s="224">
        <v>0.70124999999999993</v>
      </c>
      <c r="FE215" s="163">
        <f t="shared" si="756"/>
        <v>0</v>
      </c>
      <c r="FF215" s="229">
        <f t="shared" si="764"/>
        <v>1.05</v>
      </c>
      <c r="FG215" s="204">
        <f t="shared" si="692"/>
        <v>-13.632903745442553</v>
      </c>
      <c r="FH215" s="204">
        <f t="shared" si="630"/>
        <v>0.32738357426253728</v>
      </c>
      <c r="FI215" s="537"/>
      <c r="FJ215" s="537"/>
      <c r="FK215" s="537"/>
      <c r="FL215" s="537"/>
      <c r="FM215" s="518"/>
      <c r="FN215" s="519">
        <f t="shared" si="733"/>
        <v>0.32738357426253728</v>
      </c>
      <c r="FO215" s="519">
        <f t="shared" si="734"/>
        <v>0.32738357426253728</v>
      </c>
      <c r="FP215" s="519">
        <f t="shared" si="772"/>
        <v>0.32738357426253728</v>
      </c>
      <c r="FQ215" s="519">
        <f t="shared" si="735"/>
        <v>0.32738357426253728</v>
      </c>
      <c r="FR215" s="546">
        <f>IF(AND(FS214&lt;-20,FH215&lt;0.12),FQ215+0.1,FQ215)</f>
        <v>0.32738357426253728</v>
      </c>
      <c r="FS215" s="104">
        <f t="shared" si="736"/>
        <v>-11.668316581358535</v>
      </c>
      <c r="FT215" s="126"/>
      <c r="FU215" s="183"/>
      <c r="FV215" s="36">
        <v>42457</v>
      </c>
      <c r="FW215" s="105">
        <v>6.6246999999999998</v>
      </c>
      <c r="FX215" s="108">
        <v>6.5487500000000001</v>
      </c>
      <c r="FY215">
        <v>-13.816764274691357</v>
      </c>
      <c r="FZ215" s="104">
        <v>-15.185030119750003</v>
      </c>
      <c r="GA215" s="202">
        <f t="shared" si="667"/>
        <v>0.31179388025003618</v>
      </c>
      <c r="GB215" s="223">
        <v>1.4012500000000001</v>
      </c>
      <c r="GC215" s="163">
        <f t="shared" si="757"/>
        <v>0</v>
      </c>
      <c r="GD215" s="229">
        <f t="shared" si="765"/>
        <v>1.1000000000000001</v>
      </c>
      <c r="GE215" s="204">
        <f t="shared" si="697"/>
        <v>-20.923388093402533</v>
      </c>
      <c r="GF215" s="204">
        <f t="shared" si="632"/>
        <v>0.34297326827503838</v>
      </c>
      <c r="GG215" s="537"/>
      <c r="GH215" s="537"/>
      <c r="GI215" s="537"/>
      <c r="GJ215" s="537"/>
      <c r="GK215" s="518"/>
      <c r="GL215" s="519">
        <f t="shared" si="737"/>
        <v>0.34297326827503838</v>
      </c>
      <c r="GM215" s="519">
        <f t="shared" si="738"/>
        <v>0.34297326827503838</v>
      </c>
      <c r="GN215" s="519">
        <f t="shared" si="773"/>
        <v>0.34297326827503838</v>
      </c>
      <c r="GO215" s="519">
        <f t="shared" si="739"/>
        <v>0.34297326827503838</v>
      </c>
      <c r="GP215" s="546">
        <f>IF(AND(GQ214&lt;-20,GF215&lt;0.12),GO215+0.1,GO215)</f>
        <v>0.34297326827503838</v>
      </c>
      <c r="GQ215" s="104">
        <f t="shared" si="740"/>
        <v>-16.194140317139968</v>
      </c>
      <c r="GR215">
        <v>-15.595277777777779</v>
      </c>
      <c r="GS215" s="183"/>
      <c r="GT215" s="36">
        <v>42457</v>
      </c>
      <c r="GU215" s="105">
        <v>6.6246999999999998</v>
      </c>
      <c r="GV215" s="108">
        <v>6.5487500000000001</v>
      </c>
      <c r="GW215">
        <v>-13.816764274691357</v>
      </c>
      <c r="GX215" s="104">
        <v>-15.185030119750003</v>
      </c>
      <c r="GY215" s="202">
        <f t="shared" si="668"/>
        <v>0.31179388025003618</v>
      </c>
      <c r="GZ215" s="223">
        <v>2.4512499999999999</v>
      </c>
      <c r="HA215" s="163">
        <f t="shared" si="758"/>
        <v>0</v>
      </c>
      <c r="HB215" s="229">
        <f t="shared" si="766"/>
        <v>1.3</v>
      </c>
      <c r="HC215" s="204">
        <f t="shared" si="702"/>
        <v>-20.600822290310031</v>
      </c>
      <c r="HD215" s="204">
        <f t="shared" si="634"/>
        <v>0.40533204432504633</v>
      </c>
      <c r="HE215" s="537"/>
      <c r="HF215" s="537"/>
      <c r="HG215" s="537"/>
      <c r="HH215" s="537"/>
      <c r="HI215" s="518"/>
      <c r="HJ215" s="519">
        <f t="shared" si="741"/>
        <v>0.40533204432504633</v>
      </c>
      <c r="HK215" s="519">
        <f t="shared" si="742"/>
        <v>0.40533204432504633</v>
      </c>
      <c r="HL215" s="519">
        <f t="shared" si="774"/>
        <v>0.40533204432504633</v>
      </c>
      <c r="HM215" s="519">
        <f t="shared" si="743"/>
        <v>0.40533204432504633</v>
      </c>
      <c r="HN215" s="546">
        <f>IF(AND(HO214&lt;-20,HD215&lt;0.12),HM215+0.1,HM215)</f>
        <v>0.40533204432504633</v>
      </c>
      <c r="HO215" s="104">
        <f t="shared" si="744"/>
        <v>-15.940889549800122</v>
      </c>
      <c r="HQ215" s="183"/>
      <c r="HR215" s="36">
        <v>42457</v>
      </c>
      <c r="HS215" s="105">
        <v>6.6246999999999998</v>
      </c>
      <c r="HT215" s="108">
        <v>6.5487500000000001</v>
      </c>
      <c r="HU215">
        <v>-13.816764274691357</v>
      </c>
      <c r="HV215" s="104">
        <v>-15.185030119750003</v>
      </c>
      <c r="HW215" s="202">
        <f t="shared" si="669"/>
        <v>0.31179388025003618</v>
      </c>
      <c r="HX215" s="223">
        <v>1.2499999999997513E-3</v>
      </c>
      <c r="HY215" s="163">
        <f t="shared" si="759"/>
        <v>0</v>
      </c>
      <c r="HZ215" s="229">
        <f t="shared" si="767"/>
        <v>1.05</v>
      </c>
      <c r="IA215" s="204">
        <f t="shared" si="707"/>
        <v>-21.668295247390031</v>
      </c>
      <c r="IB215" s="204">
        <f t="shared" si="636"/>
        <v>0.32738357426253728</v>
      </c>
      <c r="IC215" s="537"/>
      <c r="ID215" s="537"/>
      <c r="IE215" s="537"/>
      <c r="IF215" s="537"/>
      <c r="IG215" s="518"/>
      <c r="IH215" s="519">
        <f t="shared" si="745"/>
        <v>0.32738357426253728</v>
      </c>
      <c r="II215" s="519">
        <f t="shared" si="746"/>
        <v>0.32738357426253728</v>
      </c>
      <c r="IJ215" s="519">
        <f t="shared" si="775"/>
        <v>0.32738357426253728</v>
      </c>
      <c r="IK215" s="519">
        <f t="shared" si="747"/>
        <v>0.32738357426253728</v>
      </c>
      <c r="IL215" s="546">
        <f>IF(AND(IM214&lt;-20,IB215&lt;0.12),IK215+0.1,IK215)</f>
        <v>0.32738357426253728</v>
      </c>
      <c r="IM215" s="104">
        <f t="shared" si="748"/>
        <v>-16.183731930655085</v>
      </c>
      <c r="IN215" s="128"/>
      <c r="IO215" s="183"/>
      <c r="IP215" s="36">
        <v>42457</v>
      </c>
      <c r="IQ215" s="105">
        <v>6.6246999999999998</v>
      </c>
      <c r="IR215" s="108">
        <v>6.5487500000000001</v>
      </c>
      <c r="IS215">
        <v>-13.816764274691357</v>
      </c>
      <c r="IT215" s="104">
        <v>-15.185030119750003</v>
      </c>
      <c r="IU215" s="202">
        <f t="shared" si="670"/>
        <v>0.31179388025003618</v>
      </c>
      <c r="IV215" s="365">
        <v>2.1512499999999992</v>
      </c>
      <c r="IW215" s="163">
        <f t="shared" si="760"/>
        <v>0</v>
      </c>
      <c r="IX215" s="229">
        <f t="shared" si="768"/>
        <v>1.3</v>
      </c>
      <c r="IY215" s="204">
        <f t="shared" si="712"/>
        <v>-16.606835059752552</v>
      </c>
      <c r="IZ215" s="204">
        <f t="shared" si="638"/>
        <v>0.40533204432504633</v>
      </c>
      <c r="JA215" s="537"/>
      <c r="JB215" s="537"/>
      <c r="JC215" s="537"/>
      <c r="JD215" s="537"/>
      <c r="JE215" s="518"/>
      <c r="JF215" s="519">
        <f t="shared" si="749"/>
        <v>0.40533204432504633</v>
      </c>
      <c r="JG215" s="519">
        <f t="shared" si="750"/>
        <v>0.40533204432504633</v>
      </c>
      <c r="JH215" s="519">
        <f t="shared" si="776"/>
        <v>0.40533204432504633</v>
      </c>
      <c r="JI215" s="519">
        <f t="shared" si="751"/>
        <v>0.40533204432504633</v>
      </c>
      <c r="JJ215" s="546">
        <f>IF(AND(JK214&lt;-20,IZ215&lt;0.12),JI215+0.1,JI215)</f>
        <v>0.40533204432504633</v>
      </c>
      <c r="JK215" s="104">
        <f t="shared" si="752"/>
        <v>-16.112609604199125</v>
      </c>
      <c r="JL215" s="128"/>
      <c r="JM215" s="128"/>
      <c r="JN215" s="530"/>
      <c r="JO215" s="163">
        <v>-15.185030119750003</v>
      </c>
      <c r="JP215" s="163">
        <v>0.55124999999999957</v>
      </c>
      <c r="JQ215" s="398">
        <f t="shared" si="715"/>
        <v>-15.01292082394507</v>
      </c>
      <c r="JR215" s="422"/>
      <c r="JT215" s="163">
        <v>-1.3487499999999999</v>
      </c>
      <c r="JU215" s="398">
        <f t="shared" si="716"/>
        <v>-16.289660746781017</v>
      </c>
      <c r="JX215" s="163">
        <v>6.2012499999999999</v>
      </c>
      <c r="JY215" s="425">
        <f t="shared" si="717"/>
        <v>-6.1155672405676231</v>
      </c>
      <c r="KB215" s="163">
        <v>0.70124999999999993</v>
      </c>
      <c r="KC215" s="398">
        <f t="shared" si="528"/>
        <v>-11.668316581358535</v>
      </c>
      <c r="KD215" s="422"/>
      <c r="KF215" s="163">
        <v>1.4012500000000001</v>
      </c>
      <c r="KG215" s="398">
        <f t="shared" si="718"/>
        <v>-16.194140317139968</v>
      </c>
      <c r="KH215" s="398">
        <v>-15.595277777777779</v>
      </c>
      <c r="KJ215" s="163">
        <v>2.4512499999999999</v>
      </c>
      <c r="KK215" s="398">
        <f t="shared" si="719"/>
        <v>-15.940889549800122</v>
      </c>
      <c r="KN215" s="365">
        <v>1.2499999999997513E-3</v>
      </c>
      <c r="KO215" s="398">
        <f t="shared" si="720"/>
        <v>-16.183731930655085</v>
      </c>
      <c r="KP215" s="441"/>
      <c r="KR215" s="365">
        <v>2.1512499999999992</v>
      </c>
      <c r="KS215" s="398">
        <f t="shared" si="532"/>
        <v>-16.112609604199125</v>
      </c>
      <c r="KT215" s="441"/>
      <c r="KU215" s="36">
        <v>42457</v>
      </c>
    </row>
    <row r="216" spans="1:325" x14ac:dyDescent="0.35">
      <c r="A216" s="95">
        <v>41361</v>
      </c>
      <c r="B216" s="36">
        <v>41361</v>
      </c>
      <c r="C216" s="301">
        <v>7.1</v>
      </c>
      <c r="D216" s="301">
        <v>5.2</v>
      </c>
      <c r="E216" s="301">
        <v>12.75</v>
      </c>
      <c r="F216" s="301">
        <v>7.25</v>
      </c>
      <c r="G216" s="301">
        <v>7.95</v>
      </c>
      <c r="H216" s="301">
        <v>9</v>
      </c>
      <c r="I216" s="301">
        <v>6.55</v>
      </c>
      <c r="J216" s="301">
        <v>8.6999999999999993</v>
      </c>
      <c r="K216" s="106"/>
      <c r="L216" s="36">
        <v>42457</v>
      </c>
      <c r="M216" s="105">
        <v>6.6246999999999998</v>
      </c>
      <c r="N216" s="98">
        <f t="shared" si="778"/>
        <v>6.5487500000000001</v>
      </c>
      <c r="O216" s="108">
        <f t="shared" ref="O216:O234" si="779">AVERAGE(M214:M216)</f>
        <v>6.4732666666666674</v>
      </c>
      <c r="P216" s="262"/>
      <c r="Q216" s="181">
        <v>42457</v>
      </c>
      <c r="R216" s="301">
        <v>7.1</v>
      </c>
      <c r="S216" s="224">
        <v>0.55124999999999957</v>
      </c>
      <c r="T216" s="126"/>
      <c r="U216" s="301">
        <v>5.2</v>
      </c>
      <c r="V216" s="224">
        <v>-1.3487499999999999</v>
      </c>
      <c r="W216"/>
      <c r="X216" s="301">
        <v>12.75</v>
      </c>
      <c r="Y216" s="224">
        <v>6.2012499999999999</v>
      </c>
      <c r="Z216" s="126"/>
      <c r="AA216" s="301">
        <v>7.25</v>
      </c>
      <c r="AB216" s="224">
        <v>0.70124999999999993</v>
      </c>
      <c r="AC216" s="126"/>
      <c r="AD216" s="301">
        <v>7.95</v>
      </c>
      <c r="AE216" s="223">
        <v>1.4012500000000001</v>
      </c>
      <c r="AF216">
        <v>-15.595277777777779</v>
      </c>
      <c r="AG216" s="301">
        <v>9</v>
      </c>
      <c r="AH216" s="223">
        <v>2.4512499999999999</v>
      </c>
      <c r="AI216" s="100">
        <v>-16.205307870370369</v>
      </c>
      <c r="AJ216" s="301">
        <v>6.55</v>
      </c>
      <c r="AK216" s="223">
        <v>1.2499999999997513E-3</v>
      </c>
      <c r="AL216" s="128"/>
      <c r="AM216" s="301">
        <v>8.6999999999999993</v>
      </c>
      <c r="AN216" s="223">
        <f t="shared" si="777"/>
        <v>2.1512499999999992</v>
      </c>
      <c r="AO216" s="128"/>
      <c r="AZ216" s="36">
        <v>42458</v>
      </c>
      <c r="BA216" s="301">
        <v>8.4499999999999993</v>
      </c>
      <c r="BC216" s="301">
        <v>5.7</v>
      </c>
      <c r="BE216" s="301">
        <v>12.350000000000001</v>
      </c>
      <c r="BG216" s="301">
        <v>6.65</v>
      </c>
      <c r="BH216">
        <v>-11.482611111111108</v>
      </c>
      <c r="BI216" s="301">
        <v>7.75</v>
      </c>
      <c r="BK216" s="301">
        <v>5.7</v>
      </c>
      <c r="BM216" s="301">
        <v>7.05</v>
      </c>
      <c r="BN216" s="104"/>
      <c r="BO216" s="301">
        <v>10.25</v>
      </c>
      <c r="BP216" s="104"/>
      <c r="BQ216" s="104"/>
      <c r="BS216" s="36">
        <v>42458</v>
      </c>
      <c r="BT216">
        <v>162</v>
      </c>
      <c r="BU216">
        <f t="shared" si="671"/>
        <v>1.62</v>
      </c>
      <c r="BV216">
        <f t="shared" si="672"/>
        <v>-14.863072963999976</v>
      </c>
      <c r="BW216">
        <v>146</v>
      </c>
      <c r="BX216">
        <f t="shared" si="673"/>
        <v>1.46</v>
      </c>
      <c r="BY216" s="100">
        <v>-20.066858796296298</v>
      </c>
      <c r="CA216" s="100"/>
      <c r="CD216" s="36">
        <v>42458</v>
      </c>
      <c r="CE216" s="105">
        <v>6.7780000000000005</v>
      </c>
      <c r="CF216" s="108">
        <v>6.7013499999999997</v>
      </c>
      <c r="CH216" s="104">
        <v>-14.863072963999976</v>
      </c>
      <c r="CI216" s="202">
        <f t="shared" si="663"/>
        <v>0.32195715575002737</v>
      </c>
      <c r="CJ216" s="224">
        <v>1.7486499999999996</v>
      </c>
      <c r="CK216" s="163">
        <f t="shared" si="753"/>
        <v>0</v>
      </c>
      <c r="CL216" s="229">
        <f t="shared" si="761"/>
        <v>1.1000000000000001</v>
      </c>
      <c r="CM216" s="204">
        <f t="shared" si="677"/>
        <v>-16.126658602005019</v>
      </c>
      <c r="CN216" s="204">
        <f t="shared" si="593"/>
        <v>0.35415287132503082</v>
      </c>
      <c r="CO216" s="537"/>
      <c r="CP216" s="537"/>
      <c r="CQ216" s="537"/>
      <c r="CR216" s="537"/>
      <c r="CS216" s="518"/>
      <c r="CT216" s="519">
        <f t="shared" si="721"/>
        <v>0.35415287132503082</v>
      </c>
      <c r="CU216" s="519">
        <f t="shared" si="722"/>
        <v>0.35415287132503082</v>
      </c>
      <c r="CV216" s="519">
        <f t="shared" si="769"/>
        <v>0.35415287132503082</v>
      </c>
      <c r="CW216" s="519">
        <f t="shared" si="723"/>
        <v>0.63747516838505547</v>
      </c>
      <c r="CX216" s="546">
        <f t="shared" ref="CX216:CX229" si="780">IF(AND(CY215&lt;-20,CN216&lt;0.12),CW216+0.1,CW216)</f>
        <v>0.63747516838505547</v>
      </c>
      <c r="CY216" s="104">
        <f t="shared" si="724"/>
        <v>-14.375445655560014</v>
      </c>
      <c r="CZ216"/>
      <c r="DB216" s="36">
        <v>42458</v>
      </c>
      <c r="DC216" s="105">
        <v>6.7780000000000005</v>
      </c>
      <c r="DD216" s="108">
        <v>6.7013499999999997</v>
      </c>
      <c r="DF216" s="104">
        <v>-14.863072963999976</v>
      </c>
      <c r="DG216" s="202">
        <f t="shared" si="664"/>
        <v>0.32195715575002737</v>
      </c>
      <c r="DH216" s="224">
        <v>-1.0013499999999995</v>
      </c>
      <c r="DI216" s="163">
        <f t="shared" si="754"/>
        <v>0.95</v>
      </c>
      <c r="DJ216" s="229">
        <f t="shared" si="762"/>
        <v>0</v>
      </c>
      <c r="DK216" s="204">
        <f t="shared" si="682"/>
        <v>-19.208211413492442</v>
      </c>
      <c r="DL216" s="204">
        <f t="shared" si="627"/>
        <v>0.32781645371255408</v>
      </c>
      <c r="DM216" s="537"/>
      <c r="DN216" s="537"/>
      <c r="DO216" s="537"/>
      <c r="DP216" s="537"/>
      <c r="DQ216" s="518"/>
      <c r="DR216" s="519">
        <f t="shared" si="725"/>
        <v>0.32781645371255408</v>
      </c>
      <c r="DS216" s="519">
        <f t="shared" si="726"/>
        <v>0.32781645371255408</v>
      </c>
      <c r="DT216" s="519">
        <f t="shared" si="770"/>
        <v>0.32781645371255408</v>
      </c>
      <c r="DU216" s="519">
        <f t="shared" si="727"/>
        <v>0.32781645371255408</v>
      </c>
      <c r="DV216" s="546">
        <f t="shared" ref="DV216:DV229" si="781">IF(AND(DW215&lt;-20,DL216&lt;0.12),DU216+0.1,DU216)</f>
        <v>0.32781645371255408</v>
      </c>
      <c r="DW216" s="104">
        <f t="shared" si="728"/>
        <v>-15.961844293068463</v>
      </c>
      <c r="DX216" s="182"/>
      <c r="DY216" s="183"/>
      <c r="DZ216" s="36">
        <v>42458</v>
      </c>
      <c r="EA216" s="105">
        <v>6.7780000000000005</v>
      </c>
      <c r="EB216" s="108">
        <v>6.7013499999999997</v>
      </c>
      <c r="ED216" s="104">
        <v>-14.863072963999976</v>
      </c>
      <c r="EE216" s="202">
        <f t="shared" si="665"/>
        <v>0.32195715575002737</v>
      </c>
      <c r="EF216" s="224">
        <v>5.6486500000000017</v>
      </c>
      <c r="EG216" s="163">
        <f t="shared" si="755"/>
        <v>0</v>
      </c>
      <c r="EH216" s="229">
        <f t="shared" si="763"/>
        <v>1.5</v>
      </c>
      <c r="EI216" s="204">
        <f t="shared" si="687"/>
        <v>-9.4684861829575357</v>
      </c>
      <c r="EJ216" s="204">
        <f t="shared" si="628"/>
        <v>0.48293573362504105</v>
      </c>
      <c r="EK216" s="537"/>
      <c r="EL216" s="537"/>
      <c r="EM216" s="537"/>
      <c r="EN216" s="537"/>
      <c r="EO216" s="518"/>
      <c r="EP216" s="519">
        <f t="shared" si="729"/>
        <v>0.48293573362504105</v>
      </c>
      <c r="EQ216" s="519">
        <f t="shared" si="730"/>
        <v>0.48293573362504105</v>
      </c>
      <c r="ER216" s="519">
        <f t="shared" si="771"/>
        <v>0.48293573362504105</v>
      </c>
      <c r="ES216" s="519">
        <f t="shared" si="731"/>
        <v>0.86928432052507387</v>
      </c>
      <c r="ET216" s="546">
        <f t="shared" ref="ET216:ET229" si="782">IF(AND(EU215&lt;-20,EJ216&lt;0.12),ES216+0.1,ES216)</f>
        <v>0.86928432052507387</v>
      </c>
      <c r="EU216" s="104">
        <f t="shared" si="732"/>
        <v>-5.2462829200425496</v>
      </c>
      <c r="EV216" s="182"/>
      <c r="EW216" s="183"/>
      <c r="EX216" s="36">
        <v>42458</v>
      </c>
      <c r="EY216" s="105">
        <v>6.7780000000000005</v>
      </c>
      <c r="EZ216" s="108">
        <v>6.7013499999999997</v>
      </c>
      <c r="FB216" s="104">
        <v>-14.863072963999976</v>
      </c>
      <c r="FC216" s="202">
        <f t="shared" si="666"/>
        <v>0.32195715575002737</v>
      </c>
      <c r="FD216" s="224">
        <v>-5.1349999999999341E-2</v>
      </c>
      <c r="FE216" s="163">
        <f t="shared" si="756"/>
        <v>0</v>
      </c>
      <c r="FF216" s="229">
        <f t="shared" si="764"/>
        <v>1</v>
      </c>
      <c r="FG216" s="204">
        <f t="shared" si="692"/>
        <v>-13.288989433942499</v>
      </c>
      <c r="FH216" s="204">
        <f t="shared" si="630"/>
        <v>0.34391431150005403</v>
      </c>
      <c r="FI216" s="537"/>
      <c r="FJ216" s="537"/>
      <c r="FK216" s="537"/>
      <c r="FL216" s="537"/>
      <c r="FM216" s="518"/>
      <c r="FN216" s="519">
        <f t="shared" si="733"/>
        <v>0.34391431150005403</v>
      </c>
      <c r="FO216" s="519">
        <f t="shared" si="734"/>
        <v>0.34391431150005403</v>
      </c>
      <c r="FP216" s="519">
        <f t="shared" si="772"/>
        <v>0.34391431150005403</v>
      </c>
      <c r="FQ216" s="519">
        <f t="shared" si="735"/>
        <v>0.34391431150005403</v>
      </c>
      <c r="FR216" s="546">
        <f t="shared" ref="FR216:FR229" si="783">IF(AND(FS215&lt;-20,FH216&lt;0.12),FQ216+0.1,FQ216)</f>
        <v>0.34391431150005403</v>
      </c>
      <c r="FS216" s="104">
        <f t="shared" si="736"/>
        <v>-11.324402269858481</v>
      </c>
      <c r="FT216">
        <v>-11.482611111111108</v>
      </c>
      <c r="FU216" s="183"/>
      <c r="FV216" s="36">
        <v>42458</v>
      </c>
      <c r="FW216" s="105">
        <v>6.7780000000000005</v>
      </c>
      <c r="FX216" s="108">
        <v>6.7013499999999997</v>
      </c>
      <c r="FZ216" s="104">
        <v>-14.863072963999976</v>
      </c>
      <c r="GA216" s="202">
        <f t="shared" si="667"/>
        <v>0.32195715575002737</v>
      </c>
      <c r="GB216" s="223">
        <v>1.0486500000000003</v>
      </c>
      <c r="GC216" s="163">
        <f t="shared" si="757"/>
        <v>0</v>
      </c>
      <c r="GD216" s="229">
        <f t="shared" si="765"/>
        <v>1.1000000000000001</v>
      </c>
      <c r="GE216" s="204">
        <f t="shared" si="697"/>
        <v>-20.569235222077502</v>
      </c>
      <c r="GF216" s="204">
        <f t="shared" si="632"/>
        <v>0.35415287132503082</v>
      </c>
      <c r="GG216" s="537"/>
      <c r="GH216" s="537"/>
      <c r="GI216" s="537"/>
      <c r="GJ216" s="537"/>
      <c r="GK216" s="518"/>
      <c r="GL216" s="519">
        <f t="shared" si="737"/>
        <v>0.35415287132503082</v>
      </c>
      <c r="GM216" s="519">
        <f t="shared" si="738"/>
        <v>0.35415287132503082</v>
      </c>
      <c r="GN216" s="519">
        <f t="shared" si="773"/>
        <v>0.35415287132503082</v>
      </c>
      <c r="GO216" s="519">
        <f t="shared" si="739"/>
        <v>0.35415287132503082</v>
      </c>
      <c r="GP216" s="546">
        <f t="shared" ref="GP216:GP229" si="784">IF(AND(GQ215&lt;-20,GF216&lt;0.12),GO216+0.1,GO216)</f>
        <v>0.35415287132503082</v>
      </c>
      <c r="GQ216" s="104">
        <f t="shared" si="740"/>
        <v>-15.839987445814938</v>
      </c>
      <c r="GR216"/>
      <c r="GS216" s="183"/>
      <c r="GT216" s="36">
        <v>42458</v>
      </c>
      <c r="GU216" s="105">
        <v>6.7780000000000005</v>
      </c>
      <c r="GV216" s="108">
        <v>6.7013499999999997</v>
      </c>
      <c r="GX216" s="104">
        <v>-14.863072963999976</v>
      </c>
      <c r="GY216" s="202">
        <f t="shared" si="668"/>
        <v>0.32195715575002737</v>
      </c>
      <c r="GZ216" s="223">
        <v>-1.0013499999999995</v>
      </c>
      <c r="HA216" s="163">
        <f t="shared" si="758"/>
        <v>0.95</v>
      </c>
      <c r="HB216" s="229">
        <f t="shared" si="766"/>
        <v>0</v>
      </c>
      <c r="HC216" s="204">
        <f t="shared" si="702"/>
        <v>-20.273005836597477</v>
      </c>
      <c r="HD216" s="204">
        <f t="shared" si="634"/>
        <v>0.32781645371255408</v>
      </c>
      <c r="HE216" s="537"/>
      <c r="HF216" s="537"/>
      <c r="HG216" s="537"/>
      <c r="HH216" s="537"/>
      <c r="HI216" s="518"/>
      <c r="HJ216" s="519">
        <f t="shared" si="741"/>
        <v>0.32781645371255408</v>
      </c>
      <c r="HK216" s="519">
        <f t="shared" si="742"/>
        <v>0.32781645371255408</v>
      </c>
      <c r="HL216" s="519">
        <f t="shared" si="774"/>
        <v>0.32781645371255408</v>
      </c>
      <c r="HM216" s="519">
        <f t="shared" si="743"/>
        <v>0.32781645371255408</v>
      </c>
      <c r="HN216" s="546">
        <f t="shared" ref="HN216:HN229" si="785">IF(AND(HO215&lt;-20,HD216&lt;0.12),HM216+0.1,HM216)</f>
        <v>0.32781645371255408</v>
      </c>
      <c r="HO216" s="104">
        <f t="shared" si="744"/>
        <v>-15.613073096087568</v>
      </c>
      <c r="HP216" s="165"/>
      <c r="HQ216" s="183"/>
      <c r="HR216" s="36">
        <v>42458</v>
      </c>
      <c r="HS216" s="105">
        <v>6.7780000000000005</v>
      </c>
      <c r="HT216" s="108">
        <v>6.7013499999999997</v>
      </c>
      <c r="HV216" s="104">
        <v>-14.863072963999976</v>
      </c>
      <c r="HW216" s="202">
        <f t="shared" si="669"/>
        <v>0.32195715575002737</v>
      </c>
      <c r="HX216" s="223">
        <v>0.34865000000000013</v>
      </c>
      <c r="HY216" s="163">
        <f t="shared" si="759"/>
        <v>0</v>
      </c>
      <c r="HZ216" s="229">
        <f t="shared" si="767"/>
        <v>1.05</v>
      </c>
      <c r="IA216" s="204">
        <f t="shared" si="707"/>
        <v>-21.330240233852503</v>
      </c>
      <c r="IB216" s="204">
        <f t="shared" si="636"/>
        <v>0.33805501353752732</v>
      </c>
      <c r="IC216" s="537"/>
      <c r="ID216" s="537"/>
      <c r="IE216" s="537"/>
      <c r="IF216" s="537"/>
      <c r="IG216" s="518"/>
      <c r="IH216" s="519">
        <f t="shared" si="745"/>
        <v>0.33805501353752732</v>
      </c>
      <c r="II216" s="519">
        <f t="shared" si="746"/>
        <v>0.33805501353752732</v>
      </c>
      <c r="IJ216" s="519">
        <f t="shared" si="775"/>
        <v>0.33805501353752732</v>
      </c>
      <c r="IK216" s="519">
        <f t="shared" si="747"/>
        <v>0.33805501353752732</v>
      </c>
      <c r="IL216" s="546">
        <f t="shared" ref="IL216:IL229" si="786">IF(AND(IM215&lt;-20,IB216&lt;0.12),IK216+0.1,IK216)</f>
        <v>0.33805501353752732</v>
      </c>
      <c r="IM216" s="104">
        <f t="shared" si="748"/>
        <v>-15.845676917117558</v>
      </c>
      <c r="IN216" s="104"/>
      <c r="IO216" s="183"/>
      <c r="IP216" s="36">
        <v>42458</v>
      </c>
      <c r="IQ216" s="105">
        <v>6.7780000000000005</v>
      </c>
      <c r="IR216" s="108">
        <v>6.7013499999999997</v>
      </c>
      <c r="IT216" s="104">
        <v>-14.863072963999976</v>
      </c>
      <c r="IU216" s="202">
        <f t="shared" si="670"/>
        <v>0.32195715575002737</v>
      </c>
      <c r="IV216" s="365">
        <v>3.5486500000000003</v>
      </c>
      <c r="IW216" s="163">
        <f t="shared" si="760"/>
        <v>0</v>
      </c>
      <c r="IX216" s="229">
        <f t="shared" si="768"/>
        <v>1.4</v>
      </c>
      <c r="IY216" s="204">
        <f t="shared" si="712"/>
        <v>-16.156095041702514</v>
      </c>
      <c r="IZ216" s="204">
        <f t="shared" si="638"/>
        <v>0.45074001805003761</v>
      </c>
      <c r="JA216" s="537"/>
      <c r="JB216" s="537"/>
      <c r="JC216" s="537"/>
      <c r="JD216" s="537"/>
      <c r="JE216" s="518"/>
      <c r="JF216" s="519">
        <f t="shared" si="749"/>
        <v>0.45074001805003761</v>
      </c>
      <c r="JG216" s="519">
        <f t="shared" si="750"/>
        <v>0.45074001805003761</v>
      </c>
      <c r="JH216" s="519">
        <f t="shared" si="776"/>
        <v>0.45074001805003761</v>
      </c>
      <c r="JI216" s="519">
        <f t="shared" si="751"/>
        <v>0.45074001805003761</v>
      </c>
      <c r="JJ216" s="546">
        <f t="shared" ref="JJ216:JJ229" si="787">IF(AND(JK215&lt;-20,IZ216&lt;0.12),JI216+0.1,JI216)</f>
        <v>0.45074001805003761</v>
      </c>
      <c r="JK216" s="104">
        <f t="shared" si="752"/>
        <v>-15.661869586149088</v>
      </c>
      <c r="JL216" s="186"/>
      <c r="JM216" s="186"/>
      <c r="JN216" s="527"/>
      <c r="JO216" s="163">
        <v>-14.863072963999976</v>
      </c>
      <c r="JP216" s="163">
        <v>1.7486499999999996</v>
      </c>
      <c r="JQ216" s="398">
        <f t="shared" si="715"/>
        <v>-14.375445655560014</v>
      </c>
      <c r="JT216" s="163">
        <v>-1.0013499999999995</v>
      </c>
      <c r="JU216" s="398">
        <f t="shared" si="716"/>
        <v>-15.961844293068463</v>
      </c>
      <c r="JX216" s="163">
        <v>5.6486500000000017</v>
      </c>
      <c r="JY216" s="425">
        <f t="shared" si="717"/>
        <v>-5.2462829200425496</v>
      </c>
      <c r="KB216" s="163">
        <v>-5.1349999999999341E-2</v>
      </c>
      <c r="KC216" s="398">
        <f t="shared" si="528"/>
        <v>-11.324402269858481</v>
      </c>
      <c r="KD216" s="398">
        <v>-11.482611111111108</v>
      </c>
      <c r="KF216" s="163">
        <v>1.0486500000000003</v>
      </c>
      <c r="KG216" s="398">
        <f t="shared" si="718"/>
        <v>-15.839987445814938</v>
      </c>
      <c r="KJ216" s="163">
        <v>-1.0013499999999995</v>
      </c>
      <c r="KK216" s="398">
        <f t="shared" si="719"/>
        <v>-15.613073096087568</v>
      </c>
      <c r="KL216" s="425"/>
      <c r="KN216" s="365">
        <v>0.34865000000000013</v>
      </c>
      <c r="KO216" s="398">
        <f t="shared" si="720"/>
        <v>-15.845676917117558</v>
      </c>
      <c r="KP216" s="164"/>
      <c r="KR216" s="365">
        <v>3.5486500000000003</v>
      </c>
      <c r="KS216" s="398">
        <f t="shared" si="532"/>
        <v>-15.661869586149088</v>
      </c>
      <c r="KT216" s="164"/>
      <c r="KU216" s="36">
        <v>42458</v>
      </c>
      <c r="KW216" s="98">
        <f>(JR221-JQ221)</f>
        <v>0.26169967065777122</v>
      </c>
      <c r="KX216" s="402" t="str">
        <f>IF(AND(KW216&gt;-0.5,KW216&lt;0.5)," ",KW216)</f>
        <v xml:space="preserve"> </v>
      </c>
      <c r="KY216" s="98">
        <f>(JV214-JU214)</f>
        <v>0.49360325771303337</v>
      </c>
      <c r="KZ216" s="402" t="str">
        <f>IF(AND(KY216&gt;-0.5,KY216&lt;0.5)," ",KY216)</f>
        <v xml:space="preserve"> </v>
      </c>
      <c r="LB216" s="402"/>
      <c r="LC216" s="98">
        <f>(KD216-KC216)</f>
        <v>-0.1582088412526268</v>
      </c>
      <c r="LD216" s="402" t="str">
        <f>IF(AND(LC216&gt;-0.5,LC216&lt;0.5)," ",LC216)</f>
        <v xml:space="preserve"> </v>
      </c>
      <c r="LE216" s="98">
        <f>(KH215-KG215)</f>
        <v>0.59886253936218914</v>
      </c>
      <c r="LF216" s="402">
        <f>IF(AND(LE216&gt;-0.5,LE216&lt;0.5)," ",LE216)</f>
        <v>0.59886253936218914</v>
      </c>
      <c r="LG216" s="98">
        <f>(KL214-KK214)</f>
        <v>0.14091372375479949</v>
      </c>
      <c r="LH216" s="402" t="str">
        <f>IF(AND(LG216&gt;-0.5,LG216&lt;0.5)," ",LG216)</f>
        <v xml:space="preserve"> </v>
      </c>
      <c r="LI216" s="98">
        <f>(KP213-KO213)</f>
        <v>-0.89286319756617871</v>
      </c>
      <c r="LJ216" s="402">
        <f>IF(AND(LI216&gt;-0.5,LI216&lt;0.5)," ",LI216)</f>
        <v>-0.89286319756617871</v>
      </c>
      <c r="LK216" s="402">
        <f>(KT213-KS213)</f>
        <v>-4.7597286509599712E-3</v>
      </c>
      <c r="LL216" s="402" t="str">
        <f>IF(AND(LK216&gt;-0.5,LK216&lt;0.5)," ",LK216)</f>
        <v xml:space="preserve"> </v>
      </c>
      <c r="LM216" s="112">
        <v>12</v>
      </c>
    </row>
    <row r="217" spans="1:325" x14ac:dyDescent="0.35">
      <c r="A217" s="95">
        <v>41362</v>
      </c>
      <c r="B217" s="36">
        <v>41362</v>
      </c>
      <c r="C217" s="301">
        <v>8.4499999999999993</v>
      </c>
      <c r="D217" s="301">
        <v>5.7</v>
      </c>
      <c r="E217" s="301">
        <v>12.350000000000001</v>
      </c>
      <c r="F217" s="301">
        <v>6.65</v>
      </c>
      <c r="G217" s="301">
        <v>7.75</v>
      </c>
      <c r="H217" s="301">
        <v>5.7</v>
      </c>
      <c r="I217" s="301">
        <v>7.05</v>
      </c>
      <c r="J217" s="301">
        <v>10.25</v>
      </c>
      <c r="K217" s="106"/>
      <c r="L217" s="36">
        <v>42458</v>
      </c>
      <c r="M217" s="105">
        <v>6.7780000000000005</v>
      </c>
      <c r="N217" s="98">
        <f t="shared" si="778"/>
        <v>6.7013499999999997</v>
      </c>
      <c r="O217" s="108">
        <f t="shared" si="779"/>
        <v>6.6251666666666678</v>
      </c>
      <c r="P217" s="262"/>
      <c r="Q217" s="181">
        <v>42458</v>
      </c>
      <c r="R217" s="301">
        <v>8.4499999999999993</v>
      </c>
      <c r="S217" s="224">
        <v>1.7486499999999996</v>
      </c>
      <c r="T217"/>
      <c r="U217" s="301">
        <v>5.7</v>
      </c>
      <c r="V217" s="224">
        <v>-1.0013499999999995</v>
      </c>
      <c r="W217"/>
      <c r="X217" s="301">
        <v>12.350000000000001</v>
      </c>
      <c r="Y217" s="224">
        <v>5.6486500000000017</v>
      </c>
      <c r="Z217"/>
      <c r="AA217" s="301">
        <v>6.65</v>
      </c>
      <c r="AB217" s="224">
        <v>-5.1349999999999341E-2</v>
      </c>
      <c r="AC217">
        <v>-11.482611111111108</v>
      </c>
      <c r="AD217" s="301">
        <v>7.75</v>
      </c>
      <c r="AE217" s="223">
        <v>1.0486500000000003</v>
      </c>
      <c r="AF217"/>
      <c r="AG217" s="301">
        <v>5.7</v>
      </c>
      <c r="AH217" s="223">
        <v>-1.0013499999999995</v>
      </c>
      <c r="AI217" s="100"/>
      <c r="AJ217" s="301">
        <v>7.05</v>
      </c>
      <c r="AK217" s="223">
        <v>0.34865000000000013</v>
      </c>
      <c r="AL217" s="104"/>
      <c r="AM217" s="301">
        <v>10.25</v>
      </c>
      <c r="AN217" s="223">
        <f t="shared" si="777"/>
        <v>3.5486500000000003</v>
      </c>
      <c r="AO217" s="104"/>
      <c r="AZ217" s="36">
        <v>42459</v>
      </c>
      <c r="BA217" s="301">
        <v>7.95</v>
      </c>
      <c r="BC217" s="301">
        <v>7.15</v>
      </c>
      <c r="BE217" s="301">
        <v>11.8</v>
      </c>
      <c r="BG217" s="301">
        <v>7.4</v>
      </c>
      <c r="BI217" s="301">
        <v>7.15</v>
      </c>
      <c r="BK217" s="301">
        <v>7.55</v>
      </c>
      <c r="BM217" s="301">
        <v>6.4</v>
      </c>
      <c r="BN217" s="104"/>
      <c r="BO217" s="301">
        <v>9.75</v>
      </c>
      <c r="BP217" s="104"/>
      <c r="BQ217" s="104"/>
      <c r="BS217" s="36">
        <v>42459</v>
      </c>
      <c r="BT217">
        <v>163</v>
      </c>
      <c r="BU217">
        <f t="shared" si="671"/>
        <v>1.63</v>
      </c>
      <c r="BV217">
        <f t="shared" si="672"/>
        <v>-14.530708353750022</v>
      </c>
      <c r="BW217">
        <v>147</v>
      </c>
      <c r="BX217">
        <f t="shared" si="673"/>
        <v>1.47</v>
      </c>
      <c r="BY217">
        <v>-18.954851851851856</v>
      </c>
      <c r="CD217" s="36">
        <v>42459</v>
      </c>
      <c r="CE217" s="105">
        <v>6.9327000000000005</v>
      </c>
      <c r="CF217" s="108">
        <v>6.8553500000000005</v>
      </c>
      <c r="CH217" s="104">
        <v>-14.530708353750022</v>
      </c>
      <c r="CI217" s="202">
        <f t="shared" si="663"/>
        <v>0.33236461024995378</v>
      </c>
      <c r="CJ217" s="224">
        <v>1.0946499999999997</v>
      </c>
      <c r="CK217" s="163">
        <f t="shared" si="753"/>
        <v>0</v>
      </c>
      <c r="CL217" s="229">
        <f t="shared" si="761"/>
        <v>1.1000000000000001</v>
      </c>
      <c r="CM217" s="204">
        <f t="shared" si="677"/>
        <v>-15.761057530730071</v>
      </c>
      <c r="CN217" s="204">
        <f t="shared" si="593"/>
        <v>0.36560107127494845</v>
      </c>
      <c r="CO217" s="537"/>
      <c r="CP217" s="537"/>
      <c r="CQ217" s="537"/>
      <c r="CR217" s="537"/>
      <c r="CS217" s="518"/>
      <c r="CT217" s="519">
        <f t="shared" si="721"/>
        <v>0.36560107127494845</v>
      </c>
      <c r="CU217" s="519">
        <f t="shared" si="722"/>
        <v>0.36560107127494845</v>
      </c>
      <c r="CV217" s="519">
        <f t="shared" si="769"/>
        <v>0.36560107127494845</v>
      </c>
      <c r="CW217" s="519">
        <f t="shared" si="723"/>
        <v>0.65808192829490719</v>
      </c>
      <c r="CX217" s="546">
        <f t="shared" si="780"/>
        <v>0.65808192829490719</v>
      </c>
      <c r="CY217" s="104">
        <f t="shared" si="724"/>
        <v>-13.717363727265107</v>
      </c>
      <c r="CZ217"/>
      <c r="DB217" s="36">
        <v>42459</v>
      </c>
      <c r="DC217" s="105">
        <v>6.9327000000000005</v>
      </c>
      <c r="DD217" s="108">
        <v>6.8553500000000005</v>
      </c>
      <c r="DF217" s="104">
        <v>-14.530708353750022</v>
      </c>
      <c r="DG217" s="202">
        <f t="shared" si="664"/>
        <v>0.33236461024995378</v>
      </c>
      <c r="DH217" s="224">
        <v>0.29464999999999986</v>
      </c>
      <c r="DI217" s="163">
        <f t="shared" si="754"/>
        <v>0</v>
      </c>
      <c r="DJ217" s="229">
        <f t="shared" si="762"/>
        <v>1.05</v>
      </c>
      <c r="DK217" s="204">
        <f t="shared" si="682"/>
        <v>-18.85922857272999</v>
      </c>
      <c r="DL217" s="204">
        <f t="shared" si="627"/>
        <v>0.34898284076245289</v>
      </c>
      <c r="DM217" s="537"/>
      <c r="DN217" s="537"/>
      <c r="DO217" s="537"/>
      <c r="DP217" s="537"/>
      <c r="DQ217" s="518"/>
      <c r="DR217" s="519">
        <f t="shared" si="725"/>
        <v>0.34898284076245289</v>
      </c>
      <c r="DS217" s="519">
        <f t="shared" si="726"/>
        <v>0.34898284076245289</v>
      </c>
      <c r="DT217" s="519">
        <f t="shared" si="770"/>
        <v>0.34898284076245289</v>
      </c>
      <c r="DU217" s="519">
        <f t="shared" si="727"/>
        <v>0.34898284076245289</v>
      </c>
      <c r="DV217" s="546">
        <f t="shared" si="781"/>
        <v>0.34898284076245289</v>
      </c>
      <c r="DW217" s="104">
        <f t="shared" si="728"/>
        <v>-15.61286145230601</v>
      </c>
      <c r="DX217" s="182"/>
      <c r="DY217" s="183"/>
      <c r="DZ217" s="36">
        <v>42459</v>
      </c>
      <c r="EA217" s="105">
        <v>6.9327000000000005</v>
      </c>
      <c r="EB217" s="108">
        <v>6.8553500000000005</v>
      </c>
      <c r="ED217" s="104">
        <v>-14.530708353750022</v>
      </c>
      <c r="EE217" s="202">
        <f t="shared" si="665"/>
        <v>0.33236461024995378</v>
      </c>
      <c r="EF217" s="224">
        <v>4.9446500000000002</v>
      </c>
      <c r="EG217" s="163">
        <f t="shared" si="755"/>
        <v>0</v>
      </c>
      <c r="EH217" s="229">
        <f t="shared" si="763"/>
        <v>1.5</v>
      </c>
      <c r="EI217" s="204">
        <f t="shared" si="687"/>
        <v>-8.9699392675826051</v>
      </c>
      <c r="EJ217" s="204">
        <f t="shared" si="628"/>
        <v>0.49854691537493068</v>
      </c>
      <c r="EK217" s="537"/>
      <c r="EL217" s="537"/>
      <c r="EM217" s="537"/>
      <c r="EN217" s="537"/>
      <c r="EO217" s="518"/>
      <c r="EP217" s="519">
        <f t="shared" si="729"/>
        <v>0.49854691537493068</v>
      </c>
      <c r="EQ217" s="519">
        <f t="shared" si="730"/>
        <v>0.49854691537493068</v>
      </c>
      <c r="ER217" s="519">
        <f t="shared" si="771"/>
        <v>0.49854691537493068</v>
      </c>
      <c r="ES217" s="519">
        <f t="shared" si="731"/>
        <v>0.89738444767487524</v>
      </c>
      <c r="ET217" s="546">
        <f t="shared" si="782"/>
        <v>0.89738444767487524</v>
      </c>
      <c r="EU217" s="104">
        <f t="shared" si="732"/>
        <v>-4.348898472367674</v>
      </c>
      <c r="EV217" s="182"/>
      <c r="EW217" s="183"/>
      <c r="EX217" s="36">
        <v>42459</v>
      </c>
      <c r="EY217" s="105">
        <v>6.9327000000000005</v>
      </c>
      <c r="EZ217" s="108">
        <v>6.8553500000000005</v>
      </c>
      <c r="FB217" s="104">
        <v>-14.530708353750022</v>
      </c>
      <c r="FC217" s="202">
        <f t="shared" si="666"/>
        <v>0.33236461024995378</v>
      </c>
      <c r="FD217" s="224">
        <v>0.54464999999999986</v>
      </c>
      <c r="FE217" s="163">
        <f t="shared" si="756"/>
        <v>0</v>
      </c>
      <c r="FF217" s="229">
        <f t="shared" si="764"/>
        <v>1.05</v>
      </c>
      <c r="FG217" s="204">
        <f t="shared" si="692"/>
        <v>-12.940006593180048</v>
      </c>
      <c r="FH217" s="204">
        <f t="shared" si="630"/>
        <v>0.34898284076245112</v>
      </c>
      <c r="FI217" s="537"/>
      <c r="FJ217" s="537"/>
      <c r="FK217" s="537"/>
      <c r="FL217" s="537"/>
      <c r="FM217" s="518"/>
      <c r="FN217" s="519">
        <f t="shared" si="733"/>
        <v>0.34898284076245112</v>
      </c>
      <c r="FO217" s="519">
        <f t="shared" si="734"/>
        <v>0.34898284076245112</v>
      </c>
      <c r="FP217" s="519">
        <f t="shared" si="772"/>
        <v>0.34898284076245112</v>
      </c>
      <c r="FQ217" s="519">
        <f t="shared" si="735"/>
        <v>0.34898284076245112</v>
      </c>
      <c r="FR217" s="546">
        <f t="shared" si="783"/>
        <v>0.34898284076245112</v>
      </c>
      <c r="FS217" s="104">
        <f t="shared" si="736"/>
        <v>-10.97541942909603</v>
      </c>
      <c r="FT217" s="182"/>
      <c r="FU217" s="183"/>
      <c r="FV217" s="36">
        <v>42459</v>
      </c>
      <c r="FW217" s="105">
        <v>6.9327000000000005</v>
      </c>
      <c r="FX217" s="108">
        <v>6.8553500000000005</v>
      </c>
      <c r="FZ217" s="104">
        <v>-14.530708353750022</v>
      </c>
      <c r="GA217" s="202">
        <f t="shared" si="667"/>
        <v>0.33236461024995378</v>
      </c>
      <c r="GB217" s="223">
        <v>0.29464999999999986</v>
      </c>
      <c r="GC217" s="163">
        <f t="shared" si="757"/>
        <v>0</v>
      </c>
      <c r="GD217" s="229">
        <f t="shared" si="765"/>
        <v>1.05</v>
      </c>
      <c r="GE217" s="204">
        <f t="shared" si="697"/>
        <v>-20.220252381315049</v>
      </c>
      <c r="GF217" s="204">
        <f t="shared" si="632"/>
        <v>0.34898284076245289</v>
      </c>
      <c r="GG217" s="537"/>
      <c r="GH217" s="537"/>
      <c r="GI217" s="537"/>
      <c r="GJ217" s="537"/>
      <c r="GK217" s="518"/>
      <c r="GL217" s="519">
        <f t="shared" si="737"/>
        <v>0.34898284076245289</v>
      </c>
      <c r="GM217" s="519">
        <f t="shared" si="738"/>
        <v>0.34898284076245289</v>
      </c>
      <c r="GN217" s="519">
        <f t="shared" si="773"/>
        <v>0.34898284076245289</v>
      </c>
      <c r="GO217" s="519">
        <f t="shared" si="739"/>
        <v>0.34898284076245289</v>
      </c>
      <c r="GP217" s="546">
        <f t="shared" si="784"/>
        <v>0.34898284076245289</v>
      </c>
      <c r="GQ217" s="104">
        <f t="shared" si="740"/>
        <v>-15.491004605052485</v>
      </c>
      <c r="GR217"/>
      <c r="GS217" s="183"/>
      <c r="GT217" s="36">
        <v>42459</v>
      </c>
      <c r="GU217" s="105">
        <v>6.9327000000000005</v>
      </c>
      <c r="GV217" s="108">
        <v>6.8553500000000005</v>
      </c>
      <c r="GX217" s="104">
        <v>-14.530708353750022</v>
      </c>
      <c r="GY217" s="202">
        <f t="shared" si="668"/>
        <v>0.33236461024995378</v>
      </c>
      <c r="GZ217" s="223">
        <v>0.69464999999999932</v>
      </c>
      <c r="HA217" s="163">
        <f t="shared" si="758"/>
        <v>0</v>
      </c>
      <c r="HB217" s="229">
        <f t="shared" si="766"/>
        <v>1.05</v>
      </c>
      <c r="HC217" s="204">
        <f t="shared" si="702"/>
        <v>-19.924022995835024</v>
      </c>
      <c r="HD217" s="204">
        <f t="shared" si="634"/>
        <v>0.34898284076245289</v>
      </c>
      <c r="HE217" s="537"/>
      <c r="HF217" s="537"/>
      <c r="HG217" s="537"/>
      <c r="HH217" s="537"/>
      <c r="HI217" s="518"/>
      <c r="HJ217" s="519">
        <f t="shared" si="741"/>
        <v>0.34898284076245289</v>
      </c>
      <c r="HK217" s="519">
        <f t="shared" si="742"/>
        <v>0.34898284076245289</v>
      </c>
      <c r="HL217" s="519">
        <f t="shared" si="774"/>
        <v>0.34898284076245289</v>
      </c>
      <c r="HM217" s="519">
        <f t="shared" si="743"/>
        <v>0.34898284076245289</v>
      </c>
      <c r="HN217" s="546">
        <f t="shared" si="785"/>
        <v>0.34898284076245289</v>
      </c>
      <c r="HO217" s="104">
        <f t="shared" si="744"/>
        <v>-15.264090255325115</v>
      </c>
      <c r="HP217" s="165"/>
      <c r="HQ217" s="183"/>
      <c r="HR217" s="36">
        <v>42459</v>
      </c>
      <c r="HS217" s="105">
        <v>6.9327000000000005</v>
      </c>
      <c r="HT217" s="108">
        <v>6.8553500000000005</v>
      </c>
      <c r="HV217" s="104">
        <v>-14.530708353750022</v>
      </c>
      <c r="HW217" s="202">
        <f t="shared" si="669"/>
        <v>0.33236461024995378</v>
      </c>
      <c r="HX217" s="223">
        <v>-0.45535000000000014</v>
      </c>
      <c r="HY217" s="163">
        <f t="shared" si="759"/>
        <v>0</v>
      </c>
      <c r="HZ217" s="229">
        <f t="shared" si="767"/>
        <v>1</v>
      </c>
      <c r="IA217" s="204">
        <f t="shared" si="707"/>
        <v>-20.965511013352597</v>
      </c>
      <c r="IB217" s="204">
        <f t="shared" si="636"/>
        <v>0.36472922049990686</v>
      </c>
      <c r="IC217" s="537"/>
      <c r="ID217" s="537"/>
      <c r="IE217" s="537"/>
      <c r="IF217" s="537"/>
      <c r="IG217" s="518"/>
      <c r="IH217" s="519">
        <f t="shared" si="745"/>
        <v>0.36472922049990686</v>
      </c>
      <c r="II217" s="519">
        <f t="shared" si="746"/>
        <v>0.36472922049990686</v>
      </c>
      <c r="IJ217" s="519">
        <f t="shared" si="775"/>
        <v>0.36472922049990686</v>
      </c>
      <c r="IK217" s="519">
        <f t="shared" si="747"/>
        <v>0.36472922049990686</v>
      </c>
      <c r="IL217" s="546">
        <f t="shared" si="786"/>
        <v>0.36472922049990686</v>
      </c>
      <c r="IM217" s="104">
        <f t="shared" si="748"/>
        <v>-15.480947696617651</v>
      </c>
      <c r="IN217" s="104"/>
      <c r="IO217" s="183"/>
      <c r="IP217" s="36">
        <v>42459</v>
      </c>
      <c r="IQ217" s="105">
        <v>6.9327000000000005</v>
      </c>
      <c r="IR217" s="108">
        <v>6.8553500000000005</v>
      </c>
      <c r="IT217" s="104">
        <v>-14.530708353750022</v>
      </c>
      <c r="IU217" s="202">
        <f t="shared" si="670"/>
        <v>0.33236461024995378</v>
      </c>
      <c r="IV217" s="365">
        <v>2.8946499999999995</v>
      </c>
      <c r="IW217" s="163">
        <f t="shared" si="760"/>
        <v>0</v>
      </c>
      <c r="IX217" s="229">
        <f t="shared" si="768"/>
        <v>1.3</v>
      </c>
      <c r="IY217" s="204">
        <f t="shared" si="712"/>
        <v>-15.724021048377574</v>
      </c>
      <c r="IZ217" s="204">
        <f t="shared" si="638"/>
        <v>0.43207399332493956</v>
      </c>
      <c r="JA217" s="537"/>
      <c r="JB217" s="537"/>
      <c r="JC217" s="537"/>
      <c r="JD217" s="537"/>
      <c r="JE217" s="518"/>
      <c r="JF217" s="519">
        <f t="shared" si="749"/>
        <v>0.43207399332493956</v>
      </c>
      <c r="JG217" s="519">
        <f t="shared" si="750"/>
        <v>0.43207399332493956</v>
      </c>
      <c r="JH217" s="519">
        <f t="shared" si="776"/>
        <v>0.43207399332493956</v>
      </c>
      <c r="JI217" s="519">
        <f t="shared" si="751"/>
        <v>0.77773318798489122</v>
      </c>
      <c r="JJ217" s="546">
        <f t="shared" si="787"/>
        <v>0.77773318798489122</v>
      </c>
      <c r="JK217" s="104">
        <f t="shared" si="752"/>
        <v>-14.884136398164197</v>
      </c>
      <c r="JL217" s="186"/>
      <c r="JM217" s="186"/>
      <c r="JN217" s="527"/>
      <c r="JO217" s="163">
        <v>-14.530708353750022</v>
      </c>
      <c r="JP217" s="163">
        <v>1.0946499999999997</v>
      </c>
      <c r="JQ217" s="398">
        <f t="shared" si="715"/>
        <v>-13.717363727265107</v>
      </c>
      <c r="JT217" s="163">
        <v>0.29464999999999986</v>
      </c>
      <c r="JU217" s="398">
        <f t="shared" si="716"/>
        <v>-15.61286145230601</v>
      </c>
      <c r="JX217" s="163">
        <v>4.9446500000000002</v>
      </c>
      <c r="JY217" s="425">
        <f t="shared" si="717"/>
        <v>-4.348898472367674</v>
      </c>
      <c r="KB217" s="163">
        <v>0.54464999999999986</v>
      </c>
      <c r="KC217" s="398">
        <f t="shared" ref="KC217:KC229" si="788">(FS217)</f>
        <v>-10.97541942909603</v>
      </c>
      <c r="KF217" s="163">
        <v>0.29464999999999986</v>
      </c>
      <c r="KG217" s="398">
        <f t="shared" si="718"/>
        <v>-15.491004605052485</v>
      </c>
      <c r="KJ217" s="163">
        <v>0.69464999999999932</v>
      </c>
      <c r="KK217" s="398">
        <f t="shared" si="719"/>
        <v>-15.264090255325115</v>
      </c>
      <c r="KL217" s="425"/>
      <c r="KN217" s="365">
        <v>-0.45535000000000014</v>
      </c>
      <c r="KO217" s="398">
        <f t="shared" si="720"/>
        <v>-15.480947696617651</v>
      </c>
      <c r="KP217" s="164"/>
      <c r="KR217" s="365">
        <v>2.8946499999999995</v>
      </c>
      <c r="KS217" s="398">
        <f t="shared" si="532"/>
        <v>-14.884136398164197</v>
      </c>
      <c r="KT217" s="164"/>
      <c r="KU217" s="36">
        <v>42459</v>
      </c>
    </row>
    <row r="218" spans="1:325" x14ac:dyDescent="0.35">
      <c r="A218" s="95">
        <v>41363</v>
      </c>
      <c r="B218" s="36">
        <v>41363</v>
      </c>
      <c r="C218" s="301">
        <v>7.95</v>
      </c>
      <c r="D218" s="301">
        <v>7.15</v>
      </c>
      <c r="E218" s="301">
        <v>11.8</v>
      </c>
      <c r="F218" s="301">
        <v>7.4</v>
      </c>
      <c r="G218" s="301">
        <v>7.15</v>
      </c>
      <c r="H218" s="301">
        <v>7.55</v>
      </c>
      <c r="I218" s="301">
        <v>6.4</v>
      </c>
      <c r="J218" s="301">
        <v>9.75</v>
      </c>
      <c r="K218" s="106"/>
      <c r="L218" s="36">
        <v>42459</v>
      </c>
      <c r="M218" s="105">
        <v>6.9327000000000005</v>
      </c>
      <c r="N218" s="98">
        <f t="shared" si="778"/>
        <v>6.8553500000000005</v>
      </c>
      <c r="O218" s="108">
        <f t="shared" si="779"/>
        <v>6.7784666666666666</v>
      </c>
      <c r="P218" s="262"/>
      <c r="Q218" s="181">
        <v>42459</v>
      </c>
      <c r="R218" s="301">
        <v>7.95</v>
      </c>
      <c r="S218" s="224">
        <v>1.0946499999999997</v>
      </c>
      <c r="T218"/>
      <c r="U218" s="301">
        <v>7.15</v>
      </c>
      <c r="V218" s="224">
        <v>0.29464999999999986</v>
      </c>
      <c r="W218"/>
      <c r="X218" s="301">
        <v>11.8</v>
      </c>
      <c r="Y218" s="224">
        <v>4.9446500000000002</v>
      </c>
      <c r="Z218"/>
      <c r="AA218" s="301">
        <v>7.4</v>
      </c>
      <c r="AB218" s="224">
        <v>0.54464999999999986</v>
      </c>
      <c r="AC218"/>
      <c r="AD218" s="301">
        <v>7.15</v>
      </c>
      <c r="AE218" s="223">
        <v>0.29464999999999986</v>
      </c>
      <c r="AF218"/>
      <c r="AG218" s="301">
        <v>7.55</v>
      </c>
      <c r="AH218" s="223">
        <v>0.69464999999999932</v>
      </c>
      <c r="AI218" s="100"/>
      <c r="AJ218" s="301">
        <v>6.4</v>
      </c>
      <c r="AK218" s="223">
        <v>-0.45535000000000014</v>
      </c>
      <c r="AL218" s="104"/>
      <c r="AM218" s="301">
        <v>9.75</v>
      </c>
      <c r="AN218" s="223">
        <f t="shared" si="777"/>
        <v>2.8946499999999995</v>
      </c>
      <c r="AO218" s="104"/>
      <c r="AZ218" s="36">
        <v>42460</v>
      </c>
      <c r="BA218" s="301">
        <v>8.1499999999999986</v>
      </c>
      <c r="BC218" s="301">
        <v>5.65</v>
      </c>
      <c r="BE218" s="301">
        <v>11.05</v>
      </c>
      <c r="BG218" s="301">
        <v>9.15</v>
      </c>
      <c r="BI218" s="301">
        <v>7.0500000000000007</v>
      </c>
      <c r="BK218" s="301">
        <v>7.25</v>
      </c>
      <c r="BM218" s="301">
        <v>8.4499999999999993</v>
      </c>
      <c r="BN218" s="104"/>
      <c r="BO218" s="301">
        <v>6.4499999999999993</v>
      </c>
      <c r="BP218" s="104"/>
      <c r="BQ218" s="104"/>
      <c r="BS218" s="36">
        <v>42460</v>
      </c>
      <c r="BT218">
        <v>164</v>
      </c>
      <c r="BU218">
        <f t="shared" si="671"/>
        <v>1.64</v>
      </c>
      <c r="BV218">
        <f t="shared" si="672"/>
        <v>-14.187688767999994</v>
      </c>
      <c r="BW218">
        <v>147</v>
      </c>
      <c r="BX218">
        <f t="shared" si="673"/>
        <v>1.47</v>
      </c>
      <c r="BY218">
        <v>-19.644500000000001</v>
      </c>
      <c r="CD218" s="36">
        <v>42460</v>
      </c>
      <c r="CE218" s="105">
        <v>7.0888</v>
      </c>
      <c r="CF218" s="108">
        <v>7.0107499999999998</v>
      </c>
      <c r="CH218" s="104">
        <v>-14.187688767999994</v>
      </c>
      <c r="CI218" s="202">
        <f t="shared" si="663"/>
        <v>0.343019585750028</v>
      </c>
      <c r="CJ218" s="224">
        <v>1.1392499999999988</v>
      </c>
      <c r="CK218" s="163">
        <f t="shared" si="753"/>
        <v>0</v>
      </c>
      <c r="CL218" s="229">
        <f t="shared" si="761"/>
        <v>1.1000000000000001</v>
      </c>
      <c r="CM218" s="204">
        <f t="shared" si="677"/>
        <v>-15.383735986405039</v>
      </c>
      <c r="CN218" s="204">
        <f t="shared" si="593"/>
        <v>0.37732154432503151</v>
      </c>
      <c r="CO218" s="537"/>
      <c r="CP218" s="537"/>
      <c r="CQ218" s="537"/>
      <c r="CR218" s="537"/>
      <c r="CS218" s="518"/>
      <c r="CT218" s="519">
        <f t="shared" si="721"/>
        <v>0.37732154432503151</v>
      </c>
      <c r="CU218" s="519">
        <f t="shared" si="722"/>
        <v>0.37732154432503151</v>
      </c>
      <c r="CV218" s="519">
        <f t="shared" si="769"/>
        <v>0.37732154432503151</v>
      </c>
      <c r="CW218" s="519">
        <f t="shared" si="723"/>
        <v>0.6791787797850567</v>
      </c>
      <c r="CX218" s="546">
        <f t="shared" si="780"/>
        <v>0.6791787797850567</v>
      </c>
      <c r="CY218" s="104">
        <f t="shared" si="724"/>
        <v>-13.038184947480051</v>
      </c>
      <c r="CZ218"/>
      <c r="DB218" s="36">
        <v>42460</v>
      </c>
      <c r="DC218" s="105">
        <v>7.0888</v>
      </c>
      <c r="DD218" s="108">
        <v>7.0107499999999998</v>
      </c>
      <c r="DF218" s="104">
        <v>-14.187688767999994</v>
      </c>
      <c r="DG218" s="202">
        <f t="shared" si="664"/>
        <v>0.343019585750028</v>
      </c>
      <c r="DH218" s="224">
        <v>-1.3607499999999995</v>
      </c>
      <c r="DI218" s="163">
        <f t="shared" si="754"/>
        <v>0.95</v>
      </c>
      <c r="DJ218" s="229">
        <f t="shared" si="762"/>
        <v>0</v>
      </c>
      <c r="DK218" s="204">
        <f t="shared" si="682"/>
        <v>-18.490340380517434</v>
      </c>
      <c r="DL218" s="204">
        <f t="shared" si="627"/>
        <v>0.36888819221255531</v>
      </c>
      <c r="DM218" s="537"/>
      <c r="DN218" s="537"/>
      <c r="DO218" s="537"/>
      <c r="DP218" s="537"/>
      <c r="DQ218" s="518"/>
      <c r="DR218" s="519">
        <f t="shared" si="725"/>
        <v>0.36888819221255531</v>
      </c>
      <c r="DS218" s="519">
        <f t="shared" si="726"/>
        <v>0.36888819221255531</v>
      </c>
      <c r="DT218" s="519">
        <f t="shared" si="770"/>
        <v>0.36888819221255531</v>
      </c>
      <c r="DU218" s="519">
        <f t="shared" si="727"/>
        <v>0.36888819221255531</v>
      </c>
      <c r="DV218" s="546">
        <f t="shared" si="781"/>
        <v>0.36888819221255531</v>
      </c>
      <c r="DW218" s="104">
        <f t="shared" si="728"/>
        <v>-15.243973260093455</v>
      </c>
      <c r="DX218" s="182"/>
      <c r="DY218" s="183"/>
      <c r="DZ218" s="36">
        <v>42460</v>
      </c>
      <c r="EA218" s="105">
        <v>7.0888</v>
      </c>
      <c r="EB218" s="108">
        <v>7.0107499999999998</v>
      </c>
      <c r="ED218" s="104">
        <v>-14.187688767999994</v>
      </c>
      <c r="EE218" s="202">
        <f t="shared" si="665"/>
        <v>0.343019585750028</v>
      </c>
      <c r="EF218" s="224">
        <v>4.0392500000000009</v>
      </c>
      <c r="EG218" s="163">
        <f t="shared" si="755"/>
        <v>0</v>
      </c>
      <c r="EH218" s="229">
        <f t="shared" si="763"/>
        <v>1.5</v>
      </c>
      <c r="EI218" s="204">
        <f t="shared" si="687"/>
        <v>-8.4554098889575631</v>
      </c>
      <c r="EJ218" s="204">
        <f t="shared" si="628"/>
        <v>0.514529378625042</v>
      </c>
      <c r="EK218" s="537"/>
      <c r="EL218" s="537"/>
      <c r="EM218" s="537"/>
      <c r="EN218" s="537"/>
      <c r="EO218" s="518"/>
      <c r="EP218" s="519">
        <f t="shared" si="729"/>
        <v>0.514529378625042</v>
      </c>
      <c r="EQ218" s="519">
        <f t="shared" si="730"/>
        <v>0.514529378625042</v>
      </c>
      <c r="ER218" s="519">
        <f t="shared" si="771"/>
        <v>0.514529378625042</v>
      </c>
      <c r="ES218" s="519">
        <f t="shared" si="731"/>
        <v>0.92615288152507558</v>
      </c>
      <c r="ET218" s="546">
        <f t="shared" si="782"/>
        <v>0.92615288152507558</v>
      </c>
      <c r="EU218" s="104">
        <f t="shared" si="732"/>
        <v>-3.4227455908425983</v>
      </c>
      <c r="EV218" s="182"/>
      <c r="EW218" s="183"/>
      <c r="EX218" s="36">
        <v>42460</v>
      </c>
      <c r="EY218" s="105">
        <v>7.0888</v>
      </c>
      <c r="EZ218" s="108">
        <v>7.0107499999999998</v>
      </c>
      <c r="FB218" s="104">
        <v>-14.187688767999994</v>
      </c>
      <c r="FC218" s="202">
        <f t="shared" si="666"/>
        <v>0.343019585750028</v>
      </c>
      <c r="FD218" s="224">
        <v>2.1392500000000005</v>
      </c>
      <c r="FE218" s="163">
        <f t="shared" si="756"/>
        <v>0</v>
      </c>
      <c r="FF218" s="229">
        <f t="shared" si="764"/>
        <v>1.3</v>
      </c>
      <c r="FG218" s="204">
        <f t="shared" si="692"/>
        <v>-12.494081131705011</v>
      </c>
      <c r="FH218" s="204">
        <f t="shared" si="630"/>
        <v>0.44592546147503676</v>
      </c>
      <c r="FI218" s="537"/>
      <c r="FJ218" s="537"/>
      <c r="FK218" s="537"/>
      <c r="FL218" s="537"/>
      <c r="FM218" s="518"/>
      <c r="FN218" s="519">
        <f t="shared" si="733"/>
        <v>0.44592546147503676</v>
      </c>
      <c r="FO218" s="519">
        <f t="shared" si="734"/>
        <v>0.44592546147503676</v>
      </c>
      <c r="FP218" s="519">
        <f t="shared" si="772"/>
        <v>0.44592546147503676</v>
      </c>
      <c r="FQ218" s="519">
        <f t="shared" si="735"/>
        <v>0.80266583065506614</v>
      </c>
      <c r="FR218" s="546">
        <f t="shared" si="783"/>
        <v>0.80266583065506614</v>
      </c>
      <c r="FS218" s="104">
        <f t="shared" si="736"/>
        <v>-10.172753598440964</v>
      </c>
      <c r="FT218" s="182"/>
      <c r="FU218" s="183"/>
      <c r="FV218" s="36">
        <v>42460</v>
      </c>
      <c r="FW218" s="105">
        <v>7.0888</v>
      </c>
      <c r="FX218" s="108">
        <v>7.0107499999999998</v>
      </c>
      <c r="FZ218" s="104">
        <v>-14.187688767999994</v>
      </c>
      <c r="GA218" s="202">
        <f t="shared" si="667"/>
        <v>0.343019585750028</v>
      </c>
      <c r="GB218" s="223">
        <v>3.9250000000000895E-2</v>
      </c>
      <c r="GC218" s="163">
        <f t="shared" si="757"/>
        <v>0</v>
      </c>
      <c r="GD218" s="229">
        <f t="shared" si="765"/>
        <v>1.05</v>
      </c>
      <c r="GE218" s="204">
        <f t="shared" si="697"/>
        <v>-19.860081816277521</v>
      </c>
      <c r="GF218" s="204">
        <f t="shared" si="632"/>
        <v>0.36017056503752798</v>
      </c>
      <c r="GG218" s="537"/>
      <c r="GH218" s="537"/>
      <c r="GI218" s="537"/>
      <c r="GJ218" s="537"/>
      <c r="GK218" s="518"/>
      <c r="GL218" s="519">
        <f t="shared" si="737"/>
        <v>0.36017056503752798</v>
      </c>
      <c r="GM218" s="519">
        <f t="shared" si="738"/>
        <v>0.36017056503752798</v>
      </c>
      <c r="GN218" s="519">
        <f t="shared" si="773"/>
        <v>0.36017056503752798</v>
      </c>
      <c r="GO218" s="519">
        <f t="shared" si="739"/>
        <v>0.36017056503752798</v>
      </c>
      <c r="GP218" s="546">
        <f t="shared" si="784"/>
        <v>0.36017056503752798</v>
      </c>
      <c r="GQ218" s="104">
        <f t="shared" si="740"/>
        <v>-15.130834040014957</v>
      </c>
      <c r="GR218"/>
      <c r="GS218" s="183"/>
      <c r="GT218" s="36">
        <v>42460</v>
      </c>
      <c r="GU218" s="105">
        <v>7.0888</v>
      </c>
      <c r="GV218" s="108">
        <v>7.0107499999999998</v>
      </c>
      <c r="GX218" s="104">
        <v>-14.187688767999994</v>
      </c>
      <c r="GY218" s="202">
        <f t="shared" si="668"/>
        <v>0.343019585750028</v>
      </c>
      <c r="GZ218" s="223">
        <v>0.23925000000000018</v>
      </c>
      <c r="HA218" s="163">
        <f t="shared" si="758"/>
        <v>0</v>
      </c>
      <c r="HB218" s="229">
        <f t="shared" si="766"/>
        <v>1.05</v>
      </c>
      <c r="HC218" s="204">
        <f t="shared" si="702"/>
        <v>-19.563852430797496</v>
      </c>
      <c r="HD218" s="204">
        <f t="shared" si="634"/>
        <v>0.36017056503752798</v>
      </c>
      <c r="HE218" s="537"/>
      <c r="HF218" s="537"/>
      <c r="HG218" s="537"/>
      <c r="HH218" s="537"/>
      <c r="HI218" s="518"/>
      <c r="HJ218" s="519">
        <f t="shared" si="741"/>
        <v>0.36017056503752798</v>
      </c>
      <c r="HK218" s="519">
        <f t="shared" si="742"/>
        <v>0.36017056503752798</v>
      </c>
      <c r="HL218" s="519">
        <f t="shared" si="774"/>
        <v>0.36017056503752798</v>
      </c>
      <c r="HM218" s="519">
        <f t="shared" si="743"/>
        <v>0.36017056503752798</v>
      </c>
      <c r="HN218" s="546">
        <f t="shared" si="785"/>
        <v>0.36017056503752798</v>
      </c>
      <c r="HO218" s="104">
        <f t="shared" si="744"/>
        <v>-14.903919690287587</v>
      </c>
      <c r="HP218" s="165"/>
      <c r="HQ218" s="183"/>
      <c r="HR218" s="36">
        <v>42460</v>
      </c>
      <c r="HS218" s="105">
        <v>7.0888</v>
      </c>
      <c r="HT218" s="108">
        <v>7.0107499999999998</v>
      </c>
      <c r="HV218" s="104">
        <v>-14.187688767999994</v>
      </c>
      <c r="HW218" s="202">
        <f t="shared" si="669"/>
        <v>0.343019585750028</v>
      </c>
      <c r="HX218" s="223">
        <v>1.4392499999999995</v>
      </c>
      <c r="HY218" s="163">
        <f t="shared" si="759"/>
        <v>0</v>
      </c>
      <c r="HZ218" s="229">
        <f t="shared" si="767"/>
        <v>1.1000000000000001</v>
      </c>
      <c r="IA218" s="204">
        <f t="shared" si="707"/>
        <v>-20.588189469027565</v>
      </c>
      <c r="IB218" s="204">
        <f t="shared" si="636"/>
        <v>0.37732154432503151</v>
      </c>
      <c r="IC218" s="537"/>
      <c r="ID218" s="537"/>
      <c r="IE218" s="537"/>
      <c r="IF218" s="537"/>
      <c r="IG218" s="518"/>
      <c r="IH218" s="519">
        <f t="shared" si="745"/>
        <v>0.37732154432503151</v>
      </c>
      <c r="II218" s="519">
        <f t="shared" si="746"/>
        <v>0.37732154432503151</v>
      </c>
      <c r="IJ218" s="519">
        <f t="shared" si="775"/>
        <v>0.37732154432503151</v>
      </c>
      <c r="IK218" s="519">
        <f t="shared" si="747"/>
        <v>0.6791787797850567</v>
      </c>
      <c r="IL218" s="546">
        <f t="shared" si="786"/>
        <v>0.6791787797850567</v>
      </c>
      <c r="IM218" s="104">
        <f t="shared" si="748"/>
        <v>-14.801768916832595</v>
      </c>
      <c r="IN218" s="104"/>
      <c r="IO218" s="183"/>
      <c r="IP218" s="36">
        <v>42460</v>
      </c>
      <c r="IQ218" s="105">
        <v>7.0888</v>
      </c>
      <c r="IR218" s="108">
        <v>7.0107499999999998</v>
      </c>
      <c r="IT218" s="104">
        <v>-14.187688767999994</v>
      </c>
      <c r="IU218" s="202">
        <f t="shared" si="670"/>
        <v>0.343019585750028</v>
      </c>
      <c r="IV218" s="365">
        <v>-0.56075000000000053</v>
      </c>
      <c r="IW218" s="163">
        <f t="shared" si="760"/>
        <v>0</v>
      </c>
      <c r="IX218" s="229">
        <f t="shared" si="768"/>
        <v>1</v>
      </c>
      <c r="IY218" s="204">
        <f t="shared" si="712"/>
        <v>-15.337981876877519</v>
      </c>
      <c r="IZ218" s="204">
        <f t="shared" si="638"/>
        <v>0.38603917150005529</v>
      </c>
      <c r="JA218" s="537"/>
      <c r="JB218" s="537"/>
      <c r="JC218" s="537"/>
      <c r="JD218" s="537"/>
      <c r="JE218" s="518"/>
      <c r="JF218" s="519">
        <f t="shared" si="749"/>
        <v>0.38603917150005529</v>
      </c>
      <c r="JG218" s="519">
        <f t="shared" si="750"/>
        <v>0.38603917150005529</v>
      </c>
      <c r="JH218" s="519">
        <f t="shared" si="776"/>
        <v>0.38603917150005529</v>
      </c>
      <c r="JI218" s="519">
        <f t="shared" si="751"/>
        <v>0.38603917150005529</v>
      </c>
      <c r="JJ218" s="546">
        <f t="shared" si="787"/>
        <v>0.38603917150005529</v>
      </c>
      <c r="JK218" s="104">
        <f t="shared" si="752"/>
        <v>-14.498097226664141</v>
      </c>
      <c r="JL218" s="186"/>
      <c r="JM218" s="186"/>
      <c r="JN218" s="527"/>
      <c r="JO218" s="163">
        <v>-14.187688767999994</v>
      </c>
      <c r="JP218" s="163">
        <v>1.1392499999999988</v>
      </c>
      <c r="JQ218" s="398">
        <f t="shared" si="715"/>
        <v>-13.038184947480051</v>
      </c>
      <c r="JT218" s="163">
        <v>-1.3607499999999995</v>
      </c>
      <c r="JU218" s="398">
        <f t="shared" si="716"/>
        <v>-15.243973260093455</v>
      </c>
      <c r="JX218" s="163">
        <v>4.0392500000000009</v>
      </c>
      <c r="JY218" s="425">
        <f t="shared" si="717"/>
        <v>-3.4227455908425983</v>
      </c>
      <c r="KB218" s="163">
        <v>2.1392500000000005</v>
      </c>
      <c r="KC218" s="398">
        <f t="shared" si="788"/>
        <v>-10.172753598440964</v>
      </c>
      <c r="KF218" s="163">
        <v>3.9250000000000895E-2</v>
      </c>
      <c r="KG218" s="398">
        <f t="shared" si="718"/>
        <v>-15.130834040014957</v>
      </c>
      <c r="KJ218" s="163">
        <v>0.23925000000000018</v>
      </c>
      <c r="KK218" s="398">
        <f t="shared" si="719"/>
        <v>-14.903919690287587</v>
      </c>
      <c r="KL218" s="425"/>
      <c r="KN218" s="365">
        <v>1.4392499999999995</v>
      </c>
      <c r="KO218" s="398">
        <f t="shared" si="720"/>
        <v>-14.801768916832595</v>
      </c>
      <c r="KP218" s="164"/>
      <c r="KR218" s="365">
        <v>-0.56075000000000053</v>
      </c>
      <c r="KS218" s="398">
        <f t="shared" ref="KS218:KS229" si="789">(JK218)</f>
        <v>-14.498097226664141</v>
      </c>
      <c r="KT218" s="164"/>
      <c r="KU218" s="36">
        <v>42460</v>
      </c>
    </row>
    <row r="219" spans="1:325" x14ac:dyDescent="0.35">
      <c r="A219" s="95">
        <v>41364</v>
      </c>
      <c r="B219" s="36">
        <v>41364</v>
      </c>
      <c r="C219" s="301">
        <v>8.1499999999999986</v>
      </c>
      <c r="D219" s="301">
        <v>5.65</v>
      </c>
      <c r="E219" s="301">
        <v>11.05</v>
      </c>
      <c r="F219" s="301">
        <v>9.15</v>
      </c>
      <c r="G219" s="301">
        <v>7.0500000000000007</v>
      </c>
      <c r="H219" s="301">
        <v>7.25</v>
      </c>
      <c r="I219" s="301">
        <v>8.4499999999999993</v>
      </c>
      <c r="J219" s="301">
        <v>6.4499999999999993</v>
      </c>
      <c r="K219" s="106"/>
      <c r="L219" s="36">
        <v>42460</v>
      </c>
      <c r="M219" s="105">
        <v>7.0888</v>
      </c>
      <c r="N219" s="98">
        <f t="shared" si="778"/>
        <v>7.0107499999999998</v>
      </c>
      <c r="O219" s="108">
        <f t="shared" si="779"/>
        <v>6.9331666666666676</v>
      </c>
      <c r="P219" s="262"/>
      <c r="Q219" s="181">
        <v>42460</v>
      </c>
      <c r="R219" s="301">
        <v>8.1499999999999986</v>
      </c>
      <c r="S219" s="224">
        <v>1.1392499999999988</v>
      </c>
      <c r="T219"/>
      <c r="U219" s="301">
        <v>5.65</v>
      </c>
      <c r="V219" s="224">
        <v>-1.3607499999999995</v>
      </c>
      <c r="W219"/>
      <c r="X219" s="301">
        <v>11.05</v>
      </c>
      <c r="Y219" s="224">
        <v>4.0392500000000009</v>
      </c>
      <c r="Z219"/>
      <c r="AA219" s="301">
        <v>9.15</v>
      </c>
      <c r="AB219" s="224">
        <v>2.1392500000000005</v>
      </c>
      <c r="AD219" s="301">
        <v>7.0500000000000007</v>
      </c>
      <c r="AE219" s="223">
        <v>3.9250000000000895E-2</v>
      </c>
      <c r="AF219"/>
      <c r="AG219" s="301">
        <v>7.25</v>
      </c>
      <c r="AH219" s="223">
        <v>0.23925000000000018</v>
      </c>
      <c r="AI219" s="100"/>
      <c r="AJ219" s="301">
        <v>8.4499999999999993</v>
      </c>
      <c r="AK219" s="223">
        <v>1.4392499999999995</v>
      </c>
      <c r="AL219" s="104"/>
      <c r="AM219" s="301">
        <v>6.4499999999999993</v>
      </c>
      <c r="AN219" s="223">
        <f t="shared" si="777"/>
        <v>-0.56075000000000053</v>
      </c>
      <c r="AO219" s="104"/>
      <c r="AZ219" s="36">
        <v>42461</v>
      </c>
      <c r="BA219" s="301">
        <v>9.5</v>
      </c>
      <c r="BC219" s="301">
        <v>5.05</v>
      </c>
      <c r="BE219" s="301">
        <v>7.8000000000000007</v>
      </c>
      <c r="BG219" s="301">
        <v>10.9</v>
      </c>
      <c r="BI219" s="301">
        <v>9.5500000000000007</v>
      </c>
      <c r="BK219" s="301">
        <v>4.05</v>
      </c>
      <c r="BM219" s="301">
        <v>9.25</v>
      </c>
      <c r="BN219" s="104"/>
      <c r="BO219" s="301">
        <v>2.75</v>
      </c>
      <c r="BP219" s="104"/>
      <c r="BQ219" s="104"/>
      <c r="BS219" s="36">
        <v>42461</v>
      </c>
      <c r="BT219">
        <v>165</v>
      </c>
      <c r="BU219">
        <f t="shared" si="671"/>
        <v>1.65</v>
      </c>
      <c r="BV219">
        <f t="shared" si="672"/>
        <v>-13.833763343749986</v>
      </c>
      <c r="BW219">
        <v>148</v>
      </c>
      <c r="BX219">
        <f t="shared" si="673"/>
        <v>1.48</v>
      </c>
      <c r="BY219">
        <v>-15.355541666666667</v>
      </c>
      <c r="BZ219" s="386"/>
      <c r="CD219" s="36">
        <v>42461</v>
      </c>
      <c r="CE219" s="105">
        <v>7.2462999999999989</v>
      </c>
      <c r="CF219" s="108">
        <v>7.1675499999999994</v>
      </c>
      <c r="CH219" s="104">
        <v>-13.833763343749986</v>
      </c>
      <c r="CI219" s="202">
        <f t="shared" si="663"/>
        <v>0.35392542425000784</v>
      </c>
      <c r="CJ219" s="224">
        <v>2.3324500000000006</v>
      </c>
      <c r="CK219" s="163">
        <f t="shared" si="753"/>
        <v>0</v>
      </c>
      <c r="CL219" s="229">
        <f t="shared" si="761"/>
        <v>1.3</v>
      </c>
      <c r="CM219" s="204">
        <f t="shared" si="677"/>
        <v>-14.923632934880029</v>
      </c>
      <c r="CN219" s="204">
        <f t="shared" si="593"/>
        <v>0.46010305152501019</v>
      </c>
      <c r="CO219" s="537"/>
      <c r="CP219" s="537"/>
      <c r="CQ219" s="537"/>
      <c r="CR219" s="537"/>
      <c r="CS219" s="518"/>
      <c r="CT219" s="519">
        <f t="shared" si="721"/>
        <v>0.46010305152501019</v>
      </c>
      <c r="CU219" s="519">
        <f t="shared" si="722"/>
        <v>0.46010305152501019</v>
      </c>
      <c r="CV219" s="519">
        <f t="shared" si="769"/>
        <v>0.46010305152501019</v>
      </c>
      <c r="CW219" s="519">
        <f t="shared" si="723"/>
        <v>0.8281854927450184</v>
      </c>
      <c r="CX219" s="546">
        <f t="shared" si="780"/>
        <v>0.8281854927450184</v>
      </c>
      <c r="CY219" s="104">
        <f t="shared" si="724"/>
        <v>-12.209999454735033</v>
      </c>
      <c r="CZ219"/>
      <c r="DB219" s="36">
        <v>42461</v>
      </c>
      <c r="DC219" s="105">
        <v>7.2462999999999989</v>
      </c>
      <c r="DD219" s="108">
        <v>7.1675499999999994</v>
      </c>
      <c r="DF219" s="104">
        <v>-13.833763343749986</v>
      </c>
      <c r="DG219" s="202">
        <f t="shared" si="664"/>
        <v>0.35392542425000784</v>
      </c>
      <c r="DH219" s="224">
        <v>-2.1175499999999996</v>
      </c>
      <c r="DI219" s="163">
        <f t="shared" si="754"/>
        <v>0.93</v>
      </c>
      <c r="DJ219" s="229">
        <f t="shared" si="762"/>
        <v>0</v>
      </c>
      <c r="DK219" s="204">
        <f t="shared" si="682"/>
        <v>-18.107264311714921</v>
      </c>
      <c r="DL219" s="204">
        <f t="shared" si="627"/>
        <v>0.38307606880251299</v>
      </c>
      <c r="DM219" s="537"/>
      <c r="DN219" s="537"/>
      <c r="DO219" s="537"/>
      <c r="DP219" s="537"/>
      <c r="DQ219" s="518"/>
      <c r="DR219" s="519">
        <f t="shared" si="725"/>
        <v>0.38307606880251299</v>
      </c>
      <c r="DS219" s="519">
        <f t="shared" si="726"/>
        <v>0.38307606880251299</v>
      </c>
      <c r="DT219" s="519">
        <f t="shared" si="770"/>
        <v>0.38307606880251299</v>
      </c>
      <c r="DU219" s="519">
        <f t="shared" si="727"/>
        <v>0.38307606880251299</v>
      </c>
      <c r="DV219" s="546">
        <f t="shared" si="781"/>
        <v>0.38307606880251299</v>
      </c>
      <c r="DW219" s="104">
        <f t="shared" si="728"/>
        <v>-14.860897191290942</v>
      </c>
      <c r="DX219" s="182"/>
      <c r="DY219" s="183"/>
      <c r="DZ219" s="36">
        <v>42461</v>
      </c>
      <c r="EA219" s="105">
        <v>7.2462999999999989</v>
      </c>
      <c r="EB219" s="108">
        <v>7.1675499999999994</v>
      </c>
      <c r="ED219" s="104">
        <v>-13.833763343749986</v>
      </c>
      <c r="EE219" s="202">
        <f t="shared" si="665"/>
        <v>0.35392542425000784</v>
      </c>
      <c r="EF219" s="224">
        <v>0.63245000000000129</v>
      </c>
      <c r="EG219" s="163">
        <f t="shared" si="755"/>
        <v>0</v>
      </c>
      <c r="EH219" s="229">
        <f t="shared" si="763"/>
        <v>1.05</v>
      </c>
      <c r="EI219" s="204">
        <f t="shared" si="687"/>
        <v>-8.0837881934950548</v>
      </c>
      <c r="EJ219" s="204">
        <f t="shared" si="628"/>
        <v>0.37162169546250823</v>
      </c>
      <c r="EK219" s="537"/>
      <c r="EL219" s="537"/>
      <c r="EM219" s="537"/>
      <c r="EN219" s="537"/>
      <c r="EO219" s="518"/>
      <c r="EP219" s="519">
        <f t="shared" si="729"/>
        <v>0.37162169546250823</v>
      </c>
      <c r="EQ219" s="519">
        <f t="shared" si="730"/>
        <v>0.37162169546250823</v>
      </c>
      <c r="ER219" s="519">
        <f t="shared" si="771"/>
        <v>0.37162169546250823</v>
      </c>
      <c r="ES219" s="519">
        <f t="shared" si="731"/>
        <v>0.37162169546250823</v>
      </c>
      <c r="ET219" s="546">
        <f t="shared" si="782"/>
        <v>0.37162169546250823</v>
      </c>
      <c r="EU219" s="104">
        <f t="shared" si="732"/>
        <v>-3.0511238953800901</v>
      </c>
      <c r="EV219" s="182"/>
      <c r="EW219" s="183"/>
      <c r="EX219" s="36">
        <v>42461</v>
      </c>
      <c r="EY219" s="105">
        <v>7.2462999999999989</v>
      </c>
      <c r="EZ219" s="108">
        <v>7.1675499999999994</v>
      </c>
      <c r="FB219" s="104">
        <v>-13.833763343749986</v>
      </c>
      <c r="FC219" s="202">
        <f t="shared" si="666"/>
        <v>0.35392542425000784</v>
      </c>
      <c r="FD219" s="224">
        <v>3.7324500000000009</v>
      </c>
      <c r="FE219" s="163">
        <f t="shared" si="756"/>
        <v>0</v>
      </c>
      <c r="FF219" s="229">
        <f t="shared" si="764"/>
        <v>1.4</v>
      </c>
      <c r="FG219" s="204">
        <f t="shared" si="692"/>
        <v>-11.998585537755</v>
      </c>
      <c r="FH219" s="204">
        <f t="shared" si="630"/>
        <v>0.49549559395001097</v>
      </c>
      <c r="FI219" s="537"/>
      <c r="FJ219" s="537"/>
      <c r="FK219" s="537"/>
      <c r="FL219" s="537"/>
      <c r="FM219" s="518"/>
      <c r="FN219" s="519">
        <f t="shared" si="733"/>
        <v>0.49549559395001097</v>
      </c>
      <c r="FO219" s="519">
        <f t="shared" si="734"/>
        <v>0.49549559395001097</v>
      </c>
      <c r="FP219" s="519">
        <f t="shared" si="772"/>
        <v>0.49549559395001097</v>
      </c>
      <c r="FQ219" s="519">
        <f t="shared" si="735"/>
        <v>0.89189206911001973</v>
      </c>
      <c r="FR219" s="546">
        <f t="shared" si="783"/>
        <v>0.89189206911001973</v>
      </c>
      <c r="FS219" s="104">
        <f t="shared" si="736"/>
        <v>-9.2808615293309451</v>
      </c>
      <c r="FT219" s="182"/>
      <c r="FU219" s="183"/>
      <c r="FV219" s="36">
        <v>42461</v>
      </c>
      <c r="FW219" s="105">
        <v>7.2462999999999989</v>
      </c>
      <c r="FX219" s="108">
        <v>7.1675499999999994</v>
      </c>
      <c r="FZ219" s="104">
        <v>-13.833763343749986</v>
      </c>
      <c r="GA219" s="202">
        <f t="shared" si="667"/>
        <v>0.35392542425000784</v>
      </c>
      <c r="GB219" s="223">
        <v>2.3824500000000013</v>
      </c>
      <c r="GC219" s="163">
        <f t="shared" si="757"/>
        <v>0</v>
      </c>
      <c r="GD219" s="229">
        <f t="shared" si="765"/>
        <v>1.3</v>
      </c>
      <c r="GE219" s="204">
        <f t="shared" si="697"/>
        <v>-19.399978764752511</v>
      </c>
      <c r="GF219" s="204">
        <f t="shared" si="632"/>
        <v>0.46010305152501019</v>
      </c>
      <c r="GG219" s="537"/>
      <c r="GH219" s="537"/>
      <c r="GI219" s="537"/>
      <c r="GJ219" s="537"/>
      <c r="GK219" s="518"/>
      <c r="GL219" s="519">
        <f t="shared" si="737"/>
        <v>0.46010305152501019</v>
      </c>
      <c r="GM219" s="519">
        <f t="shared" si="738"/>
        <v>0.46010305152501019</v>
      </c>
      <c r="GN219" s="519">
        <f t="shared" si="773"/>
        <v>0.46010305152501019</v>
      </c>
      <c r="GO219" s="519">
        <f t="shared" si="739"/>
        <v>0.8281854927450184</v>
      </c>
      <c r="GP219" s="546">
        <f t="shared" si="784"/>
        <v>0.8281854927450184</v>
      </c>
      <c r="GQ219" s="104">
        <f t="shared" si="740"/>
        <v>-14.302648547269939</v>
      </c>
      <c r="GR219"/>
      <c r="GS219" s="183"/>
      <c r="GT219" s="36">
        <v>42461</v>
      </c>
      <c r="GU219" s="105">
        <v>7.2462999999999989</v>
      </c>
      <c r="GV219" s="108">
        <v>7.1675499999999994</v>
      </c>
      <c r="GX219" s="104">
        <v>-13.833763343749986</v>
      </c>
      <c r="GY219" s="202">
        <f t="shared" si="668"/>
        <v>0.35392542425000784</v>
      </c>
      <c r="GZ219" s="223">
        <v>-3.1175499999999996</v>
      </c>
      <c r="HA219" s="163">
        <f t="shared" si="758"/>
        <v>0.9</v>
      </c>
      <c r="HB219" s="229">
        <f t="shared" si="766"/>
        <v>0</v>
      </c>
      <c r="HC219" s="204">
        <f t="shared" si="702"/>
        <v>-19.191394124722482</v>
      </c>
      <c r="HD219" s="204">
        <f t="shared" si="634"/>
        <v>0.37245830607501418</v>
      </c>
      <c r="HE219" s="537"/>
      <c r="HF219" s="537"/>
      <c r="HG219" s="537"/>
      <c r="HH219" s="537"/>
      <c r="HI219" s="518"/>
      <c r="HJ219" s="519">
        <f t="shared" si="741"/>
        <v>0.37245830607501418</v>
      </c>
      <c r="HK219" s="519">
        <f t="shared" si="742"/>
        <v>0.37245830607501418</v>
      </c>
      <c r="HL219" s="519">
        <f t="shared" si="774"/>
        <v>0.37245830607501418</v>
      </c>
      <c r="HM219" s="519">
        <f t="shared" si="743"/>
        <v>0.37245830607501418</v>
      </c>
      <c r="HN219" s="546">
        <f t="shared" si="785"/>
        <v>0.37245830607501418</v>
      </c>
      <c r="HO219" s="104">
        <f t="shared" si="744"/>
        <v>-14.531461384212573</v>
      </c>
      <c r="HP219" s="165"/>
      <c r="HQ219" s="183"/>
      <c r="HR219" s="36">
        <v>42461</v>
      </c>
      <c r="HS219" s="105">
        <v>7.2462999999999989</v>
      </c>
      <c r="HT219" s="108">
        <v>7.1675499999999994</v>
      </c>
      <c r="HV219" s="104">
        <v>-13.833763343749986</v>
      </c>
      <c r="HW219" s="202">
        <f t="shared" si="669"/>
        <v>0.35392542425000784</v>
      </c>
      <c r="HX219" s="223">
        <v>2.0824500000000006</v>
      </c>
      <c r="HY219" s="163">
        <f t="shared" si="759"/>
        <v>0</v>
      </c>
      <c r="HZ219" s="229">
        <f t="shared" si="767"/>
        <v>1.3</v>
      </c>
      <c r="IA219" s="204">
        <f t="shared" si="707"/>
        <v>-20.128086417502555</v>
      </c>
      <c r="IB219" s="204">
        <f t="shared" si="636"/>
        <v>0.46010305152501019</v>
      </c>
      <c r="IC219" s="537"/>
      <c r="ID219" s="537"/>
      <c r="IE219" s="537"/>
      <c r="IF219" s="537"/>
      <c r="IG219" s="518"/>
      <c r="IH219" s="519">
        <f t="shared" si="745"/>
        <v>0.46010305152501019</v>
      </c>
      <c r="II219" s="519">
        <f t="shared" si="746"/>
        <v>0.46010305152501019</v>
      </c>
      <c r="IJ219" s="519">
        <f t="shared" si="775"/>
        <v>0.46010305152501019</v>
      </c>
      <c r="IK219" s="519">
        <f t="shared" si="747"/>
        <v>0.8281854927450184</v>
      </c>
      <c r="IL219" s="546">
        <f t="shared" si="786"/>
        <v>0.8281854927450184</v>
      </c>
      <c r="IM219" s="104">
        <f t="shared" si="748"/>
        <v>-13.973583424087577</v>
      </c>
      <c r="IN219" s="104"/>
      <c r="IO219" s="183"/>
      <c r="IP219" s="36">
        <v>42461</v>
      </c>
      <c r="IQ219" s="105">
        <v>7.2462999999999989</v>
      </c>
      <c r="IR219" s="108">
        <v>7.1675499999999994</v>
      </c>
      <c r="IT219" s="104">
        <v>-13.833763343749986</v>
      </c>
      <c r="IU219" s="202">
        <f t="shared" si="670"/>
        <v>0.35392542425000784</v>
      </c>
      <c r="IV219" s="365">
        <v>-4.4175499999999994</v>
      </c>
      <c r="IW219" s="163">
        <f t="shared" si="760"/>
        <v>0.85</v>
      </c>
      <c r="IX219" s="229">
        <f t="shared" si="768"/>
        <v>0</v>
      </c>
      <c r="IY219" s="204">
        <f t="shared" si="712"/>
        <v>-14.983219842015005</v>
      </c>
      <c r="IZ219" s="204">
        <f t="shared" si="638"/>
        <v>0.35476203486251379</v>
      </c>
      <c r="JA219" s="537"/>
      <c r="JB219" s="537"/>
      <c r="JC219" s="537"/>
      <c r="JD219" s="537"/>
      <c r="JE219" s="518"/>
      <c r="JF219" s="519">
        <f t="shared" si="749"/>
        <v>0.35476203486251379</v>
      </c>
      <c r="JG219" s="519">
        <f t="shared" si="750"/>
        <v>0.35476203486251379</v>
      </c>
      <c r="JH219" s="519">
        <f t="shared" si="776"/>
        <v>0.35476203486251379</v>
      </c>
      <c r="JI219" s="519">
        <f t="shared" si="751"/>
        <v>0.35476203486251379</v>
      </c>
      <c r="JJ219" s="546">
        <f t="shared" si="787"/>
        <v>0.35476203486251379</v>
      </c>
      <c r="JK219" s="104">
        <f t="shared" si="752"/>
        <v>-14.143335191801627</v>
      </c>
      <c r="JL219" s="186"/>
      <c r="JM219" s="186"/>
      <c r="JN219" s="527"/>
      <c r="JO219" s="163">
        <v>-13.833763343749986</v>
      </c>
      <c r="JP219" s="163">
        <v>2.3324500000000006</v>
      </c>
      <c r="JQ219" s="398">
        <f t="shared" si="715"/>
        <v>-12.209999454735033</v>
      </c>
      <c r="JT219" s="163">
        <v>-2.1175499999999996</v>
      </c>
      <c r="JU219" s="398">
        <f t="shared" si="716"/>
        <v>-14.860897191290942</v>
      </c>
      <c r="JX219" s="163">
        <v>0.63245000000000129</v>
      </c>
      <c r="JY219" s="425">
        <f t="shared" si="717"/>
        <v>-3.0511238953800901</v>
      </c>
      <c r="KB219" s="163">
        <v>3.7324500000000009</v>
      </c>
      <c r="KC219" s="398">
        <f t="shared" si="788"/>
        <v>-9.2808615293309451</v>
      </c>
      <c r="KF219" s="163">
        <v>2.3824500000000013</v>
      </c>
      <c r="KG219" s="398">
        <f t="shared" si="718"/>
        <v>-14.302648547269939</v>
      </c>
      <c r="KJ219" s="163">
        <v>-3.1175499999999996</v>
      </c>
      <c r="KK219" s="398">
        <f t="shared" si="719"/>
        <v>-14.531461384212573</v>
      </c>
      <c r="KL219" s="425"/>
      <c r="KN219" s="365">
        <v>2.0824500000000006</v>
      </c>
      <c r="KO219" s="398">
        <f t="shared" si="720"/>
        <v>-13.973583424087577</v>
      </c>
      <c r="KP219" s="164"/>
      <c r="KR219" s="365">
        <v>-4.4175499999999994</v>
      </c>
      <c r="KS219" s="398">
        <f t="shared" si="789"/>
        <v>-14.143335191801627</v>
      </c>
      <c r="KT219" s="164"/>
      <c r="KU219" s="36">
        <v>42461</v>
      </c>
    </row>
    <row r="220" spans="1:325" x14ac:dyDescent="0.35">
      <c r="A220" s="95">
        <v>41365</v>
      </c>
      <c r="B220" s="36">
        <v>41365</v>
      </c>
      <c r="C220" s="301">
        <v>9.5</v>
      </c>
      <c r="D220" s="301">
        <v>5.05</v>
      </c>
      <c r="E220" s="301">
        <v>7.8000000000000007</v>
      </c>
      <c r="F220" s="301">
        <v>10.9</v>
      </c>
      <c r="G220" s="301">
        <v>9.5500000000000007</v>
      </c>
      <c r="H220" s="301">
        <v>4.05</v>
      </c>
      <c r="I220" s="301">
        <v>9.25</v>
      </c>
      <c r="J220" s="301">
        <v>2.75</v>
      </c>
      <c r="K220" s="106"/>
      <c r="L220" s="36">
        <v>42461</v>
      </c>
      <c r="M220" s="105">
        <v>7.2462999999999989</v>
      </c>
      <c r="N220" s="98">
        <f t="shared" si="778"/>
        <v>7.1675499999999994</v>
      </c>
      <c r="O220" s="108">
        <f t="shared" si="779"/>
        <v>7.0892666666666662</v>
      </c>
      <c r="P220" s="262"/>
      <c r="Q220" s="181">
        <v>42461</v>
      </c>
      <c r="R220" s="301">
        <v>9.5</v>
      </c>
      <c r="S220" s="224">
        <v>2.3324500000000006</v>
      </c>
      <c r="T220"/>
      <c r="U220" s="301">
        <v>5.05</v>
      </c>
      <c r="V220" s="224">
        <v>-2.1175499999999996</v>
      </c>
      <c r="W220"/>
      <c r="X220" s="301">
        <v>7.8000000000000007</v>
      </c>
      <c r="Y220" s="224">
        <v>0.63245000000000129</v>
      </c>
      <c r="Z220"/>
      <c r="AA220" s="301">
        <v>10.9</v>
      </c>
      <c r="AB220" s="224">
        <v>3.7324500000000009</v>
      </c>
      <c r="AD220" s="301">
        <v>9.5500000000000007</v>
      </c>
      <c r="AE220" s="223">
        <v>2.3824500000000013</v>
      </c>
      <c r="AF220"/>
      <c r="AG220" s="301">
        <v>4.05</v>
      </c>
      <c r="AH220" s="223">
        <v>-3.1175499999999996</v>
      </c>
      <c r="AI220" s="100"/>
      <c r="AJ220" s="301">
        <v>9.25</v>
      </c>
      <c r="AK220" s="223">
        <v>2.0824500000000006</v>
      </c>
      <c r="AL220" s="104"/>
      <c r="AM220" s="301">
        <v>2.75</v>
      </c>
      <c r="AN220" s="223">
        <f t="shared" si="777"/>
        <v>-4.4175499999999994</v>
      </c>
      <c r="AO220" s="104"/>
      <c r="AZ220" s="36">
        <v>42462</v>
      </c>
      <c r="BA220" s="301">
        <v>10.350000000000001</v>
      </c>
      <c r="BC220" s="301">
        <v>5.5</v>
      </c>
      <c r="BE220" s="301">
        <v>6.3</v>
      </c>
      <c r="BG220" s="301">
        <v>12.2</v>
      </c>
      <c r="BI220" s="301">
        <v>8.75</v>
      </c>
      <c r="BK220" s="301">
        <v>4.5999999999999996</v>
      </c>
      <c r="BM220" s="301">
        <v>7.3000000000000007</v>
      </c>
      <c r="BN220" s="104"/>
      <c r="BO220" s="301">
        <v>1</v>
      </c>
      <c r="BP220" s="104"/>
      <c r="BQ220" s="104"/>
      <c r="BS220" s="36">
        <v>42462</v>
      </c>
      <c r="BT220">
        <v>166</v>
      </c>
      <c r="BU220">
        <f t="shared" si="671"/>
        <v>1.66</v>
      </c>
      <c r="BV220">
        <f t="shared" si="672"/>
        <v>-13.468677875999994</v>
      </c>
      <c r="BW220">
        <v>149</v>
      </c>
      <c r="BX220">
        <f t="shared" si="673"/>
        <v>1.49</v>
      </c>
      <c r="CD220" s="36">
        <v>42462</v>
      </c>
      <c r="CE220" s="105">
        <v>7.4051999999999998</v>
      </c>
      <c r="CF220" s="108">
        <v>7.3257499999999993</v>
      </c>
      <c r="CH220" s="104">
        <v>-13.468677875999994</v>
      </c>
      <c r="CI220" s="202">
        <f t="shared" ref="CI220:CI221" si="790">(CI219-0.01)</f>
        <v>0.34392542425000783</v>
      </c>
      <c r="CJ220" s="224">
        <v>3.0242500000000021</v>
      </c>
      <c r="CK220" s="163">
        <f t="shared" si="753"/>
        <v>0</v>
      </c>
      <c r="CL220" s="229">
        <f t="shared" si="761"/>
        <v>1.4</v>
      </c>
      <c r="CM220" s="204">
        <f t="shared" si="677"/>
        <v>-14.442137340930017</v>
      </c>
      <c r="CN220" s="204">
        <f t="shared" si="593"/>
        <v>0.48149559395001162</v>
      </c>
      <c r="CO220" s="537"/>
      <c r="CP220" s="537"/>
      <c r="CQ220" s="537"/>
      <c r="CR220" s="537"/>
      <c r="CS220" s="518"/>
      <c r="CT220" s="519">
        <f t="shared" si="721"/>
        <v>0.48149559395001162</v>
      </c>
      <c r="CU220" s="519">
        <f t="shared" si="722"/>
        <v>0.48149559395001162</v>
      </c>
      <c r="CV220" s="519">
        <f t="shared" si="769"/>
        <v>0.48149559395001162</v>
      </c>
      <c r="CW220" s="519">
        <f t="shared" si="723"/>
        <v>0.86669206911002095</v>
      </c>
      <c r="CX220" s="546">
        <f t="shared" si="780"/>
        <v>0.86669206911002095</v>
      </c>
      <c r="CY220" s="104">
        <f t="shared" si="724"/>
        <v>-11.343307385625012</v>
      </c>
      <c r="CZ220"/>
      <c r="DB220" s="36">
        <v>42462</v>
      </c>
      <c r="DC220" s="105">
        <v>7.4051999999999998</v>
      </c>
      <c r="DD220" s="108">
        <v>7.3257499999999993</v>
      </c>
      <c r="DF220" s="104">
        <v>-13.468677875999994</v>
      </c>
      <c r="DG220" s="202">
        <f t="shared" ref="DG220:DG221" si="791">(DG219-0.01)</f>
        <v>0.34392542425000783</v>
      </c>
      <c r="DH220" s="224">
        <v>-1.8257499999999993</v>
      </c>
      <c r="DI220" s="163">
        <f t="shared" si="754"/>
        <v>0.95</v>
      </c>
      <c r="DJ220" s="229">
        <f t="shared" si="762"/>
        <v>0</v>
      </c>
      <c r="DK220" s="204">
        <f t="shared" si="682"/>
        <v>-17.736609734427407</v>
      </c>
      <c r="DL220" s="204">
        <f t="shared" si="627"/>
        <v>0.37065457728751383</v>
      </c>
      <c r="DM220" s="537"/>
      <c r="DN220" s="537"/>
      <c r="DO220" s="537"/>
      <c r="DP220" s="537"/>
      <c r="DQ220" s="518"/>
      <c r="DR220" s="519">
        <f t="shared" si="725"/>
        <v>0.37065457728751383</v>
      </c>
      <c r="DS220" s="519">
        <f t="shared" si="726"/>
        <v>0.37065457728751383</v>
      </c>
      <c r="DT220" s="519">
        <f t="shared" si="770"/>
        <v>0.37065457728751383</v>
      </c>
      <c r="DU220" s="519">
        <f t="shared" si="727"/>
        <v>0.37065457728751383</v>
      </c>
      <c r="DV220" s="546">
        <f t="shared" si="781"/>
        <v>0.37065457728751383</v>
      </c>
      <c r="DW220" s="104">
        <f t="shared" si="728"/>
        <v>-14.490242614003428</v>
      </c>
      <c r="DX220" s="182"/>
      <c r="DY220" s="183"/>
      <c r="DZ220" s="36">
        <v>42462</v>
      </c>
      <c r="EA220" s="105">
        <v>7.4051999999999998</v>
      </c>
      <c r="EB220" s="108">
        <v>7.3257499999999993</v>
      </c>
      <c r="ED220" s="104">
        <v>-13.468677875999994</v>
      </c>
      <c r="EE220" s="202">
        <f t="shared" ref="EE220:EE221" si="792">(EE219-0.01)</f>
        <v>0.34392542425000783</v>
      </c>
      <c r="EF220" s="224">
        <v>-1.0257499999999995</v>
      </c>
      <c r="EG220" s="163">
        <f t="shared" si="755"/>
        <v>0.95</v>
      </c>
      <c r="EH220" s="229">
        <f t="shared" si="763"/>
        <v>0</v>
      </c>
      <c r="EI220" s="204">
        <f t="shared" si="687"/>
        <v>-7.7131336162075392</v>
      </c>
      <c r="EJ220" s="204">
        <f t="shared" si="628"/>
        <v>0.37065457728751561</v>
      </c>
      <c r="EK220" s="537"/>
      <c r="EL220" s="537"/>
      <c r="EM220" s="537"/>
      <c r="EN220" s="537"/>
      <c r="EO220" s="518"/>
      <c r="EP220" s="519">
        <f t="shared" si="729"/>
        <v>0.37065457728751561</v>
      </c>
      <c r="EQ220" s="519">
        <f t="shared" si="730"/>
        <v>0.37065457728751561</v>
      </c>
      <c r="ER220" s="519">
        <f t="shared" si="771"/>
        <v>0.37065457728751561</v>
      </c>
      <c r="ES220" s="519">
        <f t="shared" si="731"/>
        <v>0.37065457728751561</v>
      </c>
      <c r="ET220" s="546">
        <f t="shared" si="782"/>
        <v>0.37065457728751561</v>
      </c>
      <c r="EU220" s="104">
        <f t="shared" si="732"/>
        <v>-2.6804693180925745</v>
      </c>
      <c r="EV220" s="182"/>
      <c r="EW220" s="183"/>
      <c r="EX220" s="36">
        <v>42462</v>
      </c>
      <c r="EY220" s="105">
        <v>7.4051999999999998</v>
      </c>
      <c r="EZ220" s="108">
        <v>7.3257499999999993</v>
      </c>
      <c r="FB220" s="104">
        <v>-13.468677875999994</v>
      </c>
      <c r="FC220" s="202">
        <f t="shared" ref="FC220:FC221" si="793">(FC219-0.01)</f>
        <v>0.34392542425000783</v>
      </c>
      <c r="FD220" s="224">
        <v>4.87425</v>
      </c>
      <c r="FE220" s="163">
        <f t="shared" si="756"/>
        <v>0</v>
      </c>
      <c r="FF220" s="229">
        <f t="shared" si="764"/>
        <v>1.5</v>
      </c>
      <c r="FG220" s="204">
        <f t="shared" si="692"/>
        <v>-11.482697401379989</v>
      </c>
      <c r="FH220" s="204">
        <f t="shared" si="630"/>
        <v>0.51588813637501119</v>
      </c>
      <c r="FI220" s="537"/>
      <c r="FJ220" s="537"/>
      <c r="FK220" s="537"/>
      <c r="FL220" s="537"/>
      <c r="FM220" s="518"/>
      <c r="FN220" s="519">
        <f t="shared" si="733"/>
        <v>0.51588813637501119</v>
      </c>
      <c r="FO220" s="519">
        <f t="shared" si="734"/>
        <v>0.51588813637501119</v>
      </c>
      <c r="FP220" s="519">
        <f t="shared" si="772"/>
        <v>0.51588813637501119</v>
      </c>
      <c r="FQ220" s="519">
        <f t="shared" si="735"/>
        <v>0.92859864547502013</v>
      </c>
      <c r="FR220" s="546">
        <f t="shared" si="783"/>
        <v>0.92859864547502013</v>
      </c>
      <c r="FS220" s="104">
        <f t="shared" si="736"/>
        <v>-8.352262883855925</v>
      </c>
      <c r="FT220" s="182"/>
      <c r="FU220" s="183"/>
      <c r="FV220" s="36">
        <v>42462</v>
      </c>
      <c r="FW220" s="105">
        <v>7.4051999999999998</v>
      </c>
      <c r="FX220" s="108">
        <v>7.3257499999999993</v>
      </c>
      <c r="FZ220" s="104">
        <v>-13.468677875999994</v>
      </c>
      <c r="GA220" s="202">
        <f t="shared" ref="GA220:GA221" si="794">(GA219-0.01)</f>
        <v>0.34392542425000783</v>
      </c>
      <c r="GB220" s="223">
        <v>1.4242500000000007</v>
      </c>
      <c r="GC220" s="163">
        <f t="shared" si="757"/>
        <v>0</v>
      </c>
      <c r="GD220" s="229">
        <f t="shared" si="765"/>
        <v>1.1000000000000001</v>
      </c>
      <c r="GE220" s="204">
        <f t="shared" si="697"/>
        <v>-19.021660798077502</v>
      </c>
      <c r="GF220" s="204">
        <f t="shared" si="632"/>
        <v>0.37831796667500939</v>
      </c>
      <c r="GG220" s="537"/>
      <c r="GH220" s="537"/>
      <c r="GI220" s="537"/>
      <c r="GJ220" s="537"/>
      <c r="GK220" s="518"/>
      <c r="GL220" s="519">
        <f t="shared" si="737"/>
        <v>0.37831796667500939</v>
      </c>
      <c r="GM220" s="519">
        <f t="shared" si="738"/>
        <v>0.37831796667500939</v>
      </c>
      <c r="GN220" s="519">
        <f t="shared" si="773"/>
        <v>0.37831796667500939</v>
      </c>
      <c r="GO220" s="519">
        <f t="shared" si="739"/>
        <v>0.68097234001501694</v>
      </c>
      <c r="GP220" s="546">
        <f t="shared" si="784"/>
        <v>0.68097234001501694</v>
      </c>
      <c r="GQ220" s="104">
        <f t="shared" si="740"/>
        <v>-13.621676207254922</v>
      </c>
      <c r="GR220"/>
      <c r="GS220" s="183"/>
      <c r="GT220" s="36">
        <v>42462</v>
      </c>
      <c r="GU220" s="105">
        <v>7.4051999999999998</v>
      </c>
      <c r="GV220" s="108">
        <v>7.3257499999999993</v>
      </c>
      <c r="GX220" s="104">
        <v>-13.468677875999994</v>
      </c>
      <c r="GY220" s="202">
        <f t="shared" ref="GY220:GY221" si="795">(GY219-0.01)</f>
        <v>0.34392542425000783</v>
      </c>
      <c r="GZ220" s="223">
        <v>-2.7257499999999997</v>
      </c>
      <c r="HA220" s="163">
        <f>IF(GZ220&lt;-9,-1.1,IF(GZ220&lt;-7,-0.8,IF(GZ220&lt;-6,-0.5,IF(GZ220&lt;-5,-0.3,IF(GZ220&lt;-4,0.85,IF(GZ220&lt;-3,0.9,IF(GZ220&lt;-2,0.93,IF(GZ220&lt;-1,0.95,0))))))))</f>
        <v>0.93</v>
      </c>
      <c r="HB220" s="229">
        <f t="shared" si="766"/>
        <v>0</v>
      </c>
      <c r="HC220" s="204">
        <f t="shared" si="702"/>
        <v>-18.827618055919967</v>
      </c>
      <c r="HD220" s="204">
        <f t="shared" si="634"/>
        <v>0.36377606880251534</v>
      </c>
      <c r="HE220" s="537"/>
      <c r="HF220" s="537"/>
      <c r="HG220" s="537"/>
      <c r="HH220" s="537"/>
      <c r="HI220" s="518"/>
      <c r="HJ220" s="519">
        <f t="shared" si="741"/>
        <v>0.36377606880251534</v>
      </c>
      <c r="HK220" s="519">
        <f t="shared" si="742"/>
        <v>0.36377606880251534</v>
      </c>
      <c r="HL220" s="519">
        <f t="shared" si="774"/>
        <v>0.36377606880251534</v>
      </c>
      <c r="HM220" s="519">
        <f t="shared" si="743"/>
        <v>0.36377606880251534</v>
      </c>
      <c r="HN220" s="546">
        <f t="shared" si="785"/>
        <v>0.36377606880251534</v>
      </c>
      <c r="HO220" s="104">
        <f t="shared" si="744"/>
        <v>-14.167685315410058</v>
      </c>
      <c r="HP220" s="165"/>
      <c r="HQ220" s="183"/>
      <c r="HR220" s="36">
        <v>42462</v>
      </c>
      <c r="HS220" s="105">
        <v>7.4051999999999998</v>
      </c>
      <c r="HT220" s="108">
        <v>7.3257499999999993</v>
      </c>
      <c r="HV220" s="104">
        <v>-13.468677875999994</v>
      </c>
      <c r="HW220" s="202">
        <f t="shared" ref="HW220:HW221" si="796">(HW219-0.01)</f>
        <v>0.34392542425000783</v>
      </c>
      <c r="HX220" s="223">
        <v>-2.5749999999998607E-2</v>
      </c>
      <c r="HY220" s="163">
        <f t="shared" si="759"/>
        <v>0</v>
      </c>
      <c r="HZ220" s="229">
        <f t="shared" si="767"/>
        <v>1</v>
      </c>
      <c r="IA220" s="204">
        <f t="shared" si="707"/>
        <v>-19.74023556900254</v>
      </c>
      <c r="IB220" s="204">
        <f t="shared" si="636"/>
        <v>0.38785084850001539</v>
      </c>
      <c r="IC220" s="537"/>
      <c r="ID220" s="537"/>
      <c r="IE220" s="537"/>
      <c r="IF220" s="537"/>
      <c r="IG220" s="518"/>
      <c r="IH220" s="519">
        <f t="shared" si="745"/>
        <v>0.38785084850001539</v>
      </c>
      <c r="II220" s="519">
        <f t="shared" si="746"/>
        <v>0.38785084850001539</v>
      </c>
      <c r="IJ220" s="519">
        <f t="shared" si="775"/>
        <v>0.38785084850001539</v>
      </c>
      <c r="IK220" s="519">
        <f t="shared" si="747"/>
        <v>0.38785084850001539</v>
      </c>
      <c r="IL220" s="546">
        <f t="shared" si="786"/>
        <v>0.38785084850001539</v>
      </c>
      <c r="IM220" s="104">
        <f t="shared" si="748"/>
        <v>-13.585732575587562</v>
      </c>
      <c r="IN220" s="104"/>
      <c r="IO220" s="183"/>
      <c r="IP220" s="36">
        <v>42462</v>
      </c>
      <c r="IQ220" s="105">
        <v>7.4051999999999998</v>
      </c>
      <c r="IR220" s="108">
        <v>7.3257499999999993</v>
      </c>
      <c r="IT220" s="104">
        <v>-13.468677875999994</v>
      </c>
      <c r="IU220" s="202">
        <f t="shared" ref="IU220:IU221" si="797">(IU219-0.01)</f>
        <v>0.34392542425000783</v>
      </c>
      <c r="IV220" s="365">
        <v>-6.3257499999999993</v>
      </c>
      <c r="IW220" s="163">
        <f t="shared" si="760"/>
        <v>-0.5</v>
      </c>
      <c r="IX220" s="229">
        <f t="shared" si="768"/>
        <v>0</v>
      </c>
      <c r="IY220" s="204">
        <f t="shared" si="712"/>
        <v>-15.111257129890003</v>
      </c>
      <c r="IZ220" s="204">
        <f t="shared" si="638"/>
        <v>-0.12803728787499757</v>
      </c>
      <c r="JA220" s="537"/>
      <c r="JB220" s="537"/>
      <c r="JC220" s="537"/>
      <c r="JD220" s="537"/>
      <c r="JE220" s="518"/>
      <c r="JF220" s="519">
        <f t="shared" si="749"/>
        <v>-0.12803728787499757</v>
      </c>
      <c r="JG220" s="519">
        <f t="shared" si="750"/>
        <v>-0.12803728787499757</v>
      </c>
      <c r="JH220" s="519">
        <f t="shared" si="776"/>
        <v>-0.12803728787499757</v>
      </c>
      <c r="JI220" s="519">
        <f t="shared" si="751"/>
        <v>-0.12803728787499757</v>
      </c>
      <c r="JJ220" s="546">
        <f t="shared" si="787"/>
        <v>-0.12803728787499757</v>
      </c>
      <c r="JK220" s="104">
        <f t="shared" si="752"/>
        <v>-14.271372479676625</v>
      </c>
      <c r="JL220" s="186"/>
      <c r="JM220" s="186"/>
      <c r="JN220" s="527"/>
      <c r="JO220" s="163">
        <v>-13.468677875999994</v>
      </c>
      <c r="JP220" s="163">
        <v>3.0242500000000021</v>
      </c>
      <c r="JQ220" s="398">
        <f t="shared" si="715"/>
        <v>-11.343307385625012</v>
      </c>
      <c r="JT220" s="163">
        <v>-1.8257499999999993</v>
      </c>
      <c r="JU220" s="398">
        <f t="shared" si="716"/>
        <v>-14.490242614003428</v>
      </c>
      <c r="JX220" s="163">
        <v>-1.0257499999999995</v>
      </c>
      <c r="JY220" s="425">
        <f t="shared" si="717"/>
        <v>-2.6804693180925745</v>
      </c>
      <c r="KB220" s="163">
        <v>4.87425</v>
      </c>
      <c r="KC220" s="398">
        <f t="shared" si="788"/>
        <v>-8.352262883855925</v>
      </c>
      <c r="KF220" s="163">
        <v>1.4242500000000007</v>
      </c>
      <c r="KG220" s="398">
        <f t="shared" si="718"/>
        <v>-13.621676207254922</v>
      </c>
      <c r="KJ220" s="163">
        <v>-2.7257499999999997</v>
      </c>
      <c r="KK220" s="398">
        <f t="shared" si="719"/>
        <v>-14.167685315410058</v>
      </c>
      <c r="KL220" s="425"/>
      <c r="KN220" s="365">
        <v>-2.5749999999998607E-2</v>
      </c>
      <c r="KO220" s="398">
        <f t="shared" si="720"/>
        <v>-13.585732575587562</v>
      </c>
      <c r="KP220" s="164"/>
      <c r="KR220" s="365">
        <v>-6.3257499999999993</v>
      </c>
      <c r="KS220" s="398">
        <f t="shared" si="789"/>
        <v>-14.271372479676625</v>
      </c>
      <c r="KT220" s="164"/>
      <c r="KU220" s="36">
        <v>42462</v>
      </c>
    </row>
    <row r="221" spans="1:325" x14ac:dyDescent="0.35">
      <c r="A221" s="95">
        <v>41366</v>
      </c>
      <c r="B221" s="36">
        <v>41366</v>
      </c>
      <c r="C221" s="301">
        <v>10.350000000000001</v>
      </c>
      <c r="D221" s="301">
        <v>5.5</v>
      </c>
      <c r="E221" s="301">
        <v>6.3</v>
      </c>
      <c r="F221" s="301">
        <v>12.2</v>
      </c>
      <c r="G221" s="301">
        <v>8.75</v>
      </c>
      <c r="H221" s="301">
        <v>4.5999999999999996</v>
      </c>
      <c r="I221" s="301">
        <v>7.3000000000000007</v>
      </c>
      <c r="J221" s="301">
        <v>1</v>
      </c>
      <c r="K221" s="106"/>
      <c r="L221" s="36">
        <v>42462</v>
      </c>
      <c r="M221" s="105">
        <v>7.4051999999999998</v>
      </c>
      <c r="N221" s="98">
        <f t="shared" si="778"/>
        <v>7.3257499999999993</v>
      </c>
      <c r="O221" s="108">
        <f t="shared" si="779"/>
        <v>7.2467666666666659</v>
      </c>
      <c r="P221" s="262"/>
      <c r="Q221" s="181">
        <v>42462</v>
      </c>
      <c r="R221" s="301">
        <v>10.350000000000001</v>
      </c>
      <c r="S221" s="224">
        <v>3.0242500000000021</v>
      </c>
      <c r="T221"/>
      <c r="U221" s="301">
        <v>5.5</v>
      </c>
      <c r="V221" s="224">
        <v>-1.8257499999999993</v>
      </c>
      <c r="W221"/>
      <c r="X221" s="301">
        <v>6.3</v>
      </c>
      <c r="Y221" s="224">
        <v>-1.0257499999999995</v>
      </c>
      <c r="Z221"/>
      <c r="AA221" s="301">
        <v>12.2</v>
      </c>
      <c r="AB221" s="224">
        <v>4.87425</v>
      </c>
      <c r="AD221" s="301">
        <v>8.75</v>
      </c>
      <c r="AE221" s="223">
        <v>1.4242500000000007</v>
      </c>
      <c r="AF221"/>
      <c r="AG221" s="301">
        <v>4.5999999999999996</v>
      </c>
      <c r="AH221" s="223">
        <v>-2.7257499999999997</v>
      </c>
      <c r="AI221" s="100"/>
      <c r="AJ221" s="301">
        <v>7.3000000000000007</v>
      </c>
      <c r="AK221" s="223">
        <v>-2.5749999999998607E-2</v>
      </c>
      <c r="AL221" s="104"/>
      <c r="AM221" s="301">
        <v>1</v>
      </c>
      <c r="AN221" s="223">
        <f t="shared" si="777"/>
        <v>-6.3257499999999993</v>
      </c>
      <c r="AO221" s="104"/>
      <c r="AZ221" s="36">
        <v>42463</v>
      </c>
      <c r="BA221" s="301">
        <v>10.3</v>
      </c>
      <c r="BB221">
        <v>-10.300222222222223</v>
      </c>
      <c r="BC221" s="301">
        <v>6.1</v>
      </c>
      <c r="BE221" s="301">
        <v>7.15</v>
      </c>
      <c r="BG221" s="301">
        <v>11.75</v>
      </c>
      <c r="BI221" s="301">
        <v>5</v>
      </c>
      <c r="BK221" s="301">
        <v>4.5999999999999996</v>
      </c>
      <c r="BM221" s="301">
        <v>7.5500000000000007</v>
      </c>
      <c r="BN221" s="104"/>
      <c r="BO221" s="301">
        <v>2.65</v>
      </c>
      <c r="BP221" s="104"/>
      <c r="BQ221" s="104"/>
      <c r="BS221" s="36">
        <v>42463</v>
      </c>
      <c r="BT221">
        <v>167</v>
      </c>
      <c r="BU221">
        <f t="shared" si="671"/>
        <v>1.67</v>
      </c>
      <c r="BV221">
        <f t="shared" si="672"/>
        <v>-13.092174817749985</v>
      </c>
      <c r="BW221">
        <v>150</v>
      </c>
      <c r="BX221">
        <f t="shared" si="673"/>
        <v>1.5</v>
      </c>
      <c r="CD221" s="36">
        <v>42463</v>
      </c>
      <c r="CE221" s="105">
        <v>7.565500000000001</v>
      </c>
      <c r="CF221" s="108">
        <v>7.4853500000000004</v>
      </c>
      <c r="CH221" s="104">
        <v>-13.092174817749985</v>
      </c>
      <c r="CI221" s="202">
        <f t="shared" si="790"/>
        <v>0.33392542425000782</v>
      </c>
      <c r="CJ221" s="224">
        <v>2.8146500000000003</v>
      </c>
      <c r="CK221" s="163">
        <f t="shared" si="753"/>
        <v>0</v>
      </c>
      <c r="CL221" s="229">
        <f t="shared" si="761"/>
        <v>1.3</v>
      </c>
      <c r="CM221" s="204">
        <f t="shared" si="677"/>
        <v>-14.008034289405007</v>
      </c>
      <c r="CN221" s="204">
        <f t="shared" si="593"/>
        <v>0.43410305152501039</v>
      </c>
      <c r="CO221" s="537"/>
      <c r="CP221" s="537"/>
      <c r="CQ221" s="537"/>
      <c r="CR221" s="537"/>
      <c r="CS221" s="518"/>
      <c r="CT221" s="519">
        <f t="shared" si="721"/>
        <v>0.43410305152501039</v>
      </c>
      <c r="CU221" s="519">
        <f t="shared" si="722"/>
        <v>0.43410305152501039</v>
      </c>
      <c r="CV221" s="519">
        <f t="shared" si="769"/>
        <v>0.43410305152501039</v>
      </c>
      <c r="CW221" s="519">
        <f t="shared" si="723"/>
        <v>0.78138549274501867</v>
      </c>
      <c r="CX221" s="546">
        <f t="shared" si="780"/>
        <v>0.78138549274501867</v>
      </c>
      <c r="CY221" s="104">
        <f t="shared" si="724"/>
        <v>-10.561921892879994</v>
      </c>
      <c r="CZ221">
        <v>-10.300222222222223</v>
      </c>
      <c r="DB221" s="36">
        <v>42463</v>
      </c>
      <c r="DC221" s="105">
        <v>7.565500000000001</v>
      </c>
      <c r="DD221" s="108">
        <v>7.4853500000000004</v>
      </c>
      <c r="DF221" s="104">
        <v>-13.092174817749985</v>
      </c>
      <c r="DG221" s="202">
        <f t="shared" si="791"/>
        <v>0.33392542425000782</v>
      </c>
      <c r="DH221" s="224">
        <v>-1.3853500000000007</v>
      </c>
      <c r="DI221" s="163">
        <f t="shared" si="754"/>
        <v>0.95</v>
      </c>
      <c r="DJ221" s="229">
        <f t="shared" si="762"/>
        <v>0</v>
      </c>
      <c r="DK221" s="204">
        <f t="shared" si="682"/>
        <v>-17.385455157139894</v>
      </c>
      <c r="DL221" s="204">
        <f t="shared" si="627"/>
        <v>0.35115457728751309</v>
      </c>
      <c r="DM221" s="537"/>
      <c r="DN221" s="537"/>
      <c r="DO221" s="537"/>
      <c r="DP221" s="537"/>
      <c r="DQ221" s="518"/>
      <c r="DR221" s="519">
        <f t="shared" si="725"/>
        <v>0.35115457728751309</v>
      </c>
      <c r="DS221" s="519">
        <f t="shared" si="726"/>
        <v>0.35115457728751309</v>
      </c>
      <c r="DT221" s="519">
        <f t="shared" si="770"/>
        <v>0.35115457728751309</v>
      </c>
      <c r="DU221" s="519">
        <f t="shared" si="727"/>
        <v>0.35115457728751309</v>
      </c>
      <c r="DV221" s="546">
        <f t="shared" si="781"/>
        <v>0.35115457728751309</v>
      </c>
      <c r="DW221" s="104">
        <f t="shared" si="728"/>
        <v>-14.139088036715915</v>
      </c>
      <c r="DX221" s="182"/>
      <c r="DY221" s="183"/>
      <c r="DZ221" s="36">
        <v>42463</v>
      </c>
      <c r="EA221" s="105">
        <v>7.565500000000001</v>
      </c>
      <c r="EB221" s="108">
        <v>7.4853500000000004</v>
      </c>
      <c r="ED221" s="104">
        <v>-13.092174817749985</v>
      </c>
      <c r="EE221" s="202">
        <f t="shared" si="792"/>
        <v>0.33392542425000782</v>
      </c>
      <c r="EF221" s="224">
        <v>-0.33535000000000004</v>
      </c>
      <c r="EG221" s="163">
        <f t="shared" si="755"/>
        <v>0</v>
      </c>
      <c r="EH221" s="229">
        <f t="shared" si="763"/>
        <v>1</v>
      </c>
      <c r="EI221" s="204">
        <f t="shared" si="687"/>
        <v>-7.3452827677075234</v>
      </c>
      <c r="EJ221" s="204">
        <f t="shared" si="628"/>
        <v>0.36785084850001581</v>
      </c>
      <c r="EK221" s="537"/>
      <c r="EL221" s="537"/>
      <c r="EM221" s="537"/>
      <c r="EN221" s="537"/>
      <c r="EO221" s="518"/>
      <c r="EP221" s="519">
        <f t="shared" si="729"/>
        <v>0.36785084850001581</v>
      </c>
      <c r="EQ221" s="519">
        <f t="shared" si="730"/>
        <v>0.36785084850001581</v>
      </c>
      <c r="ER221" s="519">
        <f t="shared" si="771"/>
        <v>0.36785084850001581</v>
      </c>
      <c r="ES221" s="519">
        <f t="shared" si="731"/>
        <v>0.36785084850001581</v>
      </c>
      <c r="ET221" s="546">
        <f t="shared" si="782"/>
        <v>0.36785084850001581</v>
      </c>
      <c r="EU221" s="104">
        <f t="shared" si="732"/>
        <v>-2.3126184695925587</v>
      </c>
      <c r="EV221" s="182"/>
      <c r="EW221" s="183"/>
      <c r="EX221" s="36">
        <v>42463</v>
      </c>
      <c r="EY221" s="105">
        <v>7.565500000000001</v>
      </c>
      <c r="EZ221" s="108">
        <v>7.4853500000000004</v>
      </c>
      <c r="FB221" s="104">
        <v>-13.092174817749985</v>
      </c>
      <c r="FC221" s="202">
        <f t="shared" si="793"/>
        <v>0.33392542425000782</v>
      </c>
      <c r="FD221" s="224">
        <v>4.2646499999999996</v>
      </c>
      <c r="FE221" s="163">
        <f t="shared" si="756"/>
        <v>0</v>
      </c>
      <c r="FF221" s="229">
        <f t="shared" si="764"/>
        <v>1.5</v>
      </c>
      <c r="FG221" s="204">
        <f t="shared" si="692"/>
        <v>-10.981809265004976</v>
      </c>
      <c r="FH221" s="204">
        <f t="shared" si="630"/>
        <v>0.50088813637501239</v>
      </c>
      <c r="FI221" s="537"/>
      <c r="FJ221" s="537"/>
      <c r="FK221" s="537"/>
      <c r="FL221" s="537"/>
      <c r="FM221" s="518"/>
      <c r="FN221" s="519">
        <f t="shared" si="733"/>
        <v>0.50088813637501239</v>
      </c>
      <c r="FO221" s="519">
        <f t="shared" si="734"/>
        <v>0.50088813637501239</v>
      </c>
      <c r="FP221" s="519">
        <f t="shared" si="772"/>
        <v>0.50088813637501239</v>
      </c>
      <c r="FQ221" s="519">
        <f t="shared" si="735"/>
        <v>0.90159864547502233</v>
      </c>
      <c r="FR221" s="546">
        <f t="shared" si="783"/>
        <v>0.90159864547502233</v>
      </c>
      <c r="FS221" s="104">
        <f t="shared" si="736"/>
        <v>-7.4506642383809023</v>
      </c>
      <c r="FT221" s="182"/>
      <c r="FU221" s="183"/>
      <c r="FV221" s="36">
        <v>42463</v>
      </c>
      <c r="FW221" s="105">
        <v>7.565500000000001</v>
      </c>
      <c r="FX221" s="108">
        <v>7.4853500000000004</v>
      </c>
      <c r="FZ221" s="104">
        <v>-13.092174817749985</v>
      </c>
      <c r="GA221" s="202">
        <f t="shared" si="794"/>
        <v>0.33392542425000782</v>
      </c>
      <c r="GB221" s="223">
        <v>-2.4853500000000004</v>
      </c>
      <c r="GC221" s="163">
        <f t="shared" si="757"/>
        <v>0.93</v>
      </c>
      <c r="GD221" s="229">
        <f t="shared" si="765"/>
        <v>0</v>
      </c>
      <c r="GE221" s="204">
        <f t="shared" si="697"/>
        <v>-18.677184729274988</v>
      </c>
      <c r="GF221" s="204">
        <f t="shared" si="632"/>
        <v>0.34447606880251413</v>
      </c>
      <c r="GG221" s="537"/>
      <c r="GH221" s="537"/>
      <c r="GI221" s="537"/>
      <c r="GJ221" s="537"/>
      <c r="GK221" s="518"/>
      <c r="GL221" s="519">
        <f t="shared" si="737"/>
        <v>0.34447606880251413</v>
      </c>
      <c r="GM221" s="519">
        <f t="shared" si="738"/>
        <v>0.34447606880251413</v>
      </c>
      <c r="GN221" s="519">
        <f t="shared" si="773"/>
        <v>0.34447606880251413</v>
      </c>
      <c r="GO221" s="519">
        <f t="shared" si="739"/>
        <v>0.34447606880251413</v>
      </c>
      <c r="GP221" s="546">
        <f t="shared" si="784"/>
        <v>0.34447606880251413</v>
      </c>
      <c r="GQ221" s="104">
        <f t="shared" si="740"/>
        <v>-13.277200138452407</v>
      </c>
      <c r="GR221"/>
      <c r="GS221" s="183"/>
      <c r="GT221" s="36">
        <v>42463</v>
      </c>
      <c r="GU221" s="105">
        <v>7.565500000000001</v>
      </c>
      <c r="GV221" s="108">
        <v>7.4853500000000004</v>
      </c>
      <c r="GX221" s="104">
        <v>-13.092174817749985</v>
      </c>
      <c r="GY221" s="202">
        <f t="shared" si="795"/>
        <v>0.33392542425000782</v>
      </c>
      <c r="GZ221" s="223">
        <v>-2.8853500000000007</v>
      </c>
      <c r="HA221" s="163">
        <f t="shared" si="758"/>
        <v>0.93</v>
      </c>
      <c r="HB221" s="229">
        <f t="shared" si="766"/>
        <v>0</v>
      </c>
      <c r="HC221" s="204">
        <f t="shared" si="702"/>
        <v>-18.483141987117452</v>
      </c>
      <c r="HD221" s="204">
        <f t="shared" si="634"/>
        <v>0.34447606880251413</v>
      </c>
      <c r="HE221" s="537"/>
      <c r="HF221" s="537"/>
      <c r="HG221" s="537"/>
      <c r="HH221" s="537"/>
      <c r="HI221" s="518"/>
      <c r="HJ221" s="519">
        <f t="shared" si="741"/>
        <v>0.34447606880251413</v>
      </c>
      <c r="HK221" s="519">
        <f t="shared" si="742"/>
        <v>0.34447606880251413</v>
      </c>
      <c r="HL221" s="519">
        <f t="shared" si="774"/>
        <v>0.34447606880251413</v>
      </c>
      <c r="HM221" s="519">
        <f t="shared" si="743"/>
        <v>0.34447606880251413</v>
      </c>
      <c r="HN221" s="546">
        <f t="shared" si="785"/>
        <v>0.34447606880251413</v>
      </c>
      <c r="HO221" s="104">
        <f t="shared" si="744"/>
        <v>-13.823209246607544</v>
      </c>
      <c r="HP221" s="165"/>
      <c r="HQ221" s="183"/>
      <c r="HR221" s="36">
        <v>42463</v>
      </c>
      <c r="HS221" s="105">
        <v>7.565500000000001</v>
      </c>
      <c r="HT221" s="108">
        <v>7.4853500000000004</v>
      </c>
      <c r="HV221" s="104">
        <v>-13.092174817749985</v>
      </c>
      <c r="HW221" s="202">
        <f t="shared" si="796"/>
        <v>0.33392542425000782</v>
      </c>
      <c r="HX221" s="223">
        <v>6.4650000000000318E-2</v>
      </c>
      <c r="HY221" s="163">
        <f t="shared" si="759"/>
        <v>0</v>
      </c>
      <c r="HZ221" s="229">
        <f t="shared" si="767"/>
        <v>1.05</v>
      </c>
      <c r="IA221" s="204">
        <f t="shared" si="707"/>
        <v>-19.389613873540032</v>
      </c>
      <c r="IB221" s="204">
        <f t="shared" si="636"/>
        <v>0.35062169546250743</v>
      </c>
      <c r="IC221" s="537"/>
      <c r="ID221" s="537"/>
      <c r="IE221" s="537"/>
      <c r="IF221" s="537"/>
      <c r="IG221" s="518"/>
      <c r="IH221" s="519">
        <f t="shared" si="745"/>
        <v>0.35062169546250743</v>
      </c>
      <c r="II221" s="519">
        <f t="shared" si="746"/>
        <v>0.35062169546250743</v>
      </c>
      <c r="IJ221" s="519">
        <f t="shared" si="775"/>
        <v>0.35062169546250743</v>
      </c>
      <c r="IK221" s="519">
        <f t="shared" si="747"/>
        <v>0.35062169546250743</v>
      </c>
      <c r="IL221" s="546">
        <f t="shared" si="786"/>
        <v>0.35062169546250743</v>
      </c>
      <c r="IM221" s="104">
        <f t="shared" si="748"/>
        <v>-13.235110880125054</v>
      </c>
      <c r="IN221" s="104"/>
      <c r="IO221" s="183"/>
      <c r="IP221" s="36">
        <v>42463</v>
      </c>
      <c r="IQ221" s="105">
        <v>7.565500000000001</v>
      </c>
      <c r="IR221" s="108">
        <v>7.4853500000000004</v>
      </c>
      <c r="IT221" s="104">
        <v>-13.092174817749985</v>
      </c>
      <c r="IU221" s="202">
        <f t="shared" si="797"/>
        <v>0.33392542425000782</v>
      </c>
      <c r="IV221" s="365">
        <v>-4.83535</v>
      </c>
      <c r="IW221" s="163">
        <f t="shared" si="760"/>
        <v>0.85</v>
      </c>
      <c r="IX221" s="229">
        <f t="shared" si="768"/>
        <v>0</v>
      </c>
      <c r="IY221" s="204">
        <f t="shared" si="712"/>
        <v>-14.79349509502749</v>
      </c>
      <c r="IZ221" s="204">
        <f t="shared" si="638"/>
        <v>0.31776203486251298</v>
      </c>
      <c r="JA221" s="537"/>
      <c r="JB221" s="537"/>
      <c r="JC221" s="537"/>
      <c r="JD221" s="537"/>
      <c r="JE221" s="518"/>
      <c r="JF221" s="519">
        <f t="shared" si="749"/>
        <v>0.31776203486251298</v>
      </c>
      <c r="JG221" s="519">
        <f t="shared" si="750"/>
        <v>0.31776203486251298</v>
      </c>
      <c r="JH221" s="519">
        <f t="shared" si="776"/>
        <v>0.31776203486251298</v>
      </c>
      <c r="JI221" s="519">
        <f t="shared" si="751"/>
        <v>0.31776203486251298</v>
      </c>
      <c r="JJ221" s="546">
        <f t="shared" si="787"/>
        <v>0.31776203486251298</v>
      </c>
      <c r="JK221" s="104">
        <f t="shared" si="752"/>
        <v>-13.953610444814112</v>
      </c>
      <c r="JL221" s="186"/>
      <c r="JM221" s="186"/>
      <c r="JN221" s="527"/>
      <c r="JO221" s="163">
        <v>-13.092174817749985</v>
      </c>
      <c r="JP221" s="163">
        <v>2.8146500000000003</v>
      </c>
      <c r="JQ221" s="398">
        <f t="shared" si="715"/>
        <v>-10.561921892879994</v>
      </c>
      <c r="JR221" s="398">
        <v>-10.300222222222223</v>
      </c>
      <c r="JT221" s="163">
        <v>-1.3853500000000007</v>
      </c>
      <c r="JU221" s="398">
        <f t="shared" si="716"/>
        <v>-14.139088036715915</v>
      </c>
      <c r="JX221" s="163">
        <v>-0.33535000000000004</v>
      </c>
      <c r="JY221" s="425">
        <f t="shared" si="717"/>
        <v>-2.3126184695925587</v>
      </c>
      <c r="KB221" s="163">
        <v>4.2646499999999996</v>
      </c>
      <c r="KC221" s="398">
        <f t="shared" si="788"/>
        <v>-7.4506642383809023</v>
      </c>
      <c r="KF221" s="163">
        <v>-2.4853500000000004</v>
      </c>
      <c r="KG221" s="398">
        <f t="shared" si="718"/>
        <v>-13.277200138452407</v>
      </c>
      <c r="KJ221" s="163">
        <v>-2.8853500000000007</v>
      </c>
      <c r="KK221" s="398">
        <f t="shared" si="719"/>
        <v>-13.823209246607544</v>
      </c>
      <c r="KL221" s="425"/>
      <c r="KN221" s="365">
        <v>6.4650000000000318E-2</v>
      </c>
      <c r="KO221" s="398">
        <f t="shared" si="720"/>
        <v>-13.235110880125054</v>
      </c>
      <c r="KP221" s="164"/>
      <c r="KR221" s="365">
        <v>-4.83535</v>
      </c>
      <c r="KS221" s="398">
        <f t="shared" si="789"/>
        <v>-13.953610444814112</v>
      </c>
      <c r="KT221" s="164"/>
      <c r="KU221" s="36">
        <v>42463</v>
      </c>
    </row>
    <row r="222" spans="1:325" x14ac:dyDescent="0.35">
      <c r="A222" s="95">
        <v>41367</v>
      </c>
      <c r="B222" s="36">
        <v>41367</v>
      </c>
      <c r="C222" s="301">
        <v>10.3</v>
      </c>
      <c r="D222" s="301">
        <v>6.1</v>
      </c>
      <c r="E222" s="301">
        <v>7.15</v>
      </c>
      <c r="F222" s="301">
        <v>11.75</v>
      </c>
      <c r="G222" s="301">
        <v>5</v>
      </c>
      <c r="H222" s="301">
        <v>4.5999999999999996</v>
      </c>
      <c r="I222" s="301">
        <v>7.5500000000000007</v>
      </c>
      <c r="J222" s="301">
        <v>2.65</v>
      </c>
      <c r="K222" s="106"/>
      <c r="L222" s="36">
        <v>42463</v>
      </c>
      <c r="M222" s="105">
        <v>7.565500000000001</v>
      </c>
      <c r="N222" s="98">
        <f t="shared" si="778"/>
        <v>7.4853500000000004</v>
      </c>
      <c r="O222" s="108">
        <f t="shared" si="779"/>
        <v>7.405666666666666</v>
      </c>
      <c r="P222" s="262"/>
      <c r="Q222" s="181">
        <v>42463</v>
      </c>
      <c r="R222" s="301">
        <v>10.3</v>
      </c>
      <c r="S222" s="224">
        <v>2.8146500000000003</v>
      </c>
      <c r="T222">
        <v>-10.300222222222223</v>
      </c>
      <c r="U222" s="301">
        <v>6.1</v>
      </c>
      <c r="V222" s="224">
        <v>-1.3853500000000007</v>
      </c>
      <c r="W222"/>
      <c r="X222" s="301">
        <v>7.15</v>
      </c>
      <c r="Y222" s="224">
        <v>-0.33535000000000004</v>
      </c>
      <c r="Z222"/>
      <c r="AA222" s="301">
        <v>11.75</v>
      </c>
      <c r="AB222" s="224">
        <v>4.2646499999999996</v>
      </c>
      <c r="AD222" s="301">
        <v>5</v>
      </c>
      <c r="AE222" s="223">
        <v>-2.4853500000000004</v>
      </c>
      <c r="AF222"/>
      <c r="AG222" s="301">
        <v>4.5999999999999996</v>
      </c>
      <c r="AH222" s="223">
        <v>-2.8853500000000007</v>
      </c>
      <c r="AI222" s="100"/>
      <c r="AJ222" s="301">
        <v>7.5500000000000007</v>
      </c>
      <c r="AK222" s="223">
        <v>6.4650000000000318E-2</v>
      </c>
      <c r="AL222" s="104"/>
      <c r="AM222" s="301">
        <v>2.65</v>
      </c>
      <c r="AN222" s="223">
        <f t="shared" si="777"/>
        <v>-4.83535</v>
      </c>
      <c r="AO222" s="104"/>
      <c r="AZ222" s="36">
        <v>42464</v>
      </c>
      <c r="BA222" s="301">
        <v>9.3999999999999986</v>
      </c>
      <c r="BC222" s="301">
        <v>8.4</v>
      </c>
      <c r="BE222" s="301">
        <v>6.35</v>
      </c>
      <c r="BG222" s="301">
        <v>11.1</v>
      </c>
      <c r="BI222" s="301">
        <v>4.3000000000000007</v>
      </c>
      <c r="BJ222">
        <v>-12.956</v>
      </c>
      <c r="BK222" s="301">
        <v>3.8</v>
      </c>
      <c r="BM222" s="301">
        <v>7.85</v>
      </c>
      <c r="BN222" s="104"/>
      <c r="BO222" s="301">
        <v>3.1</v>
      </c>
      <c r="BP222" s="104"/>
      <c r="BQ222" s="104"/>
      <c r="BS222" s="36">
        <v>42464</v>
      </c>
      <c r="BT222">
        <v>168</v>
      </c>
      <c r="BU222">
        <f t="shared" si="671"/>
        <v>1.68</v>
      </c>
      <c r="BV222">
        <f t="shared" si="672"/>
        <v>-12.703993279999956</v>
      </c>
      <c r="BW222">
        <v>151</v>
      </c>
      <c r="BX222">
        <f t="shared" si="673"/>
        <v>1.51</v>
      </c>
      <c r="BY222">
        <v>-12.559180555555558</v>
      </c>
      <c r="CA222" s="104"/>
      <c r="CD222" s="36">
        <v>42464</v>
      </c>
      <c r="CE222" s="105">
        <v>7.7272000000000007</v>
      </c>
      <c r="CF222" s="108">
        <v>7.6463500000000009</v>
      </c>
      <c r="CH222" s="104">
        <v>-12.703993279999956</v>
      </c>
      <c r="CI222" s="202">
        <f>(CI221-0.01)</f>
        <v>0.32392542425000781</v>
      </c>
      <c r="CJ222" s="224">
        <v>1.7536499999999977</v>
      </c>
      <c r="CK222" s="163">
        <f t="shared" si="753"/>
        <v>0</v>
      </c>
      <c r="CL222" s="229">
        <f t="shared" si="761"/>
        <v>1.1000000000000001</v>
      </c>
      <c r="CM222" s="204">
        <f t="shared" si="677"/>
        <v>-13.651716322729998</v>
      </c>
      <c r="CN222" s="204">
        <f t="shared" si="593"/>
        <v>0.35631796667500915</v>
      </c>
      <c r="CO222" s="537"/>
      <c r="CP222" s="537"/>
      <c r="CQ222" s="537"/>
      <c r="CR222" s="537"/>
      <c r="CS222" s="518"/>
      <c r="CT222" s="519">
        <f t="shared" si="721"/>
        <v>0.35631796667500915</v>
      </c>
      <c r="CU222" s="519">
        <f t="shared" si="722"/>
        <v>0.35631796667500915</v>
      </c>
      <c r="CV222" s="519">
        <f t="shared" si="769"/>
        <v>0.35631796667500915</v>
      </c>
      <c r="CW222" s="519">
        <f t="shared" si="723"/>
        <v>0.64137234001501653</v>
      </c>
      <c r="CX222" s="546">
        <f t="shared" si="780"/>
        <v>0.64137234001501653</v>
      </c>
      <c r="CY222" s="104">
        <f t="shared" si="724"/>
        <v>-9.9205495528649781</v>
      </c>
      <c r="DB222" s="36">
        <v>42464</v>
      </c>
      <c r="DC222" s="105">
        <v>7.7272000000000007</v>
      </c>
      <c r="DD222" s="108">
        <v>7.6463500000000009</v>
      </c>
      <c r="DF222" s="104">
        <v>-12.703993279999956</v>
      </c>
      <c r="DG222" s="202">
        <f>(DG221-0.01)</f>
        <v>0.32392542425000781</v>
      </c>
      <c r="DH222" s="224">
        <v>0.75364999999999949</v>
      </c>
      <c r="DI222" s="163">
        <f t="shared" si="754"/>
        <v>0</v>
      </c>
      <c r="DJ222" s="229">
        <f t="shared" si="762"/>
        <v>1.05</v>
      </c>
      <c r="DK222" s="204">
        <f t="shared" si="682"/>
        <v>-17.045333461677387</v>
      </c>
      <c r="DL222" s="204">
        <f t="shared" si="627"/>
        <v>0.34012169546250703</v>
      </c>
      <c r="DM222" s="537"/>
      <c r="DN222" s="537"/>
      <c r="DO222" s="537"/>
      <c r="DP222" s="537"/>
      <c r="DQ222" s="518"/>
      <c r="DR222" s="519">
        <f t="shared" si="725"/>
        <v>0.34012169546250703</v>
      </c>
      <c r="DS222" s="519">
        <f t="shared" si="726"/>
        <v>0.34012169546250703</v>
      </c>
      <c r="DT222" s="519">
        <f t="shared" si="770"/>
        <v>0.34012169546250703</v>
      </c>
      <c r="DU222" s="519">
        <f t="shared" si="727"/>
        <v>0.34012169546250703</v>
      </c>
      <c r="DV222" s="546">
        <f t="shared" si="781"/>
        <v>0.34012169546250703</v>
      </c>
      <c r="DW222" s="104">
        <f t="shared" si="728"/>
        <v>-13.798966341253408</v>
      </c>
      <c r="DX222" s="182"/>
      <c r="DY222" s="183"/>
      <c r="DZ222" s="36">
        <v>42464</v>
      </c>
      <c r="EA222" s="105">
        <v>7.7272000000000007</v>
      </c>
      <c r="EB222" s="108">
        <v>7.6463500000000009</v>
      </c>
      <c r="ED222" s="104">
        <v>-12.703993279999956</v>
      </c>
      <c r="EE222" s="202">
        <f>(EE221-0.01)</f>
        <v>0.32392542425000781</v>
      </c>
      <c r="EF222" s="224">
        <v>-1.2963500000000012</v>
      </c>
      <c r="EG222" s="163">
        <f t="shared" si="755"/>
        <v>0.95</v>
      </c>
      <c r="EH222" s="229">
        <f t="shared" si="763"/>
        <v>0</v>
      </c>
      <c r="EI222" s="204">
        <f t="shared" si="687"/>
        <v>-7.0136281904200084</v>
      </c>
      <c r="EJ222" s="204">
        <f t="shared" si="628"/>
        <v>0.33165457728751502</v>
      </c>
      <c r="EK222" s="537"/>
      <c r="EL222" s="537"/>
      <c r="EM222" s="537"/>
      <c r="EN222" s="537"/>
      <c r="EO222" s="518"/>
      <c r="EP222" s="519">
        <f t="shared" si="729"/>
        <v>0.33165457728751502</v>
      </c>
      <c r="EQ222" s="519">
        <f t="shared" si="730"/>
        <v>0.33165457728751502</v>
      </c>
      <c r="ER222" s="519">
        <f t="shared" si="771"/>
        <v>0.33165457728751502</v>
      </c>
      <c r="ES222" s="519">
        <f t="shared" si="731"/>
        <v>0.33165457728751502</v>
      </c>
      <c r="ET222" s="546">
        <f t="shared" si="782"/>
        <v>0.33165457728751502</v>
      </c>
      <c r="EU222" s="104">
        <f t="shared" si="732"/>
        <v>-1.9809638923050437</v>
      </c>
      <c r="EV222" s="182"/>
      <c r="EW222" s="183"/>
      <c r="EX222" s="36">
        <v>42464</v>
      </c>
      <c r="EY222" s="105">
        <v>7.7272000000000007</v>
      </c>
      <c r="EZ222" s="108">
        <v>7.6463500000000009</v>
      </c>
      <c r="FB222" s="104">
        <v>-12.703993279999956</v>
      </c>
      <c r="FC222" s="202">
        <f>(FC221-0.01)</f>
        <v>0.32392542425000781</v>
      </c>
      <c r="FD222" s="224">
        <v>3.4536499999999988</v>
      </c>
      <c r="FE222" s="163">
        <f t="shared" si="756"/>
        <v>0</v>
      </c>
      <c r="FF222" s="229">
        <f t="shared" si="764"/>
        <v>1.4</v>
      </c>
      <c r="FG222" s="204">
        <f t="shared" si="692"/>
        <v>-10.528313671054965</v>
      </c>
      <c r="FH222" s="204">
        <f t="shared" si="630"/>
        <v>0.45349559395001116</v>
      </c>
      <c r="FI222" s="537"/>
      <c r="FJ222" s="537"/>
      <c r="FK222" s="537"/>
      <c r="FL222" s="537"/>
      <c r="FM222" s="518"/>
      <c r="FN222" s="519">
        <f t="shared" si="733"/>
        <v>0.45349559395001116</v>
      </c>
      <c r="FO222" s="519">
        <f t="shared" si="734"/>
        <v>0.45349559395001116</v>
      </c>
      <c r="FP222" s="519">
        <f t="shared" si="772"/>
        <v>0.45349559395001116</v>
      </c>
      <c r="FQ222" s="519">
        <f t="shared" si="735"/>
        <v>0.81629206911002006</v>
      </c>
      <c r="FR222" s="546">
        <f t="shared" si="783"/>
        <v>0.81629206911002006</v>
      </c>
      <c r="FS222" s="104">
        <f t="shared" si="736"/>
        <v>-6.6343721692708826</v>
      </c>
      <c r="FT222" s="182"/>
      <c r="FU222" s="183"/>
      <c r="FV222" s="36">
        <v>42464</v>
      </c>
      <c r="FW222" s="105">
        <v>7.7272000000000007</v>
      </c>
      <c r="FX222" s="108">
        <v>7.6463500000000009</v>
      </c>
      <c r="FZ222" s="104">
        <v>-12.703993279999956</v>
      </c>
      <c r="GA222" s="202">
        <f>(GA221-0.01)</f>
        <v>0.32392542425000781</v>
      </c>
      <c r="GB222" s="223">
        <v>-3.3463500000000002</v>
      </c>
      <c r="GC222" s="163">
        <f t="shared" si="757"/>
        <v>0.9</v>
      </c>
      <c r="GD222" s="229">
        <f t="shared" si="765"/>
        <v>0</v>
      </c>
      <c r="GE222" s="204">
        <f t="shared" si="697"/>
        <v>-18.361726423199972</v>
      </c>
      <c r="GF222" s="204">
        <f t="shared" si="632"/>
        <v>0.31545830607501557</v>
      </c>
      <c r="GG222" s="537"/>
      <c r="GH222" s="537"/>
      <c r="GI222" s="537"/>
      <c r="GJ222" s="537"/>
      <c r="GK222" s="518"/>
      <c r="GL222" s="519">
        <f t="shared" si="737"/>
        <v>0.31545830607501557</v>
      </c>
      <c r="GM222" s="519">
        <f t="shared" si="738"/>
        <v>0.31545830607501557</v>
      </c>
      <c r="GN222" s="519">
        <f t="shared" si="773"/>
        <v>0.31545830607501557</v>
      </c>
      <c r="GO222" s="519">
        <f t="shared" si="739"/>
        <v>0.31545830607501557</v>
      </c>
      <c r="GP222" s="546">
        <f t="shared" si="784"/>
        <v>0.31545830607501557</v>
      </c>
      <c r="GQ222" s="104">
        <f t="shared" si="740"/>
        <v>-12.961741832377392</v>
      </c>
      <c r="GR222" s="100">
        <v>-12.956</v>
      </c>
      <c r="GS222" s="183"/>
      <c r="GT222" s="36">
        <v>42464</v>
      </c>
      <c r="GU222" s="105">
        <v>7.7272000000000007</v>
      </c>
      <c r="GV222" s="108">
        <v>7.6463500000000009</v>
      </c>
      <c r="GX222" s="104">
        <v>-12.703993279999956</v>
      </c>
      <c r="GY222" s="202">
        <f>(GY221-0.01)</f>
        <v>0.32392542425000781</v>
      </c>
      <c r="GZ222" s="223">
        <v>-3.846350000000001</v>
      </c>
      <c r="HA222" s="163">
        <f t="shared" si="758"/>
        <v>0.9</v>
      </c>
      <c r="HB222" s="229">
        <f t="shared" si="766"/>
        <v>0</v>
      </c>
      <c r="HC222" s="204">
        <f t="shared" si="702"/>
        <v>-18.167683681042437</v>
      </c>
      <c r="HD222" s="204">
        <f t="shared" si="634"/>
        <v>0.31545830607501557</v>
      </c>
      <c r="HE222" s="537"/>
      <c r="HF222" s="537"/>
      <c r="HG222" s="537"/>
      <c r="HH222" s="537"/>
      <c r="HI222" s="518"/>
      <c r="HJ222" s="519">
        <f t="shared" si="741"/>
        <v>0.31545830607501557</v>
      </c>
      <c r="HK222" s="519">
        <f t="shared" si="742"/>
        <v>0.31545830607501557</v>
      </c>
      <c r="HL222" s="519">
        <f t="shared" si="774"/>
        <v>0.31545830607501557</v>
      </c>
      <c r="HM222" s="519">
        <f t="shared" si="743"/>
        <v>0.31545830607501557</v>
      </c>
      <c r="HN222" s="546">
        <f t="shared" si="785"/>
        <v>0.31545830607501557</v>
      </c>
      <c r="HO222" s="104">
        <f t="shared" si="744"/>
        <v>-13.507750940532528</v>
      </c>
      <c r="HP222" s="165"/>
      <c r="HQ222" s="183"/>
      <c r="HR222" s="36">
        <v>42464</v>
      </c>
      <c r="HS222" s="105">
        <v>7.7272000000000007</v>
      </c>
      <c r="HT222" s="108">
        <v>7.6463500000000009</v>
      </c>
      <c r="HV222" s="104">
        <v>-12.703993279999956</v>
      </c>
      <c r="HW222" s="202">
        <f>(HW221-0.01)</f>
        <v>0.32392542425000781</v>
      </c>
      <c r="HX222" s="223">
        <v>0.20364999999999878</v>
      </c>
      <c r="HY222" s="163">
        <f t="shared" si="759"/>
        <v>0</v>
      </c>
      <c r="HZ222" s="229">
        <f t="shared" si="767"/>
        <v>1.05</v>
      </c>
      <c r="IA222" s="204">
        <f t="shared" si="707"/>
        <v>-19.049492178077525</v>
      </c>
      <c r="IB222" s="204">
        <f t="shared" si="636"/>
        <v>0.34012169546250703</v>
      </c>
      <c r="IC222" s="537"/>
      <c r="ID222" s="537"/>
      <c r="IE222" s="537"/>
      <c r="IF222" s="537"/>
      <c r="IG222" s="518"/>
      <c r="IH222" s="519">
        <f t="shared" si="745"/>
        <v>0.34012169546250703</v>
      </c>
      <c r="II222" s="519">
        <f t="shared" si="746"/>
        <v>0.34012169546250703</v>
      </c>
      <c r="IJ222" s="519">
        <f t="shared" si="775"/>
        <v>0.34012169546250703</v>
      </c>
      <c r="IK222" s="519">
        <f t="shared" si="747"/>
        <v>0.34012169546250703</v>
      </c>
      <c r="IL222" s="546">
        <f t="shared" si="786"/>
        <v>0.34012169546250703</v>
      </c>
      <c r="IM222" s="104">
        <f t="shared" si="748"/>
        <v>-12.894989184662547</v>
      </c>
      <c r="IN222" s="104"/>
      <c r="IO222" s="183"/>
      <c r="IP222" s="36">
        <v>42464</v>
      </c>
      <c r="IQ222" s="105">
        <v>7.7272000000000007</v>
      </c>
      <c r="IR222" s="108">
        <v>7.6463500000000009</v>
      </c>
      <c r="IT222" s="104">
        <v>-12.703993279999956</v>
      </c>
      <c r="IU222" s="202">
        <f>(IU221-0.01)</f>
        <v>0.32392542425000781</v>
      </c>
      <c r="IV222" s="365">
        <v>-4.5463500000000003</v>
      </c>
      <c r="IW222" s="163">
        <f t="shared" si="760"/>
        <v>0.85</v>
      </c>
      <c r="IX222" s="229">
        <f t="shared" si="768"/>
        <v>0</v>
      </c>
      <c r="IY222" s="204">
        <f t="shared" si="712"/>
        <v>-14.494233060164976</v>
      </c>
      <c r="IZ222" s="204">
        <f t="shared" si="638"/>
        <v>0.29926203486251346</v>
      </c>
      <c r="JA222" s="537"/>
      <c r="JB222" s="537"/>
      <c r="JC222" s="537"/>
      <c r="JD222" s="537"/>
      <c r="JE222" s="518"/>
      <c r="JF222" s="519">
        <f t="shared" si="749"/>
        <v>0.29926203486251346</v>
      </c>
      <c r="JG222" s="519">
        <f t="shared" si="750"/>
        <v>0.29926203486251346</v>
      </c>
      <c r="JH222" s="519">
        <f t="shared" si="776"/>
        <v>0.29926203486251346</v>
      </c>
      <c r="JI222" s="519">
        <f t="shared" si="751"/>
        <v>0.29926203486251346</v>
      </c>
      <c r="JJ222" s="546">
        <f t="shared" si="787"/>
        <v>0.29926203486251346</v>
      </c>
      <c r="JK222" s="104">
        <f t="shared" si="752"/>
        <v>-13.654348409951599</v>
      </c>
      <c r="JL222" s="186"/>
      <c r="JM222" s="186"/>
      <c r="JN222" s="527"/>
      <c r="JO222" s="163">
        <v>-12.703993279999956</v>
      </c>
      <c r="JP222" s="163">
        <v>1.7536499999999977</v>
      </c>
      <c r="JQ222" s="398">
        <f t="shared" si="715"/>
        <v>-9.9205495528649781</v>
      </c>
      <c r="JT222" s="163">
        <v>0.75364999999999949</v>
      </c>
      <c r="JU222" s="398">
        <f t="shared" si="716"/>
        <v>-13.798966341253408</v>
      </c>
      <c r="JX222" s="163">
        <v>-1.2963500000000012</v>
      </c>
      <c r="JY222" s="425">
        <f t="shared" si="717"/>
        <v>-1.9809638923050437</v>
      </c>
      <c r="KB222" s="163">
        <v>3.4536499999999988</v>
      </c>
      <c r="KC222" s="398">
        <f t="shared" si="788"/>
        <v>-6.6343721692708826</v>
      </c>
      <c r="KF222" s="163">
        <v>-3.3463500000000002</v>
      </c>
      <c r="KG222" s="398">
        <f t="shared" si="718"/>
        <v>-12.961741832377392</v>
      </c>
      <c r="KH222" s="425">
        <v>-12.956</v>
      </c>
      <c r="KJ222" s="163">
        <v>-3.846350000000001</v>
      </c>
      <c r="KK222" s="398">
        <f t="shared" si="719"/>
        <v>-13.507750940532528</v>
      </c>
      <c r="KL222" s="425"/>
      <c r="KN222" s="365">
        <v>0.20364999999999878</v>
      </c>
      <c r="KO222" s="398">
        <f t="shared" si="720"/>
        <v>-12.894989184662547</v>
      </c>
      <c r="KP222" s="164"/>
      <c r="KR222" s="365">
        <v>-4.5463500000000003</v>
      </c>
      <c r="KS222" s="398">
        <f t="shared" si="789"/>
        <v>-13.654348409951599</v>
      </c>
      <c r="KT222" s="164"/>
      <c r="KU222" s="36">
        <v>42464</v>
      </c>
    </row>
    <row r="223" spans="1:325" x14ac:dyDescent="0.35">
      <c r="A223" s="95">
        <v>41368</v>
      </c>
      <c r="B223" s="36">
        <v>41368</v>
      </c>
      <c r="C223" s="301">
        <v>9.3999999999999986</v>
      </c>
      <c r="D223" s="301">
        <v>8.4</v>
      </c>
      <c r="E223" s="301">
        <v>6.35</v>
      </c>
      <c r="F223" s="301">
        <v>11.1</v>
      </c>
      <c r="G223" s="301">
        <v>4.3000000000000007</v>
      </c>
      <c r="H223" s="301">
        <v>3.8</v>
      </c>
      <c r="I223" s="301">
        <v>7.85</v>
      </c>
      <c r="J223" s="301">
        <v>3.1</v>
      </c>
      <c r="K223" s="106"/>
      <c r="L223" s="36">
        <v>42464</v>
      </c>
      <c r="M223" s="105">
        <v>7.7272000000000007</v>
      </c>
      <c r="N223" s="98">
        <f t="shared" si="778"/>
        <v>7.6463500000000009</v>
      </c>
      <c r="O223" s="108">
        <f t="shared" si="779"/>
        <v>7.5659666666666672</v>
      </c>
      <c r="P223" s="262"/>
      <c r="Q223" s="181">
        <v>42464</v>
      </c>
      <c r="R223" s="301">
        <v>9.3999999999999986</v>
      </c>
      <c r="S223" s="224">
        <v>1.7536499999999977</v>
      </c>
      <c r="T223"/>
      <c r="U223" s="301">
        <v>8.4</v>
      </c>
      <c r="V223" s="224">
        <v>0.75364999999999949</v>
      </c>
      <c r="W223"/>
      <c r="X223" s="301">
        <v>6.35</v>
      </c>
      <c r="Y223" s="224">
        <v>-1.2963500000000012</v>
      </c>
      <c r="Z223"/>
      <c r="AA223" s="301">
        <v>11.1</v>
      </c>
      <c r="AB223" s="224">
        <v>3.4536499999999988</v>
      </c>
      <c r="AD223" s="301">
        <v>4.3000000000000007</v>
      </c>
      <c r="AE223" s="223">
        <v>-3.3463500000000002</v>
      </c>
      <c r="AF223" s="100">
        <v>-12.956</v>
      </c>
      <c r="AG223" s="301">
        <v>3.8</v>
      </c>
      <c r="AH223" s="223">
        <v>-3.846350000000001</v>
      </c>
      <c r="AI223" s="100"/>
      <c r="AJ223" s="301">
        <v>7.85</v>
      </c>
      <c r="AK223" s="223">
        <v>0.20364999999999878</v>
      </c>
      <c r="AL223" s="104"/>
      <c r="AM223" s="301">
        <v>3.1</v>
      </c>
      <c r="AN223" s="223">
        <f t="shared" si="777"/>
        <v>-4.5463500000000003</v>
      </c>
      <c r="AO223" s="104"/>
      <c r="AZ223" s="36">
        <v>42465</v>
      </c>
      <c r="BA223" s="301">
        <v>10.5</v>
      </c>
      <c r="BC223" s="301">
        <v>7.9</v>
      </c>
      <c r="BE223" s="301">
        <v>5.2</v>
      </c>
      <c r="BG223" s="301">
        <v>8.8000000000000007</v>
      </c>
      <c r="BI223" s="301">
        <v>6.9</v>
      </c>
      <c r="BK223" s="301">
        <v>4.45</v>
      </c>
      <c r="BM223" s="301">
        <v>8.35</v>
      </c>
      <c r="BN223" s="104"/>
      <c r="BO223" s="301">
        <v>2.35</v>
      </c>
      <c r="BP223" s="104"/>
      <c r="BQ223" s="104"/>
      <c r="BS223" s="36">
        <v>42465</v>
      </c>
      <c r="BT223">
        <v>169</v>
      </c>
      <c r="BU223">
        <f t="shared" si="671"/>
        <v>1.69</v>
      </c>
      <c r="BV223">
        <f t="shared" si="672"/>
        <v>-12.303869031750018</v>
      </c>
      <c r="BW223">
        <v>152</v>
      </c>
      <c r="BX223">
        <f t="shared" si="673"/>
        <v>1.52</v>
      </c>
      <c r="CD223" s="36">
        <v>42465</v>
      </c>
      <c r="CE223" s="105">
        <v>7.8903000000000008</v>
      </c>
      <c r="CF223" s="108">
        <v>7.8087500000000007</v>
      </c>
      <c r="CH223" s="104">
        <v>-12.303869031750018</v>
      </c>
      <c r="CI223" s="202">
        <f t="shared" ref="CI223:CI229" si="798">(CI222-0.01)</f>
        <v>0.3139254242500078</v>
      </c>
      <c r="CJ223" s="224">
        <v>2.6912499999999993</v>
      </c>
      <c r="CK223" s="163">
        <f t="shared" si="753"/>
        <v>0</v>
      </c>
      <c r="CL223" s="229">
        <f t="shared" si="761"/>
        <v>1.3</v>
      </c>
      <c r="CM223" s="204">
        <f t="shared" si="677"/>
        <v>-13.243613271204987</v>
      </c>
      <c r="CN223" s="204">
        <f t="shared" si="593"/>
        <v>0.40810305152501059</v>
      </c>
      <c r="CO223" s="537"/>
      <c r="CP223" s="537"/>
      <c r="CQ223" s="537"/>
      <c r="CR223" s="537"/>
      <c r="CS223" s="518"/>
      <c r="CT223" s="519">
        <f t="shared" si="721"/>
        <v>0.40810305152501059</v>
      </c>
      <c r="CU223" s="519">
        <f t="shared" si="722"/>
        <v>0.40810305152501059</v>
      </c>
      <c r="CV223" s="519">
        <f t="shared" si="769"/>
        <v>0.40810305152501059</v>
      </c>
      <c r="CW223" s="519">
        <f t="shared" si="723"/>
        <v>0.73458549274501905</v>
      </c>
      <c r="CX223" s="546">
        <f t="shared" si="780"/>
        <v>0.73458549274501905</v>
      </c>
      <c r="CY223" s="104">
        <f t="shared" si="724"/>
        <v>-9.185964060119959</v>
      </c>
      <c r="DB223" s="36">
        <v>42465</v>
      </c>
      <c r="DC223" s="105">
        <v>7.8903000000000008</v>
      </c>
      <c r="DD223" s="108">
        <v>7.8087500000000007</v>
      </c>
      <c r="DF223" s="104">
        <v>-12.303869031750018</v>
      </c>
      <c r="DG223" s="202">
        <f t="shared" ref="DG223:DG229" si="799">(DG222-0.01)</f>
        <v>0.3139254242500078</v>
      </c>
      <c r="DH223" s="224">
        <v>9.1249999999999609E-2</v>
      </c>
      <c r="DI223" s="163">
        <f t="shared" si="754"/>
        <v>0</v>
      </c>
      <c r="DJ223" s="229">
        <f t="shared" si="762"/>
        <v>1.05</v>
      </c>
      <c r="DK223" s="204">
        <f t="shared" si="682"/>
        <v>-16.715711766214881</v>
      </c>
      <c r="DL223" s="204">
        <f t="shared" si="627"/>
        <v>0.32962169546250664</v>
      </c>
      <c r="DM223" s="537"/>
      <c r="DN223" s="537"/>
      <c r="DO223" s="537"/>
      <c r="DP223" s="537"/>
      <c r="DQ223" s="518"/>
      <c r="DR223" s="519">
        <f t="shared" si="725"/>
        <v>0.32962169546250664</v>
      </c>
      <c r="DS223" s="519">
        <f t="shared" si="726"/>
        <v>0.32962169546250664</v>
      </c>
      <c r="DT223" s="519">
        <f t="shared" si="770"/>
        <v>0.32962169546250664</v>
      </c>
      <c r="DU223" s="519">
        <f t="shared" si="727"/>
        <v>0.32962169546250664</v>
      </c>
      <c r="DV223" s="546">
        <f t="shared" si="781"/>
        <v>0.32962169546250664</v>
      </c>
      <c r="DW223" s="104">
        <f t="shared" si="728"/>
        <v>-13.469344645790901</v>
      </c>
      <c r="DX223" s="182"/>
      <c r="DY223" s="183"/>
      <c r="DZ223" s="36">
        <v>42465</v>
      </c>
      <c r="EA223" s="105">
        <v>7.8903000000000008</v>
      </c>
      <c r="EB223" s="108">
        <v>7.8087500000000007</v>
      </c>
      <c r="ED223" s="104">
        <v>-12.303869031750018</v>
      </c>
      <c r="EE223" s="202">
        <f t="shared" ref="EE223:EE229" si="800">(EE222-0.01)</f>
        <v>0.3139254242500078</v>
      </c>
      <c r="EF223" s="224">
        <v>-2.6087500000000006</v>
      </c>
      <c r="EG223" s="163">
        <f t="shared" si="755"/>
        <v>0.93</v>
      </c>
      <c r="EH223" s="229">
        <f t="shared" si="763"/>
        <v>0</v>
      </c>
      <c r="EI223" s="204">
        <f t="shared" si="687"/>
        <v>-6.7077521216174931</v>
      </c>
      <c r="EJ223" s="204">
        <f t="shared" si="628"/>
        <v>0.30587606880251528</v>
      </c>
      <c r="EK223" s="537"/>
      <c r="EL223" s="537"/>
      <c r="EM223" s="537"/>
      <c r="EN223" s="537"/>
      <c r="EO223" s="518"/>
      <c r="EP223" s="519">
        <f t="shared" si="729"/>
        <v>0.30587606880251528</v>
      </c>
      <c r="EQ223" s="519">
        <f t="shared" si="730"/>
        <v>0.30587606880251528</v>
      </c>
      <c r="ER223" s="519">
        <f t="shared" si="771"/>
        <v>0.30587606880251528</v>
      </c>
      <c r="ES223" s="519">
        <f t="shared" si="731"/>
        <v>0.30587606880251528</v>
      </c>
      <c r="ET223" s="546">
        <f t="shared" si="782"/>
        <v>0.30587606880251528</v>
      </c>
      <c r="EU223" s="104">
        <f t="shared" si="732"/>
        <v>-1.6750878235025284</v>
      </c>
      <c r="EV223" s="182"/>
      <c r="EW223" s="183"/>
      <c r="EX223" s="36">
        <v>42465</v>
      </c>
      <c r="EY223" s="105">
        <v>7.8903000000000008</v>
      </c>
      <c r="EZ223" s="108">
        <v>7.8087500000000007</v>
      </c>
      <c r="FB223" s="104">
        <v>-12.303869031750018</v>
      </c>
      <c r="FC223" s="202">
        <f t="shared" ref="FC223:FC229" si="801">(FC222-0.01)</f>
        <v>0.3139254242500078</v>
      </c>
      <c r="FD223" s="224">
        <v>0.99124999999999996</v>
      </c>
      <c r="FE223" s="163">
        <f t="shared" si="756"/>
        <v>0</v>
      </c>
      <c r="FF223" s="229">
        <f t="shared" si="764"/>
        <v>1.05</v>
      </c>
      <c r="FG223" s="204">
        <f t="shared" si="692"/>
        <v>-10.198691975592457</v>
      </c>
      <c r="FH223" s="204">
        <f t="shared" si="630"/>
        <v>0.32962169546250841</v>
      </c>
      <c r="FI223" s="537"/>
      <c r="FJ223" s="537"/>
      <c r="FK223" s="537"/>
      <c r="FL223" s="537"/>
      <c r="FM223" s="518"/>
      <c r="FN223" s="519">
        <f t="shared" si="733"/>
        <v>0.32962169546250841</v>
      </c>
      <c r="FO223" s="519">
        <f t="shared" si="734"/>
        <v>0.32962169546250841</v>
      </c>
      <c r="FP223" s="519">
        <f t="shared" si="772"/>
        <v>0.32962169546250841</v>
      </c>
      <c r="FQ223" s="519">
        <f t="shared" si="735"/>
        <v>0.32962169546250841</v>
      </c>
      <c r="FR223" s="546">
        <f t="shared" si="783"/>
        <v>0.32962169546250841</v>
      </c>
      <c r="FS223" s="104">
        <f t="shared" si="736"/>
        <v>-6.3047504738083742</v>
      </c>
      <c r="FT223" s="182"/>
      <c r="FU223" s="183"/>
      <c r="FV223" s="36">
        <v>42465</v>
      </c>
      <c r="FW223" s="105">
        <v>7.8903000000000008</v>
      </c>
      <c r="FX223" s="108">
        <v>7.8087500000000007</v>
      </c>
      <c r="FZ223" s="104">
        <v>-12.303869031750018</v>
      </c>
      <c r="GA223" s="202">
        <f t="shared" ref="GA223:GA229" si="802">(GA222-0.01)</f>
        <v>0.3139254242500078</v>
      </c>
      <c r="GB223" s="223">
        <v>-0.90875000000000039</v>
      </c>
      <c r="GC223" s="163">
        <f t="shared" si="757"/>
        <v>0</v>
      </c>
      <c r="GD223" s="229">
        <f t="shared" si="765"/>
        <v>1</v>
      </c>
      <c r="GE223" s="204">
        <f t="shared" si="697"/>
        <v>-18.033875574699959</v>
      </c>
      <c r="GF223" s="204">
        <f t="shared" si="632"/>
        <v>0.32785084850001311</v>
      </c>
      <c r="GG223" s="537"/>
      <c r="GH223" s="537"/>
      <c r="GI223" s="537"/>
      <c r="GJ223" s="537"/>
      <c r="GK223" s="518"/>
      <c r="GL223" s="519">
        <f t="shared" si="737"/>
        <v>0.32785084850001311</v>
      </c>
      <c r="GM223" s="519">
        <f t="shared" si="738"/>
        <v>0.32785084850001311</v>
      </c>
      <c r="GN223" s="519">
        <f t="shared" si="773"/>
        <v>0.32785084850001311</v>
      </c>
      <c r="GO223" s="519">
        <f t="shared" si="739"/>
        <v>0.32785084850001311</v>
      </c>
      <c r="GP223" s="546">
        <f t="shared" si="784"/>
        <v>0.32785084850001311</v>
      </c>
      <c r="GQ223" s="104">
        <f t="shared" si="740"/>
        <v>-12.633890983877379</v>
      </c>
      <c r="GR223"/>
      <c r="GS223" s="183"/>
      <c r="GT223" s="36">
        <v>42465</v>
      </c>
      <c r="GU223" s="105">
        <v>7.8903000000000008</v>
      </c>
      <c r="GV223" s="108">
        <v>7.8087500000000007</v>
      </c>
      <c r="GX223" s="104">
        <v>-12.303869031750018</v>
      </c>
      <c r="GY223" s="202">
        <f t="shared" ref="GY223:GY229" si="803">(GY222-0.01)</f>
        <v>0.3139254242500078</v>
      </c>
      <c r="GZ223" s="223">
        <v>-3.3587500000000006</v>
      </c>
      <c r="HA223" s="163">
        <f t="shared" si="758"/>
        <v>0.9</v>
      </c>
      <c r="HB223" s="229">
        <f t="shared" si="766"/>
        <v>0</v>
      </c>
      <c r="HC223" s="204">
        <f t="shared" si="702"/>
        <v>-17.871225374967423</v>
      </c>
      <c r="HD223" s="204">
        <f t="shared" si="634"/>
        <v>0.29645830607501367</v>
      </c>
      <c r="HE223" s="537"/>
      <c r="HF223" s="537"/>
      <c r="HG223" s="537"/>
      <c r="HH223" s="537"/>
      <c r="HI223" s="518"/>
      <c r="HJ223" s="519">
        <f t="shared" si="741"/>
        <v>0.29645830607501367</v>
      </c>
      <c r="HK223" s="519">
        <f t="shared" si="742"/>
        <v>0.29645830607501367</v>
      </c>
      <c r="HL223" s="519">
        <f t="shared" si="774"/>
        <v>0.29645830607501367</v>
      </c>
      <c r="HM223" s="519">
        <f t="shared" si="743"/>
        <v>0.29645830607501367</v>
      </c>
      <c r="HN223" s="546">
        <f t="shared" si="785"/>
        <v>0.29645830607501367</v>
      </c>
      <c r="HO223" s="104">
        <f t="shared" si="744"/>
        <v>-13.211292634457514</v>
      </c>
      <c r="HP223" s="165"/>
      <c r="HQ223" s="183"/>
      <c r="HR223" s="36">
        <v>42465</v>
      </c>
      <c r="HS223" s="105">
        <v>7.8903000000000008</v>
      </c>
      <c r="HT223" s="108">
        <v>7.8087500000000007</v>
      </c>
      <c r="HV223" s="104">
        <v>-12.303869031750018</v>
      </c>
      <c r="HW223" s="202">
        <f t="shared" ref="HW223:HW229" si="804">(HW222-0.01)</f>
        <v>0.3139254242500078</v>
      </c>
      <c r="HX223" s="223">
        <v>0.5412499999999989</v>
      </c>
      <c r="HY223" s="163">
        <f t="shared" si="759"/>
        <v>0</v>
      </c>
      <c r="HZ223" s="229">
        <f t="shared" si="767"/>
        <v>1.05</v>
      </c>
      <c r="IA223" s="204">
        <f t="shared" si="707"/>
        <v>-18.719870482615018</v>
      </c>
      <c r="IB223" s="204">
        <f t="shared" si="636"/>
        <v>0.32962169546250664</v>
      </c>
      <c r="IC223" s="537"/>
      <c r="ID223" s="537"/>
      <c r="IE223" s="537"/>
      <c r="IF223" s="537"/>
      <c r="IG223" s="518"/>
      <c r="IH223" s="519">
        <f t="shared" si="745"/>
        <v>0.32962169546250664</v>
      </c>
      <c r="II223" s="519">
        <f t="shared" si="746"/>
        <v>0.32962169546250664</v>
      </c>
      <c r="IJ223" s="519">
        <f t="shared" si="775"/>
        <v>0.32962169546250664</v>
      </c>
      <c r="IK223" s="519">
        <f t="shared" si="747"/>
        <v>0.32962169546250664</v>
      </c>
      <c r="IL223" s="546">
        <f t="shared" si="786"/>
        <v>0.32962169546250664</v>
      </c>
      <c r="IM223" s="104">
        <f t="shared" si="748"/>
        <v>-12.565367489200041</v>
      </c>
      <c r="IN223" s="104"/>
      <c r="IO223" s="183"/>
      <c r="IP223" s="36">
        <v>42465</v>
      </c>
      <c r="IQ223" s="105">
        <v>7.8903000000000008</v>
      </c>
      <c r="IR223" s="108">
        <v>7.8087500000000007</v>
      </c>
      <c r="IT223" s="104">
        <v>-12.303869031750018</v>
      </c>
      <c r="IU223" s="202">
        <f t="shared" ref="IU223:IU229" si="805">(IU222-0.01)</f>
        <v>0.3139254242500078</v>
      </c>
      <c r="IV223" s="365">
        <v>-5.4587500000000002</v>
      </c>
      <c r="IW223" s="163">
        <f t="shared" si="760"/>
        <v>-0.3</v>
      </c>
      <c r="IX223" s="229">
        <f t="shared" si="768"/>
        <v>0</v>
      </c>
      <c r="IY223" s="204">
        <f t="shared" si="712"/>
        <v>-14.574485263189972</v>
      </c>
      <c r="IZ223" s="204">
        <f t="shared" si="638"/>
        <v>-8.0252203024995694E-2</v>
      </c>
      <c r="JA223" s="537"/>
      <c r="JB223" s="537"/>
      <c r="JC223" s="537"/>
      <c r="JD223" s="537"/>
      <c r="JE223" s="518"/>
      <c r="JF223" s="519">
        <f t="shared" si="749"/>
        <v>-8.0252203024995694E-2</v>
      </c>
      <c r="JG223" s="519">
        <f t="shared" si="750"/>
        <v>-8.0252203024995694E-2</v>
      </c>
      <c r="JH223" s="519">
        <f t="shared" si="776"/>
        <v>-8.0252203024995694E-2</v>
      </c>
      <c r="JI223" s="519">
        <f t="shared" si="751"/>
        <v>-8.0252203024995694E-2</v>
      </c>
      <c r="JJ223" s="546">
        <f t="shared" si="787"/>
        <v>-8.0252203024995694E-2</v>
      </c>
      <c r="JK223" s="104">
        <f t="shared" si="752"/>
        <v>-13.734600612976594</v>
      </c>
      <c r="JL223" s="186"/>
      <c r="JM223" s="186"/>
      <c r="JN223" s="527"/>
      <c r="JO223" s="163">
        <v>-12.303869031750018</v>
      </c>
      <c r="JP223" s="163">
        <v>2.6912499999999993</v>
      </c>
      <c r="JQ223" s="398">
        <f t="shared" si="715"/>
        <v>-9.185964060119959</v>
      </c>
      <c r="JT223" s="163">
        <v>9.1249999999999609E-2</v>
      </c>
      <c r="JU223" s="398">
        <f t="shared" si="716"/>
        <v>-13.469344645790901</v>
      </c>
      <c r="JX223" s="163">
        <v>-2.6087500000000006</v>
      </c>
      <c r="JY223" s="425">
        <f t="shared" si="717"/>
        <v>-1.6750878235025284</v>
      </c>
      <c r="KB223" s="163">
        <v>0.99124999999999996</v>
      </c>
      <c r="KC223" s="398">
        <f t="shared" si="788"/>
        <v>-6.3047504738083742</v>
      </c>
      <c r="KF223" s="163">
        <v>-0.90875000000000039</v>
      </c>
      <c r="KG223" s="398">
        <f t="shared" si="718"/>
        <v>-12.633890983877379</v>
      </c>
      <c r="KJ223" s="163">
        <v>-3.3587500000000006</v>
      </c>
      <c r="KK223" s="398">
        <f t="shared" si="719"/>
        <v>-13.211292634457514</v>
      </c>
      <c r="KL223" s="425"/>
      <c r="KN223" s="365">
        <v>0.5412499999999989</v>
      </c>
      <c r="KO223" s="398">
        <f t="shared" si="720"/>
        <v>-12.565367489200041</v>
      </c>
      <c r="KP223" s="164"/>
      <c r="KR223" s="365">
        <v>-5.4587500000000002</v>
      </c>
      <c r="KS223" s="398">
        <f t="shared" si="789"/>
        <v>-13.734600612976594</v>
      </c>
      <c r="KT223" s="164"/>
      <c r="KU223" s="36">
        <v>42465</v>
      </c>
    </row>
    <row r="224" spans="1:325" x14ac:dyDescent="0.35">
      <c r="A224" s="95">
        <v>41369</v>
      </c>
      <c r="B224" s="36">
        <v>41369</v>
      </c>
      <c r="C224" s="301">
        <v>10.5</v>
      </c>
      <c r="D224" s="301">
        <v>7.9</v>
      </c>
      <c r="E224" s="301">
        <v>5.2</v>
      </c>
      <c r="F224" s="301">
        <v>8.8000000000000007</v>
      </c>
      <c r="G224" s="301">
        <v>6.9</v>
      </c>
      <c r="H224" s="301">
        <v>4.45</v>
      </c>
      <c r="I224" s="301">
        <v>8.35</v>
      </c>
      <c r="J224" s="301">
        <v>2.35</v>
      </c>
      <c r="K224" s="106"/>
      <c r="L224" s="36">
        <v>42465</v>
      </c>
      <c r="M224" s="105">
        <v>7.8903000000000008</v>
      </c>
      <c r="N224" s="98">
        <f t="shared" si="778"/>
        <v>7.8087500000000007</v>
      </c>
      <c r="O224" s="108">
        <f t="shared" si="779"/>
        <v>7.7276666666666678</v>
      </c>
      <c r="P224" s="262"/>
      <c r="Q224" s="181">
        <v>42465</v>
      </c>
      <c r="R224" s="301">
        <v>10.5</v>
      </c>
      <c r="S224" s="224">
        <v>2.6912499999999993</v>
      </c>
      <c r="T224"/>
      <c r="U224" s="301">
        <v>7.9</v>
      </c>
      <c r="V224" s="224">
        <v>9.1249999999999609E-2</v>
      </c>
      <c r="W224"/>
      <c r="X224" s="301">
        <v>5.2</v>
      </c>
      <c r="Y224" s="224">
        <v>-2.6087500000000006</v>
      </c>
      <c r="AA224" s="301">
        <v>8.8000000000000007</v>
      </c>
      <c r="AB224" s="224">
        <v>0.99124999999999996</v>
      </c>
      <c r="AD224" s="301">
        <v>6.9</v>
      </c>
      <c r="AE224" s="223">
        <v>-0.90875000000000039</v>
      </c>
      <c r="AF224"/>
      <c r="AG224" s="301">
        <v>4.45</v>
      </c>
      <c r="AH224" s="223">
        <v>-3.3587500000000006</v>
      </c>
      <c r="AI224" s="100"/>
      <c r="AJ224" s="301">
        <v>8.35</v>
      </c>
      <c r="AK224" s="223">
        <v>0.5412499999999989</v>
      </c>
      <c r="AL224" s="104"/>
      <c r="AM224" s="301">
        <v>2.35</v>
      </c>
      <c r="AN224" s="223">
        <f t="shared" si="777"/>
        <v>-5.4587500000000002</v>
      </c>
      <c r="AO224" s="104"/>
      <c r="AZ224" s="36">
        <v>42466</v>
      </c>
      <c r="BA224" s="301">
        <v>10.7</v>
      </c>
      <c r="BC224" s="301">
        <v>7.8000000000000007</v>
      </c>
      <c r="BE224" s="301">
        <v>7.15</v>
      </c>
      <c r="BG224" s="301">
        <v>10</v>
      </c>
      <c r="BI224" s="301">
        <v>7.85</v>
      </c>
      <c r="BK224" s="301">
        <v>5.25</v>
      </c>
      <c r="BM224" s="301">
        <v>7.5</v>
      </c>
      <c r="BN224" s="104"/>
      <c r="BO224" s="301">
        <v>4.8</v>
      </c>
      <c r="BP224" s="104"/>
      <c r="BQ224" s="104"/>
      <c r="BS224" s="36">
        <v>42466</v>
      </c>
      <c r="BT224">
        <v>170</v>
      </c>
      <c r="BU224">
        <f t="shared" si="671"/>
        <v>1.7</v>
      </c>
      <c r="BV224">
        <f t="shared" si="672"/>
        <v>-11.891534500000013</v>
      </c>
      <c r="BW224">
        <v>153</v>
      </c>
      <c r="BX224">
        <f t="shared" si="673"/>
        <v>1.53</v>
      </c>
      <c r="CD224" s="36">
        <v>42466</v>
      </c>
      <c r="CE224" s="105">
        <v>8.0548000000000002</v>
      </c>
      <c r="CF224" s="108">
        <v>7.97255</v>
      </c>
      <c r="CH224" s="104">
        <v>-11.891534500000013</v>
      </c>
      <c r="CI224" s="202">
        <f t="shared" si="798"/>
        <v>0.30392542425000779</v>
      </c>
      <c r="CJ224" s="224">
        <v>2.7274499999999993</v>
      </c>
      <c r="CK224" s="163">
        <f t="shared" si="753"/>
        <v>0</v>
      </c>
      <c r="CL224" s="229">
        <f t="shared" si="761"/>
        <v>1.3</v>
      </c>
      <c r="CM224" s="204">
        <f t="shared" si="677"/>
        <v>-12.848510219679977</v>
      </c>
      <c r="CN224" s="204">
        <f t="shared" si="593"/>
        <v>0.39510305152501068</v>
      </c>
      <c r="CO224" s="537"/>
      <c r="CP224" s="537"/>
      <c r="CQ224" s="537"/>
      <c r="CR224" s="537"/>
      <c r="CS224" s="518"/>
      <c r="CT224" s="519">
        <f t="shared" si="721"/>
        <v>0.39510305152501068</v>
      </c>
      <c r="CU224" s="519">
        <f t="shared" si="722"/>
        <v>0.39510305152501068</v>
      </c>
      <c r="CV224" s="519">
        <f t="shared" si="769"/>
        <v>0.39510305152501068</v>
      </c>
      <c r="CW224" s="519">
        <f t="shared" si="723"/>
        <v>0.7111854927450193</v>
      </c>
      <c r="CX224" s="546">
        <f t="shared" si="780"/>
        <v>0.7111854927450193</v>
      </c>
      <c r="CY224" s="104">
        <f t="shared" si="724"/>
        <v>-8.4747785673749405</v>
      </c>
      <c r="DB224" s="36">
        <v>42466</v>
      </c>
      <c r="DC224" s="105">
        <v>8.0548000000000002</v>
      </c>
      <c r="DD224" s="108">
        <v>7.97255</v>
      </c>
      <c r="DF224" s="104">
        <v>-11.891534500000013</v>
      </c>
      <c r="DG224" s="202">
        <f t="shared" si="799"/>
        <v>0.30392542425000779</v>
      </c>
      <c r="DH224" s="224">
        <v>-0.17254999999999932</v>
      </c>
      <c r="DI224" s="163">
        <f t="shared" si="754"/>
        <v>0</v>
      </c>
      <c r="DJ224" s="229">
        <f t="shared" si="762"/>
        <v>1</v>
      </c>
      <c r="DK224" s="204">
        <f t="shared" si="682"/>
        <v>-16.407860917714867</v>
      </c>
      <c r="DL224" s="204">
        <f t="shared" si="627"/>
        <v>0.30785084850001354</v>
      </c>
      <c r="DM224" s="537"/>
      <c r="DN224" s="537"/>
      <c r="DO224" s="537"/>
      <c r="DP224" s="537"/>
      <c r="DQ224" s="518"/>
      <c r="DR224" s="519">
        <f t="shared" si="725"/>
        <v>0.30785084850001354</v>
      </c>
      <c r="DS224" s="519">
        <f t="shared" si="726"/>
        <v>0.30785084850001354</v>
      </c>
      <c r="DT224" s="519">
        <f t="shared" si="770"/>
        <v>0.61570169700002708</v>
      </c>
      <c r="DU224" s="519">
        <f t="shared" si="727"/>
        <v>0.61570169700002708</v>
      </c>
      <c r="DV224" s="546">
        <f t="shared" si="781"/>
        <v>0.61570169700002708</v>
      </c>
      <c r="DW224" s="104">
        <f t="shared" si="728"/>
        <v>-12.853642948790874</v>
      </c>
      <c r="DX224" s="182"/>
      <c r="DY224" s="183"/>
      <c r="DZ224" s="36">
        <v>42466</v>
      </c>
      <c r="EA224" s="105">
        <v>8.0548000000000002</v>
      </c>
      <c r="EB224" s="108">
        <v>7.97255</v>
      </c>
      <c r="ED224" s="104">
        <v>-11.891534500000013</v>
      </c>
      <c r="EE224" s="202">
        <f t="shared" si="800"/>
        <v>0.30392542425000779</v>
      </c>
      <c r="EF224" s="224">
        <v>-0.82254999999999967</v>
      </c>
      <c r="EG224" s="163">
        <f t="shared" si="755"/>
        <v>0</v>
      </c>
      <c r="EH224" s="229">
        <f t="shared" si="763"/>
        <v>1</v>
      </c>
      <c r="EI224" s="204">
        <f t="shared" si="687"/>
        <v>-6.3999012731174778</v>
      </c>
      <c r="EJ224" s="204">
        <f t="shared" si="628"/>
        <v>0.30785084850001532</v>
      </c>
      <c r="EK224" s="537"/>
      <c r="EL224" s="537"/>
      <c r="EM224" s="537"/>
      <c r="EN224" s="537"/>
      <c r="EO224" s="518"/>
      <c r="EP224" s="519">
        <f t="shared" si="729"/>
        <v>0.30785084850001532</v>
      </c>
      <c r="EQ224" s="519">
        <f t="shared" si="730"/>
        <v>0.30785084850001532</v>
      </c>
      <c r="ER224" s="519">
        <f t="shared" si="771"/>
        <v>0.30785084850001532</v>
      </c>
      <c r="ES224" s="519">
        <f t="shared" si="731"/>
        <v>0.30785084850001532</v>
      </c>
      <c r="ET224" s="546">
        <f t="shared" si="782"/>
        <v>0.30785084850001532</v>
      </c>
      <c r="EU224" s="104">
        <f t="shared" si="732"/>
        <v>-1.3672369750025131</v>
      </c>
      <c r="EV224" s="182"/>
      <c r="EW224" s="183"/>
      <c r="EX224" s="36">
        <v>42466</v>
      </c>
      <c r="EY224" s="105">
        <v>8.0548000000000002</v>
      </c>
      <c r="EZ224" s="108">
        <v>7.97255</v>
      </c>
      <c r="FB224" s="104">
        <v>-11.891534500000013</v>
      </c>
      <c r="FC224" s="202">
        <f t="shared" si="801"/>
        <v>0.30392542425000779</v>
      </c>
      <c r="FD224" s="224">
        <v>2.02745</v>
      </c>
      <c r="FE224" s="163">
        <f t="shared" si="756"/>
        <v>0</v>
      </c>
      <c r="FF224" s="229">
        <f t="shared" si="764"/>
        <v>1.3</v>
      </c>
      <c r="FG224" s="204">
        <f t="shared" si="692"/>
        <v>-9.8035889240674461</v>
      </c>
      <c r="FH224" s="204">
        <f t="shared" si="630"/>
        <v>0.39510305152501068</v>
      </c>
      <c r="FI224" s="537"/>
      <c r="FJ224" s="537"/>
      <c r="FK224" s="537"/>
      <c r="FL224" s="537"/>
      <c r="FM224" s="518"/>
      <c r="FN224" s="519">
        <f t="shared" si="733"/>
        <v>0.39510305152501068</v>
      </c>
      <c r="FO224" s="519">
        <f t="shared" si="734"/>
        <v>0.39510305152501068</v>
      </c>
      <c r="FP224" s="519">
        <f t="shared" si="772"/>
        <v>0.39510305152501068</v>
      </c>
      <c r="FQ224" s="519">
        <f t="shared" si="735"/>
        <v>0.7111854927450193</v>
      </c>
      <c r="FR224" s="546">
        <f t="shared" si="783"/>
        <v>0.7111854927450193</v>
      </c>
      <c r="FS224" s="104">
        <f t="shared" si="736"/>
        <v>-5.5935649810633548</v>
      </c>
      <c r="FT224" s="182"/>
      <c r="FU224" s="183"/>
      <c r="FV224" s="36">
        <v>42466</v>
      </c>
      <c r="FW224" s="105">
        <v>8.0548000000000002</v>
      </c>
      <c r="FX224" s="108">
        <v>7.97255</v>
      </c>
      <c r="FZ224" s="104">
        <v>-11.891534500000013</v>
      </c>
      <c r="GA224" s="202">
        <f t="shared" si="802"/>
        <v>0.30392542425000779</v>
      </c>
      <c r="GB224" s="223">
        <v>-0.12255000000000038</v>
      </c>
      <c r="GC224" s="163">
        <f t="shared" si="757"/>
        <v>0</v>
      </c>
      <c r="GD224" s="229">
        <f t="shared" si="765"/>
        <v>1</v>
      </c>
      <c r="GE224" s="204">
        <f t="shared" si="697"/>
        <v>-17.726024726199945</v>
      </c>
      <c r="GF224" s="204">
        <f t="shared" si="632"/>
        <v>0.30785084850001354</v>
      </c>
      <c r="GG224" s="537"/>
      <c r="GH224" s="537"/>
      <c r="GI224" s="537"/>
      <c r="GJ224" s="537"/>
      <c r="GK224" s="518"/>
      <c r="GL224" s="519">
        <f t="shared" si="737"/>
        <v>0.30785084850001354</v>
      </c>
      <c r="GM224" s="519">
        <f t="shared" si="738"/>
        <v>0.30785084850001354</v>
      </c>
      <c r="GN224" s="519">
        <f t="shared" si="773"/>
        <v>0.30785084850001354</v>
      </c>
      <c r="GO224" s="519">
        <f t="shared" si="739"/>
        <v>0.30785084850001354</v>
      </c>
      <c r="GP224" s="546">
        <f t="shared" si="784"/>
        <v>0.30785084850001354</v>
      </c>
      <c r="GQ224" s="104">
        <f t="shared" si="740"/>
        <v>-12.326040135377365</v>
      </c>
      <c r="GR224"/>
      <c r="GS224" s="183"/>
      <c r="GT224" s="36">
        <v>42466</v>
      </c>
      <c r="GU224" s="105">
        <v>8.0548000000000002</v>
      </c>
      <c r="GV224" s="108">
        <v>7.97255</v>
      </c>
      <c r="GX224" s="104">
        <v>-11.891534500000013</v>
      </c>
      <c r="GY224" s="202">
        <f t="shared" si="803"/>
        <v>0.30392542425000779</v>
      </c>
      <c r="GZ224" s="223">
        <v>-2.72255</v>
      </c>
      <c r="HA224" s="163">
        <f t="shared" si="758"/>
        <v>0.93</v>
      </c>
      <c r="HB224" s="229">
        <f t="shared" si="766"/>
        <v>0</v>
      </c>
      <c r="HC224" s="204">
        <f t="shared" si="702"/>
        <v>-17.584649306164909</v>
      </c>
      <c r="HD224" s="204">
        <f t="shared" si="634"/>
        <v>0.28657606880251407</v>
      </c>
      <c r="HE224" s="537"/>
      <c r="HF224" s="537"/>
      <c r="HG224" s="537"/>
      <c r="HH224" s="537"/>
      <c r="HI224" s="518"/>
      <c r="HJ224" s="519">
        <f t="shared" si="741"/>
        <v>0.28657606880251407</v>
      </c>
      <c r="HK224" s="519">
        <f t="shared" si="742"/>
        <v>0.28657606880251407</v>
      </c>
      <c r="HL224" s="519">
        <f t="shared" si="774"/>
        <v>0.28657606880251407</v>
      </c>
      <c r="HM224" s="519">
        <f t="shared" si="743"/>
        <v>0.28657606880251407</v>
      </c>
      <c r="HN224" s="546">
        <f t="shared" si="785"/>
        <v>0.28657606880251407</v>
      </c>
      <c r="HO224" s="104">
        <f t="shared" si="744"/>
        <v>-12.924716565655</v>
      </c>
      <c r="HP224" s="165"/>
      <c r="HQ224" s="183"/>
      <c r="HR224" s="36">
        <v>42466</v>
      </c>
      <c r="HS224" s="105">
        <v>8.0548000000000002</v>
      </c>
      <c r="HT224" s="108">
        <v>7.97255</v>
      </c>
      <c r="HV224" s="104">
        <v>-11.891534500000013</v>
      </c>
      <c r="HW224" s="202">
        <f t="shared" si="804"/>
        <v>0.30392542425000779</v>
      </c>
      <c r="HX224" s="223">
        <v>-0.47255000000000003</v>
      </c>
      <c r="HY224" s="163">
        <f t="shared" si="759"/>
        <v>0</v>
      </c>
      <c r="HZ224" s="229">
        <f t="shared" si="767"/>
        <v>1</v>
      </c>
      <c r="IA224" s="204">
        <f t="shared" si="707"/>
        <v>-18.412019634115005</v>
      </c>
      <c r="IB224" s="204">
        <f t="shared" si="636"/>
        <v>0.30785084850001354</v>
      </c>
      <c r="IC224" s="537"/>
      <c r="ID224" s="537"/>
      <c r="IE224" s="537"/>
      <c r="IF224" s="537"/>
      <c r="IG224" s="518"/>
      <c r="IH224" s="519">
        <f t="shared" si="745"/>
        <v>0.30785084850001354</v>
      </c>
      <c r="II224" s="519">
        <f t="shared" si="746"/>
        <v>0.30785084850001354</v>
      </c>
      <c r="IJ224" s="519">
        <f t="shared" si="775"/>
        <v>0.30785084850001354</v>
      </c>
      <c r="IK224" s="519">
        <f t="shared" si="747"/>
        <v>0.30785084850001354</v>
      </c>
      <c r="IL224" s="546">
        <f t="shared" si="786"/>
        <v>0.30785084850001354</v>
      </c>
      <c r="IM224" s="104">
        <f t="shared" si="748"/>
        <v>-12.257516640700027</v>
      </c>
      <c r="IN224" s="104"/>
      <c r="IO224" s="183"/>
      <c r="IP224" s="36">
        <v>42466</v>
      </c>
      <c r="IQ224" s="105">
        <v>8.0548000000000002</v>
      </c>
      <c r="IR224" s="108">
        <v>7.97255</v>
      </c>
      <c r="IT224" s="104">
        <v>-11.891534500000013</v>
      </c>
      <c r="IU224" s="202">
        <f t="shared" si="805"/>
        <v>0.30392542425000779</v>
      </c>
      <c r="IV224" s="365">
        <v>-3.1725500000000002</v>
      </c>
      <c r="IW224" s="163">
        <f t="shared" si="760"/>
        <v>0.9</v>
      </c>
      <c r="IX224" s="229">
        <f t="shared" si="768"/>
        <v>0</v>
      </c>
      <c r="IY224" s="204">
        <f t="shared" si="712"/>
        <v>-14.297026957114959</v>
      </c>
      <c r="IZ224" s="204">
        <f t="shared" si="638"/>
        <v>0.27745830607501354</v>
      </c>
      <c r="JA224" s="537"/>
      <c r="JB224" s="537"/>
      <c r="JC224" s="537"/>
      <c r="JD224" s="537"/>
      <c r="JE224" s="518"/>
      <c r="JF224" s="519">
        <f t="shared" si="749"/>
        <v>0.27745830607501354</v>
      </c>
      <c r="JG224" s="519">
        <f t="shared" si="750"/>
        <v>0.27745830607501354</v>
      </c>
      <c r="JH224" s="519">
        <f t="shared" si="776"/>
        <v>0.27745830607501354</v>
      </c>
      <c r="JI224" s="519">
        <f t="shared" si="751"/>
        <v>0.27745830607501354</v>
      </c>
      <c r="JJ224" s="546">
        <f t="shared" si="787"/>
        <v>0.27745830607501354</v>
      </c>
      <c r="JK224" s="104">
        <f t="shared" si="752"/>
        <v>-13.457142306901581</v>
      </c>
      <c r="JL224" s="186"/>
      <c r="JM224" s="186"/>
      <c r="JN224" s="527"/>
      <c r="JO224" s="163">
        <v>-11.891534500000013</v>
      </c>
      <c r="JP224" s="163">
        <v>2.7274499999999993</v>
      </c>
      <c r="JQ224" s="398">
        <f t="shared" si="715"/>
        <v>-8.4747785673749405</v>
      </c>
      <c r="JT224" s="163">
        <v>-0.17254999999999932</v>
      </c>
      <c r="JU224" s="398">
        <f t="shared" si="716"/>
        <v>-12.853642948790874</v>
      </c>
      <c r="JX224" s="163">
        <v>-0.82254999999999967</v>
      </c>
      <c r="JY224" s="425">
        <f t="shared" si="717"/>
        <v>-1.3672369750025131</v>
      </c>
      <c r="KB224" s="163">
        <v>2.02745</v>
      </c>
      <c r="KC224" s="398">
        <f t="shared" si="788"/>
        <v>-5.5935649810633548</v>
      </c>
      <c r="KF224" s="163">
        <v>-0.12255000000000038</v>
      </c>
      <c r="KG224" s="398">
        <f t="shared" si="718"/>
        <v>-12.326040135377365</v>
      </c>
      <c r="KJ224" s="163">
        <v>-2.72255</v>
      </c>
      <c r="KK224" s="398">
        <f t="shared" si="719"/>
        <v>-12.924716565655</v>
      </c>
      <c r="KL224" s="425"/>
      <c r="KN224" s="365">
        <v>-0.47255000000000003</v>
      </c>
      <c r="KO224" s="398">
        <f t="shared" si="720"/>
        <v>-12.257516640700027</v>
      </c>
      <c r="KP224" s="164"/>
      <c r="KR224" s="365">
        <v>-3.1725500000000002</v>
      </c>
      <c r="KS224" s="398">
        <f t="shared" si="789"/>
        <v>-13.457142306901581</v>
      </c>
      <c r="KT224" s="164"/>
      <c r="KU224" s="36">
        <v>42466</v>
      </c>
    </row>
    <row r="225" spans="1:325" x14ac:dyDescent="0.35">
      <c r="A225" s="95">
        <v>41370</v>
      </c>
      <c r="B225" s="36">
        <v>41370</v>
      </c>
      <c r="C225" s="301">
        <v>10.7</v>
      </c>
      <c r="D225" s="301">
        <v>7.8000000000000007</v>
      </c>
      <c r="E225" s="301">
        <v>7.15</v>
      </c>
      <c r="F225" s="301">
        <v>10</v>
      </c>
      <c r="G225" s="301">
        <v>7.85</v>
      </c>
      <c r="H225" s="301">
        <v>5.25</v>
      </c>
      <c r="I225" s="301">
        <v>7.5</v>
      </c>
      <c r="J225" s="301">
        <v>4.8</v>
      </c>
      <c r="K225" s="106"/>
      <c r="L225" s="36">
        <v>42466</v>
      </c>
      <c r="M225" s="105">
        <v>8.0548000000000002</v>
      </c>
      <c r="N225" s="98">
        <f t="shared" si="778"/>
        <v>7.97255</v>
      </c>
      <c r="O225" s="108">
        <f t="shared" si="779"/>
        <v>7.8907666666666669</v>
      </c>
      <c r="P225" s="262"/>
      <c r="Q225" s="181">
        <v>42466</v>
      </c>
      <c r="R225" s="301">
        <v>10.7</v>
      </c>
      <c r="S225" s="224">
        <v>2.7274499999999993</v>
      </c>
      <c r="T225"/>
      <c r="U225" s="301">
        <v>7.8000000000000007</v>
      </c>
      <c r="V225" s="224">
        <v>-0.17254999999999932</v>
      </c>
      <c r="W225"/>
      <c r="X225" s="301">
        <v>7.15</v>
      </c>
      <c r="Y225" s="224">
        <v>-0.82254999999999967</v>
      </c>
      <c r="AA225" s="301">
        <v>10</v>
      </c>
      <c r="AB225" s="224">
        <v>2.02745</v>
      </c>
      <c r="AD225" s="301">
        <v>7.85</v>
      </c>
      <c r="AE225" s="223">
        <v>-0.12255000000000038</v>
      </c>
      <c r="AF225"/>
      <c r="AG225" s="301">
        <v>5.25</v>
      </c>
      <c r="AH225" s="223">
        <v>-2.72255</v>
      </c>
      <c r="AI225" s="100"/>
      <c r="AJ225" s="301">
        <v>7.5</v>
      </c>
      <c r="AK225" s="223">
        <v>-0.47255000000000003</v>
      </c>
      <c r="AL225" s="104"/>
      <c r="AM225" s="301">
        <v>4.8</v>
      </c>
      <c r="AN225" s="223">
        <f t="shared" si="777"/>
        <v>-3.1725500000000002</v>
      </c>
      <c r="AO225" s="104"/>
      <c r="AZ225" s="36">
        <v>42467</v>
      </c>
      <c r="BA225" s="301">
        <v>7.05</v>
      </c>
      <c r="BC225" s="301">
        <v>10.350000000000001</v>
      </c>
      <c r="BE225" s="301">
        <v>8.85</v>
      </c>
      <c r="BG225" s="301">
        <v>12.1</v>
      </c>
      <c r="BI225" s="301">
        <v>7.5500000000000007</v>
      </c>
      <c r="BK225" s="301">
        <v>5.9</v>
      </c>
      <c r="BM225" s="301">
        <v>7.85</v>
      </c>
      <c r="BN225" s="104"/>
      <c r="BO225" s="301">
        <v>7.6</v>
      </c>
      <c r="BP225" s="104"/>
      <c r="BQ225" s="104"/>
      <c r="BS225" s="36">
        <v>42467</v>
      </c>
      <c r="BT225">
        <v>171</v>
      </c>
      <c r="BU225">
        <f t="shared" si="671"/>
        <v>1.71</v>
      </c>
      <c r="BV225">
        <f t="shared" si="672"/>
        <v>-11.46671876975001</v>
      </c>
      <c r="BW225">
        <v>154</v>
      </c>
      <c r="BX225">
        <f t="shared" si="673"/>
        <v>1.54</v>
      </c>
      <c r="BY225">
        <v>-16.94072222222222</v>
      </c>
      <c r="CD225" s="36">
        <v>42467</v>
      </c>
      <c r="CE225" s="105">
        <v>8.2207000000000008</v>
      </c>
      <c r="CF225" s="108">
        <v>8.1377500000000005</v>
      </c>
      <c r="CH225" s="104">
        <v>-11.46671876975001</v>
      </c>
      <c r="CI225" s="202">
        <f t="shared" si="798"/>
        <v>0.29392542425000778</v>
      </c>
      <c r="CJ225" s="224">
        <v>-1.0877500000000007</v>
      </c>
      <c r="CK225" s="163">
        <f t="shared" si="753"/>
        <v>0.95</v>
      </c>
      <c r="CL225" s="229">
        <f t="shared" si="761"/>
        <v>0</v>
      </c>
      <c r="CM225" s="204">
        <f t="shared" si="677"/>
        <v>-12.575355642392463</v>
      </c>
      <c r="CN225" s="204">
        <f t="shared" si="593"/>
        <v>0.27315457728751369</v>
      </c>
      <c r="CO225" s="537"/>
      <c r="CP225" s="537"/>
      <c r="CQ225" s="537"/>
      <c r="CR225" s="537"/>
      <c r="CS225" s="518"/>
      <c r="CT225" s="519">
        <f t="shared" si="721"/>
        <v>0.27315457728751369</v>
      </c>
      <c r="CU225" s="519">
        <f t="shared" si="722"/>
        <v>0.27315457728751369</v>
      </c>
      <c r="CV225" s="519">
        <f t="shared" si="769"/>
        <v>0.27315457728751369</v>
      </c>
      <c r="CW225" s="519">
        <f t="shared" si="723"/>
        <v>0.27315457728751369</v>
      </c>
      <c r="CX225" s="546">
        <f t="shared" si="780"/>
        <v>0.27315457728751369</v>
      </c>
      <c r="CY225" s="104">
        <f t="shared" si="724"/>
        <v>-8.2016239900874268</v>
      </c>
      <c r="DB225" s="36">
        <v>42467</v>
      </c>
      <c r="DC225" s="105">
        <v>8.2207000000000008</v>
      </c>
      <c r="DD225" s="108">
        <v>8.1377500000000005</v>
      </c>
      <c r="DF225" s="104">
        <v>-11.46671876975001</v>
      </c>
      <c r="DG225" s="202">
        <f t="shared" si="799"/>
        <v>0.29392542425000778</v>
      </c>
      <c r="DH225" s="224">
        <v>2.2122500000000009</v>
      </c>
      <c r="DI225" s="163">
        <f t="shared" si="754"/>
        <v>0</v>
      </c>
      <c r="DJ225" s="229">
        <f t="shared" si="762"/>
        <v>1.3</v>
      </c>
      <c r="DK225" s="204">
        <f t="shared" si="682"/>
        <v>-16.025757866189856</v>
      </c>
      <c r="DL225" s="204">
        <f t="shared" si="627"/>
        <v>0.38210305152501078</v>
      </c>
      <c r="DM225" s="537"/>
      <c r="DN225" s="537"/>
      <c r="DO225" s="537"/>
      <c r="DP225" s="537"/>
      <c r="DQ225" s="518"/>
      <c r="DR225" s="519">
        <f t="shared" si="725"/>
        <v>0.38210305152501078</v>
      </c>
      <c r="DS225" s="519">
        <f t="shared" si="726"/>
        <v>0.38210305152501078</v>
      </c>
      <c r="DT225" s="519">
        <f t="shared" si="770"/>
        <v>0.38210305152501078</v>
      </c>
      <c r="DU225" s="519">
        <f t="shared" si="727"/>
        <v>0.68778549274501943</v>
      </c>
      <c r="DV225" s="546">
        <f t="shared" si="781"/>
        <v>0.68778549274501943</v>
      </c>
      <c r="DW225" s="104">
        <f t="shared" si="728"/>
        <v>-12.165857456045854</v>
      </c>
      <c r="DX225" s="182"/>
      <c r="DY225" s="183"/>
      <c r="DZ225" s="36">
        <v>42467</v>
      </c>
      <c r="EA225" s="105">
        <v>8.2207000000000008</v>
      </c>
      <c r="EB225" s="108">
        <v>8.1377500000000005</v>
      </c>
      <c r="ED225" s="104">
        <v>-11.46671876975001</v>
      </c>
      <c r="EE225" s="202">
        <f t="shared" si="800"/>
        <v>0.29392542425000778</v>
      </c>
      <c r="EF225" s="224">
        <v>0.71224999999999916</v>
      </c>
      <c r="EG225" s="163">
        <f t="shared" si="755"/>
        <v>0</v>
      </c>
      <c r="EH225" s="229">
        <f t="shared" si="763"/>
        <v>1.05</v>
      </c>
      <c r="EI225" s="204">
        <f t="shared" si="687"/>
        <v>-6.0912795776549693</v>
      </c>
      <c r="EJ225" s="204">
        <f t="shared" si="628"/>
        <v>0.30862169546250851</v>
      </c>
      <c r="EK225" s="537"/>
      <c r="EL225" s="537"/>
      <c r="EM225" s="537"/>
      <c r="EN225" s="537"/>
      <c r="EO225" s="518"/>
      <c r="EP225" s="519">
        <f t="shared" si="729"/>
        <v>0.30862169546250851</v>
      </c>
      <c r="EQ225" s="519">
        <f t="shared" si="730"/>
        <v>0.30862169546250851</v>
      </c>
      <c r="ER225" s="519">
        <f t="shared" si="771"/>
        <v>0.30862169546250851</v>
      </c>
      <c r="ES225" s="519">
        <f t="shared" si="731"/>
        <v>0.30862169546250851</v>
      </c>
      <c r="ET225" s="546">
        <f t="shared" si="782"/>
        <v>0.30862169546250851</v>
      </c>
      <c r="EU225" s="104">
        <f t="shared" si="732"/>
        <v>-1.0586152795400046</v>
      </c>
      <c r="EV225" s="182"/>
      <c r="EW225" s="183"/>
      <c r="EX225" s="36">
        <v>42467</v>
      </c>
      <c r="EY225" s="105">
        <v>8.2207000000000008</v>
      </c>
      <c r="EZ225" s="108">
        <v>8.1377500000000005</v>
      </c>
      <c r="FB225" s="104">
        <v>-11.46671876975001</v>
      </c>
      <c r="FC225" s="202">
        <f t="shared" si="801"/>
        <v>0.29392542425000778</v>
      </c>
      <c r="FD225" s="224">
        <v>3.9622499999999992</v>
      </c>
      <c r="FE225" s="163">
        <f t="shared" si="756"/>
        <v>0</v>
      </c>
      <c r="FF225" s="229">
        <f t="shared" si="764"/>
        <v>1.4</v>
      </c>
      <c r="FG225" s="204">
        <f t="shared" si="692"/>
        <v>-9.3920933301174347</v>
      </c>
      <c r="FH225" s="204">
        <f t="shared" si="630"/>
        <v>0.41149559395001134</v>
      </c>
      <c r="FI225" s="537"/>
      <c r="FJ225" s="537"/>
      <c r="FK225" s="537"/>
      <c r="FL225" s="537"/>
      <c r="FM225" s="518"/>
      <c r="FN225" s="519">
        <f t="shared" si="733"/>
        <v>0.41149559395001134</v>
      </c>
      <c r="FO225" s="519">
        <f t="shared" si="734"/>
        <v>0.41149559395001134</v>
      </c>
      <c r="FP225" s="519">
        <f t="shared" si="772"/>
        <v>0.41149559395001134</v>
      </c>
      <c r="FQ225" s="519">
        <f t="shared" si="735"/>
        <v>0.74069206911002039</v>
      </c>
      <c r="FR225" s="546">
        <f t="shared" si="783"/>
        <v>0.74069206911002039</v>
      </c>
      <c r="FS225" s="104">
        <f t="shared" si="736"/>
        <v>-4.8528729119533347</v>
      </c>
      <c r="FT225" s="182"/>
      <c r="FU225" s="183"/>
      <c r="FV225" s="36">
        <v>42467</v>
      </c>
      <c r="FW225" s="105">
        <v>8.2207000000000008</v>
      </c>
      <c r="FX225" s="108">
        <v>8.1377500000000005</v>
      </c>
      <c r="FZ225" s="104">
        <v>-11.46671876975001</v>
      </c>
      <c r="GA225" s="202">
        <f t="shared" si="802"/>
        <v>0.29392542425000778</v>
      </c>
      <c r="GB225" s="223">
        <v>-0.58774999999999977</v>
      </c>
      <c r="GC225" s="163">
        <f t="shared" si="757"/>
        <v>0</v>
      </c>
      <c r="GD225" s="229">
        <f t="shared" si="765"/>
        <v>1</v>
      </c>
      <c r="GE225" s="204">
        <f t="shared" si="697"/>
        <v>-17.438173877699931</v>
      </c>
      <c r="GF225" s="204">
        <f t="shared" si="632"/>
        <v>0.28785084850001397</v>
      </c>
      <c r="GG225" s="537"/>
      <c r="GH225" s="537"/>
      <c r="GI225" s="537"/>
      <c r="GJ225" s="537"/>
      <c r="GK225" s="518"/>
      <c r="GL225" s="519">
        <f t="shared" si="737"/>
        <v>0.28785084850001397</v>
      </c>
      <c r="GM225" s="519">
        <f t="shared" si="738"/>
        <v>0.28785084850001397</v>
      </c>
      <c r="GN225" s="519">
        <f t="shared" si="773"/>
        <v>0.28785084850001397</v>
      </c>
      <c r="GO225" s="519">
        <f t="shared" si="739"/>
        <v>0.28785084850001397</v>
      </c>
      <c r="GP225" s="546">
        <f t="shared" si="784"/>
        <v>0.28785084850001397</v>
      </c>
      <c r="GQ225" s="104">
        <f t="shared" si="740"/>
        <v>-12.038189286877351</v>
      </c>
      <c r="GR225"/>
      <c r="GS225" s="183"/>
      <c r="GT225" s="36">
        <v>42467</v>
      </c>
      <c r="GU225" s="105">
        <v>8.2207000000000008</v>
      </c>
      <c r="GV225" s="108">
        <v>8.1377500000000005</v>
      </c>
      <c r="GX225" s="104">
        <v>-11.46671876975001</v>
      </c>
      <c r="GY225" s="202">
        <f t="shared" si="803"/>
        <v>0.29392542425000778</v>
      </c>
      <c r="GZ225" s="223">
        <v>-2.2377500000000001</v>
      </c>
      <c r="HA225" s="163">
        <f t="shared" si="758"/>
        <v>0.93</v>
      </c>
      <c r="HB225" s="229">
        <f t="shared" si="766"/>
        <v>0</v>
      </c>
      <c r="HC225" s="204">
        <f t="shared" si="702"/>
        <v>-17.317373237362396</v>
      </c>
      <c r="HD225" s="204">
        <f t="shared" si="634"/>
        <v>0.26727606880251287</v>
      </c>
      <c r="HE225" s="537"/>
      <c r="HF225" s="537"/>
      <c r="HG225" s="537"/>
      <c r="HH225" s="537"/>
      <c r="HI225" s="518"/>
      <c r="HJ225" s="519">
        <f t="shared" si="741"/>
        <v>0.26727606880251287</v>
      </c>
      <c r="HK225" s="519">
        <f t="shared" si="742"/>
        <v>0.26727606880251287</v>
      </c>
      <c r="HL225" s="519">
        <f t="shared" si="774"/>
        <v>0.26727606880251287</v>
      </c>
      <c r="HM225" s="519">
        <f t="shared" si="743"/>
        <v>0.26727606880251287</v>
      </c>
      <c r="HN225" s="546">
        <f t="shared" si="785"/>
        <v>0.26727606880251287</v>
      </c>
      <c r="HO225" s="104">
        <f t="shared" si="744"/>
        <v>-12.657440496852487</v>
      </c>
      <c r="HP225" s="165"/>
      <c r="HQ225" s="183"/>
      <c r="HR225" s="36">
        <v>42467</v>
      </c>
      <c r="HS225" s="105">
        <v>8.2207000000000008</v>
      </c>
      <c r="HT225" s="108">
        <v>8.1377500000000005</v>
      </c>
      <c r="HV225" s="104">
        <v>-11.46671876975001</v>
      </c>
      <c r="HW225" s="202">
        <f t="shared" si="804"/>
        <v>0.29392542425000778</v>
      </c>
      <c r="HX225" s="223">
        <v>-0.28775000000000084</v>
      </c>
      <c r="HY225" s="163">
        <f t="shared" si="759"/>
        <v>0</v>
      </c>
      <c r="HZ225" s="229">
        <f t="shared" si="767"/>
        <v>1</v>
      </c>
      <c r="IA225" s="204">
        <f t="shared" si="707"/>
        <v>-18.124168785614991</v>
      </c>
      <c r="IB225" s="204">
        <f t="shared" si="636"/>
        <v>0.28785084850001397</v>
      </c>
      <c r="IC225" s="537"/>
      <c r="ID225" s="537"/>
      <c r="IE225" s="537"/>
      <c r="IF225" s="537"/>
      <c r="IG225" s="518"/>
      <c r="IH225" s="519">
        <f t="shared" si="745"/>
        <v>0.28785084850001397</v>
      </c>
      <c r="II225" s="519">
        <f t="shared" si="746"/>
        <v>0.28785084850001397</v>
      </c>
      <c r="IJ225" s="519">
        <f t="shared" si="775"/>
        <v>0.28785084850001397</v>
      </c>
      <c r="IK225" s="519">
        <f t="shared" si="747"/>
        <v>0.28785084850001397</v>
      </c>
      <c r="IL225" s="546">
        <f t="shared" si="786"/>
        <v>0.28785084850001397</v>
      </c>
      <c r="IM225" s="104">
        <f t="shared" si="748"/>
        <v>-11.969665792200013</v>
      </c>
      <c r="IN225" s="104"/>
      <c r="IO225" s="183"/>
      <c r="IP225" s="36">
        <v>42467</v>
      </c>
      <c r="IQ225" s="105">
        <v>8.2207000000000008</v>
      </c>
      <c r="IR225" s="108">
        <v>8.1377500000000005</v>
      </c>
      <c r="IT225" s="104">
        <v>-11.46671876975001</v>
      </c>
      <c r="IU225" s="202">
        <f t="shared" si="805"/>
        <v>0.29392542425000778</v>
      </c>
      <c r="IV225" s="365">
        <v>-0.53775000000000084</v>
      </c>
      <c r="IW225" s="163">
        <f t="shared" si="760"/>
        <v>0</v>
      </c>
      <c r="IX225" s="229">
        <f t="shared" si="768"/>
        <v>1</v>
      </c>
      <c r="IY225" s="204">
        <f t="shared" si="712"/>
        <v>-14.009176108614945</v>
      </c>
      <c r="IZ225" s="204">
        <f t="shared" si="638"/>
        <v>0.28785084850001397</v>
      </c>
      <c r="JA225" s="537"/>
      <c r="JB225" s="537"/>
      <c r="JC225" s="537"/>
      <c r="JD225" s="537"/>
      <c r="JE225" s="518"/>
      <c r="JF225" s="519">
        <f t="shared" si="749"/>
        <v>0.28785084850001397</v>
      </c>
      <c r="JG225" s="519">
        <f t="shared" si="750"/>
        <v>0.28785084850001397</v>
      </c>
      <c r="JH225" s="519">
        <f t="shared" si="776"/>
        <v>0.57570169700002793</v>
      </c>
      <c r="JI225" s="519">
        <f t="shared" si="751"/>
        <v>0.57570169700002793</v>
      </c>
      <c r="JJ225" s="546">
        <f t="shared" si="787"/>
        <v>0.57570169700002793</v>
      </c>
      <c r="JK225" s="104">
        <f t="shared" si="752"/>
        <v>-12.881440609901553</v>
      </c>
      <c r="JL225" s="186"/>
      <c r="JM225" s="186"/>
      <c r="JN225" s="527"/>
      <c r="JO225" s="163">
        <v>-11.46671876975001</v>
      </c>
      <c r="JP225" s="163">
        <v>-1.0877500000000007</v>
      </c>
      <c r="JQ225" s="398">
        <f t="shared" si="715"/>
        <v>-8.2016239900874268</v>
      </c>
      <c r="JT225" s="163">
        <v>2.2122500000000009</v>
      </c>
      <c r="JU225" s="398">
        <f t="shared" si="716"/>
        <v>-12.165857456045854</v>
      </c>
      <c r="JX225" s="163">
        <v>0.71224999999999916</v>
      </c>
      <c r="JY225" s="425">
        <f t="shared" si="717"/>
        <v>-1.0586152795400046</v>
      </c>
      <c r="KB225" s="163">
        <v>3.9622499999999992</v>
      </c>
      <c r="KC225" s="398">
        <f t="shared" si="788"/>
        <v>-4.8528729119533347</v>
      </c>
      <c r="KF225" s="163">
        <v>-0.58774999999999977</v>
      </c>
      <c r="KG225" s="398">
        <f t="shared" si="718"/>
        <v>-12.038189286877351</v>
      </c>
      <c r="KJ225" s="163">
        <v>-2.2377500000000001</v>
      </c>
      <c r="KK225" s="398">
        <f t="shared" si="719"/>
        <v>-12.657440496852487</v>
      </c>
      <c r="KL225" s="425"/>
      <c r="KN225" s="365">
        <v>-0.28775000000000084</v>
      </c>
      <c r="KO225" s="398">
        <f t="shared" si="720"/>
        <v>-11.969665792200013</v>
      </c>
      <c r="KP225" s="164"/>
      <c r="KR225" s="365">
        <v>-0.53775000000000084</v>
      </c>
      <c r="KS225" s="398">
        <f t="shared" si="789"/>
        <v>-12.881440609901553</v>
      </c>
      <c r="KT225" s="164"/>
      <c r="KU225" s="36">
        <v>42467</v>
      </c>
    </row>
    <row r="226" spans="1:325" x14ac:dyDescent="0.35">
      <c r="A226" s="95">
        <v>41371</v>
      </c>
      <c r="B226" s="36">
        <v>41371</v>
      </c>
      <c r="C226" s="301">
        <v>7.05</v>
      </c>
      <c r="D226" s="301">
        <v>10.350000000000001</v>
      </c>
      <c r="E226" s="301">
        <v>8.85</v>
      </c>
      <c r="F226" s="301">
        <v>12.1</v>
      </c>
      <c r="G226" s="301">
        <v>7.5500000000000007</v>
      </c>
      <c r="H226" s="301">
        <v>5.9</v>
      </c>
      <c r="I226" s="301">
        <v>7.85</v>
      </c>
      <c r="J226" s="301">
        <v>7.6</v>
      </c>
      <c r="K226" s="106"/>
      <c r="L226" s="36">
        <v>42467</v>
      </c>
      <c r="M226" s="105">
        <v>8.2207000000000008</v>
      </c>
      <c r="N226" s="98">
        <f t="shared" si="778"/>
        <v>8.1377500000000005</v>
      </c>
      <c r="O226" s="108">
        <f t="shared" si="779"/>
        <v>8.0552666666666664</v>
      </c>
      <c r="P226" s="262"/>
      <c r="Q226" s="181">
        <v>42467</v>
      </c>
      <c r="R226" s="301">
        <v>7.05</v>
      </c>
      <c r="S226" s="224">
        <v>-1.0877500000000007</v>
      </c>
      <c r="T226"/>
      <c r="U226" s="301">
        <v>10.350000000000001</v>
      </c>
      <c r="V226" s="224">
        <v>2.2122500000000009</v>
      </c>
      <c r="W226"/>
      <c r="X226" s="301">
        <v>8.85</v>
      </c>
      <c r="Y226" s="224">
        <v>0.71224999999999916</v>
      </c>
      <c r="AA226" s="301">
        <v>12.1</v>
      </c>
      <c r="AB226" s="224">
        <v>3.9622499999999992</v>
      </c>
      <c r="AD226" s="301">
        <v>7.5500000000000007</v>
      </c>
      <c r="AE226" s="223">
        <v>-0.58774999999999977</v>
      </c>
      <c r="AF226"/>
      <c r="AG226" s="301">
        <v>5.9</v>
      </c>
      <c r="AH226" s="223">
        <v>-2.2377500000000001</v>
      </c>
      <c r="AI226" s="100"/>
      <c r="AJ226" s="301">
        <v>7.85</v>
      </c>
      <c r="AK226" s="223">
        <v>-0.28775000000000084</v>
      </c>
      <c r="AL226" s="104"/>
      <c r="AM226" s="301">
        <v>7.6</v>
      </c>
      <c r="AN226" s="223">
        <f t="shared" si="777"/>
        <v>-0.53775000000000084</v>
      </c>
      <c r="AO226" s="104"/>
      <c r="AZ226" s="36">
        <v>42468</v>
      </c>
      <c r="BA226" s="301">
        <v>6.35</v>
      </c>
      <c r="BC226" s="301">
        <v>11.3</v>
      </c>
      <c r="BE226" s="301">
        <v>8.4499999999999993</v>
      </c>
      <c r="BG226" s="301">
        <v>11.899999999999999</v>
      </c>
      <c r="BI226" s="301">
        <v>8.8500000000000014</v>
      </c>
      <c r="BK226" s="301">
        <v>8</v>
      </c>
      <c r="BM226" s="301">
        <v>8.4</v>
      </c>
      <c r="BN226" s="104"/>
      <c r="BO226" s="301">
        <v>7.65</v>
      </c>
      <c r="BP226" s="104"/>
      <c r="BQ226" s="104"/>
      <c r="BS226" s="36">
        <v>42468</v>
      </c>
      <c r="BT226">
        <v>172</v>
      </c>
      <c r="BU226">
        <f t="shared" si="671"/>
        <v>1.72</v>
      </c>
      <c r="BV226">
        <f t="shared" si="672"/>
        <v>-11.029147584000022</v>
      </c>
      <c r="BW226">
        <v>155</v>
      </c>
      <c r="BX226">
        <f t="shared" si="673"/>
        <v>1.55</v>
      </c>
      <c r="CD226" s="36">
        <v>42468</v>
      </c>
      <c r="CE226" s="105">
        <v>8.3879999999999981</v>
      </c>
      <c r="CF226" s="108">
        <v>8.3043499999999995</v>
      </c>
      <c r="CH226" s="104">
        <v>-11.029147584000022</v>
      </c>
      <c r="CI226" s="202">
        <f t="shared" si="798"/>
        <v>0.28392542425000777</v>
      </c>
      <c r="CJ226" s="224">
        <v>-1.9543499999999998</v>
      </c>
      <c r="CK226" s="163">
        <f t="shared" si="753"/>
        <v>0.95</v>
      </c>
      <c r="CL226" s="229">
        <f t="shared" si="761"/>
        <v>0</v>
      </c>
      <c r="CM226" s="204">
        <f t="shared" si="677"/>
        <v>-12.321701065104948</v>
      </c>
      <c r="CN226" s="204">
        <f t="shared" si="593"/>
        <v>0.25365457728751473</v>
      </c>
      <c r="CO226" s="537"/>
      <c r="CP226" s="537"/>
      <c r="CQ226" s="537"/>
      <c r="CR226" s="537"/>
      <c r="CS226" s="518"/>
      <c r="CT226" s="519">
        <f t="shared" si="721"/>
        <v>0.25365457728751473</v>
      </c>
      <c r="CU226" s="519">
        <f t="shared" si="722"/>
        <v>0.25365457728751473</v>
      </c>
      <c r="CV226" s="519">
        <f t="shared" si="769"/>
        <v>0.25365457728751473</v>
      </c>
      <c r="CW226" s="519">
        <f t="shared" si="723"/>
        <v>0.25365457728751473</v>
      </c>
      <c r="CX226" s="546">
        <f t="shared" si="780"/>
        <v>0.25365457728751473</v>
      </c>
      <c r="CY226" s="104">
        <f t="shared" si="724"/>
        <v>-7.9479694127999121</v>
      </c>
      <c r="DB226" s="36">
        <v>42468</v>
      </c>
      <c r="DC226" s="105">
        <v>8.3879999999999981</v>
      </c>
      <c r="DD226" s="108">
        <v>8.3043499999999995</v>
      </c>
      <c r="DF226" s="104">
        <v>-11.029147584000022</v>
      </c>
      <c r="DG226" s="202">
        <f t="shared" si="799"/>
        <v>0.28392542425000777</v>
      </c>
      <c r="DH226" s="224">
        <v>2.9956500000000013</v>
      </c>
      <c r="DI226" s="163">
        <f t="shared" si="754"/>
        <v>0</v>
      </c>
      <c r="DJ226" s="229">
        <f t="shared" si="762"/>
        <v>1.3</v>
      </c>
      <c r="DK226" s="204">
        <f t="shared" si="682"/>
        <v>-15.656654814664845</v>
      </c>
      <c r="DL226" s="204">
        <f t="shared" si="627"/>
        <v>0.36910305152501088</v>
      </c>
      <c r="DM226" s="537"/>
      <c r="DN226" s="537"/>
      <c r="DO226" s="537"/>
      <c r="DP226" s="537"/>
      <c r="DQ226" s="518"/>
      <c r="DR226" s="519">
        <f t="shared" si="725"/>
        <v>0.36910305152501088</v>
      </c>
      <c r="DS226" s="519">
        <f t="shared" si="726"/>
        <v>0.36910305152501088</v>
      </c>
      <c r="DT226" s="519">
        <f t="shared" si="770"/>
        <v>0.36910305152501088</v>
      </c>
      <c r="DU226" s="519">
        <f t="shared" si="727"/>
        <v>0.66438549274501957</v>
      </c>
      <c r="DV226" s="546">
        <f t="shared" si="781"/>
        <v>0.66438549274501957</v>
      </c>
      <c r="DW226" s="104">
        <f t="shared" si="728"/>
        <v>-11.501471963300835</v>
      </c>
      <c r="DX226" s="182"/>
      <c r="DY226" s="183"/>
      <c r="DZ226" s="36">
        <v>42468</v>
      </c>
      <c r="EA226" s="105">
        <v>8.3879999999999981</v>
      </c>
      <c r="EB226" s="108">
        <v>8.3043499999999995</v>
      </c>
      <c r="ED226" s="104">
        <v>-11.029147584000022</v>
      </c>
      <c r="EE226" s="202">
        <f t="shared" si="800"/>
        <v>0.28392542425000777</v>
      </c>
      <c r="EF226" s="224">
        <v>0.14564999999999984</v>
      </c>
      <c r="EG226" s="163">
        <f t="shared" si="755"/>
        <v>0</v>
      </c>
      <c r="EH226" s="229">
        <f t="shared" si="763"/>
        <v>1.05</v>
      </c>
      <c r="EI226" s="204">
        <f t="shared" si="687"/>
        <v>-5.7931578821924612</v>
      </c>
      <c r="EJ226" s="204">
        <f t="shared" si="628"/>
        <v>0.29812169546250811</v>
      </c>
      <c r="EK226" s="537"/>
      <c r="EL226" s="537"/>
      <c r="EM226" s="537"/>
      <c r="EN226" s="537"/>
      <c r="EO226" s="518"/>
      <c r="EP226" s="519">
        <f t="shared" si="729"/>
        <v>0.29812169546250811</v>
      </c>
      <c r="EQ226" s="519">
        <f t="shared" si="730"/>
        <v>0.29812169546250811</v>
      </c>
      <c r="ER226" s="519">
        <f t="shared" si="771"/>
        <v>0.29812169546250811</v>
      </c>
      <c r="ES226" s="519">
        <f t="shared" si="731"/>
        <v>0.29812169546250811</v>
      </c>
      <c r="ET226" s="546">
        <f t="shared" si="782"/>
        <v>0.29812169546250811</v>
      </c>
      <c r="EU226" s="104">
        <f t="shared" si="732"/>
        <v>-0.76049358407749645</v>
      </c>
      <c r="EV226" s="182"/>
      <c r="EW226" s="183"/>
      <c r="EX226" s="36">
        <v>42468</v>
      </c>
      <c r="EY226" s="105">
        <v>8.3879999999999981</v>
      </c>
      <c r="EZ226" s="108">
        <v>8.3043499999999995</v>
      </c>
      <c r="FB226" s="104">
        <v>-11.029147584000022</v>
      </c>
      <c r="FC226" s="202">
        <f t="shared" si="801"/>
        <v>0.28392542425000777</v>
      </c>
      <c r="FD226" s="224">
        <v>3.5956499999999991</v>
      </c>
      <c r="FE226" s="163">
        <f t="shared" si="756"/>
        <v>0</v>
      </c>
      <c r="FF226" s="229">
        <f t="shared" si="764"/>
        <v>1.4</v>
      </c>
      <c r="FG226" s="204">
        <f t="shared" si="692"/>
        <v>-8.9945977361674245</v>
      </c>
      <c r="FH226" s="204">
        <f t="shared" si="630"/>
        <v>0.39749559395001022</v>
      </c>
      <c r="FI226" s="537"/>
      <c r="FJ226" s="537"/>
      <c r="FK226" s="537"/>
      <c r="FL226" s="537"/>
      <c r="FM226" s="518"/>
      <c r="FN226" s="519">
        <f t="shared" si="733"/>
        <v>0.39749559395001022</v>
      </c>
      <c r="FO226" s="519">
        <f t="shared" si="734"/>
        <v>0.39749559395001022</v>
      </c>
      <c r="FP226" s="519">
        <f t="shared" si="772"/>
        <v>0.39749559395001022</v>
      </c>
      <c r="FQ226" s="519">
        <f t="shared" si="735"/>
        <v>0.71549206911001839</v>
      </c>
      <c r="FR226" s="546">
        <f t="shared" si="783"/>
        <v>0.71549206911001839</v>
      </c>
      <c r="FS226" s="104">
        <f t="shared" si="736"/>
        <v>-4.1373808428433163</v>
      </c>
      <c r="FT226" s="182"/>
      <c r="FU226" s="183"/>
      <c r="FV226" s="36">
        <v>42468</v>
      </c>
      <c r="FW226" s="105">
        <v>8.3879999999999981</v>
      </c>
      <c r="FX226" s="108">
        <v>8.3043499999999995</v>
      </c>
      <c r="FZ226" s="104">
        <v>-11.029147584000022</v>
      </c>
      <c r="GA226" s="202">
        <f t="shared" si="802"/>
        <v>0.28392542425000777</v>
      </c>
      <c r="GB226" s="223">
        <v>0.54565000000000197</v>
      </c>
      <c r="GC226" s="163">
        <f t="shared" si="757"/>
        <v>0</v>
      </c>
      <c r="GD226" s="229">
        <f t="shared" si="765"/>
        <v>1.05</v>
      </c>
      <c r="GE226" s="204">
        <f t="shared" si="697"/>
        <v>-17.140052182237422</v>
      </c>
      <c r="GF226" s="204">
        <f t="shared" si="632"/>
        <v>0.298121695462509</v>
      </c>
      <c r="GG226" s="537"/>
      <c r="GH226" s="537"/>
      <c r="GI226" s="537"/>
      <c r="GJ226" s="537"/>
      <c r="GK226" s="518"/>
      <c r="GL226" s="519">
        <f t="shared" si="737"/>
        <v>0.298121695462509</v>
      </c>
      <c r="GM226" s="519">
        <f t="shared" si="738"/>
        <v>0.298121695462509</v>
      </c>
      <c r="GN226" s="519">
        <f t="shared" si="773"/>
        <v>0.298121695462509</v>
      </c>
      <c r="GO226" s="519">
        <f t="shared" si="739"/>
        <v>0.298121695462509</v>
      </c>
      <c r="GP226" s="546">
        <f t="shared" si="784"/>
        <v>0.298121695462509</v>
      </c>
      <c r="GQ226" s="104">
        <f t="shared" si="740"/>
        <v>-11.740067591414842</v>
      </c>
      <c r="GR226"/>
      <c r="GS226" s="183"/>
      <c r="GT226" s="36">
        <v>42468</v>
      </c>
      <c r="GU226" s="105">
        <v>8.3879999999999981</v>
      </c>
      <c r="GV226" s="108">
        <v>8.3043499999999995</v>
      </c>
      <c r="GX226" s="104">
        <v>-11.029147584000022</v>
      </c>
      <c r="GY226" s="202">
        <f t="shared" si="803"/>
        <v>0.28392542425000777</v>
      </c>
      <c r="GZ226" s="223">
        <v>-0.30434999999999945</v>
      </c>
      <c r="HA226" s="163">
        <f t="shared" si="758"/>
        <v>0</v>
      </c>
      <c r="HB226" s="229">
        <f t="shared" si="766"/>
        <v>1</v>
      </c>
      <c r="HC226" s="204">
        <f t="shared" si="702"/>
        <v>-17.049522388862382</v>
      </c>
      <c r="HD226" s="204">
        <f t="shared" si="634"/>
        <v>0.26785084850001439</v>
      </c>
      <c r="HE226" s="537"/>
      <c r="HF226" s="537"/>
      <c r="HG226" s="537"/>
      <c r="HH226" s="537"/>
      <c r="HI226" s="518"/>
      <c r="HJ226" s="519">
        <f t="shared" si="741"/>
        <v>0.26785084850001439</v>
      </c>
      <c r="HK226" s="519">
        <f t="shared" si="742"/>
        <v>0.26785084850001439</v>
      </c>
      <c r="HL226" s="519">
        <f t="shared" si="774"/>
        <v>0.53570169700002879</v>
      </c>
      <c r="HM226" s="519">
        <f t="shared" si="743"/>
        <v>0.53570169700002879</v>
      </c>
      <c r="HN226" s="546">
        <f t="shared" si="785"/>
        <v>0.53570169700002879</v>
      </c>
      <c r="HO226" s="104">
        <f t="shared" si="744"/>
        <v>-12.121738799852459</v>
      </c>
      <c r="HP226" s="165"/>
      <c r="HQ226" s="183"/>
      <c r="HR226" s="36">
        <v>42468</v>
      </c>
      <c r="HS226" s="105">
        <v>8.3879999999999981</v>
      </c>
      <c r="HT226" s="108">
        <v>8.3043499999999995</v>
      </c>
      <c r="HV226" s="104">
        <v>-11.029147584000022</v>
      </c>
      <c r="HW226" s="202">
        <f t="shared" si="804"/>
        <v>0.28392542425000777</v>
      </c>
      <c r="HX226" s="223">
        <v>9.5650000000000901E-2</v>
      </c>
      <c r="HY226" s="163">
        <f t="shared" si="759"/>
        <v>0</v>
      </c>
      <c r="HZ226" s="229">
        <f t="shared" si="767"/>
        <v>1.05</v>
      </c>
      <c r="IA226" s="204">
        <f t="shared" si="707"/>
        <v>-17.826047090152482</v>
      </c>
      <c r="IB226" s="204">
        <f t="shared" si="636"/>
        <v>0.298121695462509</v>
      </c>
      <c r="IC226" s="537"/>
      <c r="ID226" s="537"/>
      <c r="IE226" s="537"/>
      <c r="IF226" s="537"/>
      <c r="IG226" s="518"/>
      <c r="IH226" s="519">
        <f t="shared" si="745"/>
        <v>0.298121695462509</v>
      </c>
      <c r="II226" s="519">
        <f t="shared" si="746"/>
        <v>0.298121695462509</v>
      </c>
      <c r="IJ226" s="519">
        <f t="shared" si="775"/>
        <v>0.298121695462509</v>
      </c>
      <c r="IK226" s="519">
        <f t="shared" si="747"/>
        <v>0.298121695462509</v>
      </c>
      <c r="IL226" s="546">
        <f t="shared" si="786"/>
        <v>0.298121695462509</v>
      </c>
      <c r="IM226" s="104">
        <f t="shared" si="748"/>
        <v>-11.671544096737504</v>
      </c>
      <c r="IN226" s="104"/>
      <c r="IO226" s="183"/>
      <c r="IP226" s="36">
        <v>42468</v>
      </c>
      <c r="IQ226" s="105">
        <v>8.3879999999999981</v>
      </c>
      <c r="IR226" s="108">
        <v>8.3043499999999995</v>
      </c>
      <c r="IT226" s="104">
        <v>-11.029147584000022</v>
      </c>
      <c r="IU226" s="202">
        <f t="shared" si="805"/>
        <v>0.28392542425000777</v>
      </c>
      <c r="IV226" s="365">
        <v>-0.6543499999999991</v>
      </c>
      <c r="IW226" s="163">
        <f t="shared" si="760"/>
        <v>0</v>
      </c>
      <c r="IX226" s="229">
        <f t="shared" si="768"/>
        <v>1</v>
      </c>
      <c r="IY226" s="204">
        <f t="shared" si="712"/>
        <v>-13.74132526011493</v>
      </c>
      <c r="IZ226" s="204">
        <f t="shared" si="638"/>
        <v>0.26785084850001439</v>
      </c>
      <c r="JA226" s="537"/>
      <c r="JB226" s="537"/>
      <c r="JC226" s="537"/>
      <c r="JD226" s="537"/>
      <c r="JE226" s="518"/>
      <c r="JF226" s="519">
        <f t="shared" si="749"/>
        <v>0.26785084850001439</v>
      </c>
      <c r="JG226" s="519">
        <f t="shared" si="750"/>
        <v>0.26785084850001439</v>
      </c>
      <c r="JH226" s="519">
        <f t="shared" si="776"/>
        <v>0.53570169700002879</v>
      </c>
      <c r="JI226" s="519">
        <f t="shared" si="751"/>
        <v>0.53570169700002879</v>
      </c>
      <c r="JJ226" s="546">
        <f t="shared" si="787"/>
        <v>0.53570169700002879</v>
      </c>
      <c r="JK226" s="104">
        <f t="shared" si="752"/>
        <v>-12.345738912901524</v>
      </c>
      <c r="JL226" s="186"/>
      <c r="JM226" s="186"/>
      <c r="JN226" s="527"/>
      <c r="JO226" s="163">
        <v>-11.029147584000022</v>
      </c>
      <c r="JP226" s="163">
        <v>-1.9543499999999998</v>
      </c>
      <c r="JQ226" s="398">
        <f t="shared" si="715"/>
        <v>-7.9479694127999121</v>
      </c>
      <c r="JT226" s="163">
        <v>2.9956500000000013</v>
      </c>
      <c r="JU226" s="398">
        <f t="shared" si="716"/>
        <v>-11.501471963300835</v>
      </c>
      <c r="JX226" s="163">
        <v>0.14564999999999984</v>
      </c>
      <c r="JY226" s="425">
        <f t="shared" si="717"/>
        <v>-0.76049358407749645</v>
      </c>
      <c r="KB226" s="163">
        <v>3.5956499999999991</v>
      </c>
      <c r="KC226" s="398">
        <f t="shared" si="788"/>
        <v>-4.1373808428433163</v>
      </c>
      <c r="KF226" s="163">
        <v>0.54565000000000197</v>
      </c>
      <c r="KG226" s="398">
        <f t="shared" si="718"/>
        <v>-11.740067591414842</v>
      </c>
      <c r="KJ226" s="163">
        <v>-0.30434999999999945</v>
      </c>
      <c r="KK226" s="398">
        <f t="shared" si="719"/>
        <v>-12.121738799852459</v>
      </c>
      <c r="KL226" s="425"/>
      <c r="KN226" s="365">
        <v>9.5650000000000901E-2</v>
      </c>
      <c r="KO226" s="398">
        <f t="shared" si="720"/>
        <v>-11.671544096737504</v>
      </c>
      <c r="KP226" s="164"/>
      <c r="KR226" s="365">
        <v>-0.6543499999999991</v>
      </c>
      <c r="KS226" s="398">
        <f t="shared" si="789"/>
        <v>-12.345738912901524</v>
      </c>
      <c r="KT226" s="164"/>
      <c r="KU226" s="36">
        <v>42468</v>
      </c>
    </row>
    <row r="227" spans="1:325" x14ac:dyDescent="0.35">
      <c r="A227" s="95">
        <v>41372</v>
      </c>
      <c r="B227" s="36">
        <v>41372</v>
      </c>
      <c r="C227" s="301">
        <v>6.35</v>
      </c>
      <c r="D227" s="301">
        <v>11.3</v>
      </c>
      <c r="E227" s="301">
        <v>8.4499999999999993</v>
      </c>
      <c r="F227" s="301">
        <v>11.899999999999999</v>
      </c>
      <c r="G227" s="301">
        <v>8.8500000000000014</v>
      </c>
      <c r="H227" s="301">
        <v>8</v>
      </c>
      <c r="I227" s="301">
        <v>8.4</v>
      </c>
      <c r="J227" s="301">
        <v>7.65</v>
      </c>
      <c r="K227" s="106"/>
      <c r="L227" s="36">
        <v>42468</v>
      </c>
      <c r="M227" s="105">
        <v>8.3879999999999981</v>
      </c>
      <c r="N227" s="98">
        <f t="shared" si="778"/>
        <v>8.3043499999999995</v>
      </c>
      <c r="O227" s="108">
        <f t="shared" si="779"/>
        <v>8.221166666666667</v>
      </c>
      <c r="P227" s="262"/>
      <c r="Q227" s="181">
        <v>42468</v>
      </c>
      <c r="R227" s="301">
        <v>6.35</v>
      </c>
      <c r="S227" s="224">
        <v>-1.9543499999999998</v>
      </c>
      <c r="T227"/>
      <c r="U227" s="301">
        <v>11.3</v>
      </c>
      <c r="V227" s="224">
        <v>2.9956500000000013</v>
      </c>
      <c r="W227"/>
      <c r="X227" s="301">
        <v>8.4499999999999993</v>
      </c>
      <c r="Y227" s="224">
        <v>0.14564999999999984</v>
      </c>
      <c r="AA227" s="301">
        <v>11.899999999999999</v>
      </c>
      <c r="AB227" s="224">
        <v>3.5956499999999991</v>
      </c>
      <c r="AD227" s="301">
        <v>8.8500000000000014</v>
      </c>
      <c r="AE227" s="223">
        <v>0.54565000000000197</v>
      </c>
      <c r="AF227"/>
      <c r="AG227" s="301">
        <v>8</v>
      </c>
      <c r="AH227" s="223">
        <v>-0.30434999999999945</v>
      </c>
      <c r="AI227" s="100"/>
      <c r="AJ227" s="301">
        <v>8.4</v>
      </c>
      <c r="AK227" s="223">
        <v>9.5650000000000901E-2</v>
      </c>
      <c r="AL227" s="104"/>
      <c r="AM227" s="301">
        <v>7.65</v>
      </c>
      <c r="AN227" s="223">
        <f t="shared" si="777"/>
        <v>-0.6543499999999991</v>
      </c>
      <c r="AO227" s="104"/>
      <c r="AZ227" s="36">
        <v>42469</v>
      </c>
      <c r="BA227" s="301">
        <v>6.6999999999999993</v>
      </c>
      <c r="BC227" s="301">
        <v>10.7</v>
      </c>
      <c r="BE227" s="301">
        <v>8.5500000000000007</v>
      </c>
      <c r="BG227" s="301">
        <v>13.85</v>
      </c>
      <c r="BI227" s="301">
        <v>8.4</v>
      </c>
      <c r="BK227" s="301">
        <v>8.85</v>
      </c>
      <c r="BM227" s="301">
        <v>8.85</v>
      </c>
      <c r="BN227">
        <v>-11.986718253968254</v>
      </c>
      <c r="BO227" s="301">
        <v>7.25</v>
      </c>
      <c r="BS227" s="36">
        <v>42469</v>
      </c>
      <c r="BT227">
        <v>173</v>
      </c>
      <c r="BU227">
        <f t="shared" si="671"/>
        <v>1.73</v>
      </c>
      <c r="BV227">
        <f t="shared" si="672"/>
        <v>-10.578543343749978</v>
      </c>
      <c r="BW227">
        <v>156</v>
      </c>
      <c r="BX227">
        <f t="shared" si="673"/>
        <v>1.56</v>
      </c>
      <c r="CD227" s="36">
        <v>42469</v>
      </c>
      <c r="CE227" s="105">
        <v>8.5566999999999993</v>
      </c>
      <c r="CF227" s="108">
        <v>8.4723499999999987</v>
      </c>
      <c r="CH227" s="104">
        <v>-10.578543343749978</v>
      </c>
      <c r="CI227" s="202">
        <f t="shared" si="798"/>
        <v>0.27392542425000777</v>
      </c>
      <c r="CJ227" s="224">
        <v>-1.7723499999999994</v>
      </c>
      <c r="CK227" s="163">
        <f t="shared" si="753"/>
        <v>0.95</v>
      </c>
      <c r="CL227" s="229">
        <f t="shared" si="761"/>
        <v>0</v>
      </c>
      <c r="CM227" s="204">
        <f t="shared" si="677"/>
        <v>-12.087546487817434</v>
      </c>
      <c r="CN227" s="204">
        <f t="shared" si="593"/>
        <v>0.23415457728751399</v>
      </c>
      <c r="CO227" s="537"/>
      <c r="CP227" s="537"/>
      <c r="CQ227" s="537"/>
      <c r="CR227" s="537"/>
      <c r="CS227" s="518"/>
      <c r="CT227" s="519">
        <f t="shared" si="721"/>
        <v>0.23415457728751399</v>
      </c>
      <c r="CU227" s="519">
        <f t="shared" si="722"/>
        <v>0.23415457728751399</v>
      </c>
      <c r="CV227" s="519">
        <f t="shared" si="769"/>
        <v>0.23415457728751399</v>
      </c>
      <c r="CW227" s="519">
        <f t="shared" si="723"/>
        <v>0.23415457728751399</v>
      </c>
      <c r="CX227" s="546">
        <f t="shared" si="780"/>
        <v>0.23415457728751399</v>
      </c>
      <c r="CY227" s="104">
        <f t="shared" si="724"/>
        <v>-7.7138148355123981</v>
      </c>
      <c r="DB227" s="36">
        <v>42469</v>
      </c>
      <c r="DC227" s="105">
        <v>8.5566999999999993</v>
      </c>
      <c r="DD227" s="108">
        <v>8.4723499999999987</v>
      </c>
      <c r="DF227" s="104">
        <v>-10.578543343749978</v>
      </c>
      <c r="DG227" s="202">
        <f t="shared" si="799"/>
        <v>0.27392542425000777</v>
      </c>
      <c r="DH227" s="224">
        <v>2.2276500000000006</v>
      </c>
      <c r="DI227" s="163">
        <f t="shared" si="754"/>
        <v>0</v>
      </c>
      <c r="DJ227" s="229">
        <f t="shared" si="762"/>
        <v>1.3</v>
      </c>
      <c r="DK227" s="204">
        <f t="shared" si="682"/>
        <v>-15.300551763139836</v>
      </c>
      <c r="DL227" s="204">
        <f t="shared" si="627"/>
        <v>0.35610305152500921</v>
      </c>
      <c r="DM227" s="537"/>
      <c r="DN227" s="537"/>
      <c r="DO227" s="537"/>
      <c r="DP227" s="537"/>
      <c r="DQ227" s="518"/>
      <c r="DR227" s="519">
        <f t="shared" si="725"/>
        <v>0.35610305152500921</v>
      </c>
      <c r="DS227" s="519">
        <f t="shared" si="726"/>
        <v>0.35610305152500921</v>
      </c>
      <c r="DT227" s="519">
        <f t="shared" si="770"/>
        <v>0.35610305152500921</v>
      </c>
      <c r="DU227" s="519">
        <f t="shared" si="727"/>
        <v>0.64098549274501659</v>
      </c>
      <c r="DV227" s="546">
        <f t="shared" si="781"/>
        <v>0.64098549274501659</v>
      </c>
      <c r="DW227" s="104">
        <f t="shared" si="728"/>
        <v>-10.860486470555818</v>
      </c>
      <c r="DX227" s="182"/>
      <c r="DY227" s="183"/>
      <c r="DZ227" s="36">
        <v>42469</v>
      </c>
      <c r="EA227" s="105">
        <v>8.5566999999999993</v>
      </c>
      <c r="EB227" s="108">
        <v>8.4723499999999987</v>
      </c>
      <c r="ED227" s="104">
        <v>-10.578543343749978</v>
      </c>
      <c r="EE227" s="202">
        <f t="shared" si="800"/>
        <v>0.27392542425000777</v>
      </c>
      <c r="EF227" s="224">
        <v>7.7650000000001995E-2</v>
      </c>
      <c r="EG227" s="163">
        <f t="shared" si="755"/>
        <v>0</v>
      </c>
      <c r="EH227" s="229">
        <f t="shared" si="763"/>
        <v>1.05</v>
      </c>
      <c r="EI227" s="204">
        <f t="shared" si="687"/>
        <v>-5.5055361867299535</v>
      </c>
      <c r="EJ227" s="204">
        <f t="shared" si="628"/>
        <v>0.28762169546250771</v>
      </c>
      <c r="EK227" s="537"/>
      <c r="EL227" s="537"/>
      <c r="EM227" s="537"/>
      <c r="EN227" s="537"/>
      <c r="EO227" s="518"/>
      <c r="EP227" s="519">
        <f t="shared" si="729"/>
        <v>0.28762169546250771</v>
      </c>
      <c r="EQ227" s="519">
        <f t="shared" si="730"/>
        <v>0.28762169546250771</v>
      </c>
      <c r="ER227" s="519">
        <f t="shared" si="771"/>
        <v>0.28762169546250771</v>
      </c>
      <c r="ES227" s="519">
        <f t="shared" si="731"/>
        <v>0.28762169546250771</v>
      </c>
      <c r="ET227" s="546">
        <f t="shared" si="782"/>
        <v>0.28762169546250771</v>
      </c>
      <c r="EU227" s="104">
        <f t="shared" si="732"/>
        <v>-0.47287188861498874</v>
      </c>
      <c r="EV227" s="182"/>
      <c r="EW227" s="183"/>
      <c r="EX227" s="36">
        <v>42469</v>
      </c>
      <c r="EY227" s="105">
        <v>8.5566999999999993</v>
      </c>
      <c r="EZ227" s="108">
        <v>8.4723499999999987</v>
      </c>
      <c r="FB227" s="104">
        <v>-10.578543343749978</v>
      </c>
      <c r="FC227" s="202">
        <f t="shared" si="801"/>
        <v>0.27392542425000777</v>
      </c>
      <c r="FD227" s="224">
        <v>5.3776500000000009</v>
      </c>
      <c r="FE227" s="163">
        <f t="shared" si="756"/>
        <v>0</v>
      </c>
      <c r="FF227" s="229">
        <f t="shared" si="764"/>
        <v>1.5</v>
      </c>
      <c r="FG227" s="204">
        <f t="shared" si="692"/>
        <v>-8.5837095997924138</v>
      </c>
      <c r="FH227" s="204">
        <f t="shared" si="630"/>
        <v>0.41088813637501076</v>
      </c>
      <c r="FI227" s="537"/>
      <c r="FJ227" s="537"/>
      <c r="FK227" s="537"/>
      <c r="FL227" s="537"/>
      <c r="FM227" s="518"/>
      <c r="FN227" s="519">
        <f t="shared" si="733"/>
        <v>0.41088813637501076</v>
      </c>
      <c r="FO227" s="519">
        <f t="shared" si="734"/>
        <v>0.41088813637501076</v>
      </c>
      <c r="FP227" s="519">
        <f t="shared" si="772"/>
        <v>0.41088813637501076</v>
      </c>
      <c r="FQ227" s="519">
        <f t="shared" si="735"/>
        <v>0.73959864547501941</v>
      </c>
      <c r="FR227" s="546">
        <f t="shared" si="783"/>
        <v>0.73959864547501941</v>
      </c>
      <c r="FS227" s="104">
        <f t="shared" si="736"/>
        <v>-3.3977821973682971</v>
      </c>
      <c r="FT227" s="182"/>
      <c r="FU227" s="183"/>
      <c r="FV227" s="36">
        <v>42469</v>
      </c>
      <c r="FW227" s="105">
        <v>8.5566999999999993</v>
      </c>
      <c r="FX227" s="108">
        <v>8.4723499999999987</v>
      </c>
      <c r="FZ227" s="104">
        <v>-10.578543343749978</v>
      </c>
      <c r="GA227" s="202">
        <f t="shared" si="802"/>
        <v>0.27392542425000777</v>
      </c>
      <c r="GB227" s="223">
        <v>-7.234999999999836E-2</v>
      </c>
      <c r="GC227" s="163">
        <f t="shared" si="757"/>
        <v>0</v>
      </c>
      <c r="GD227" s="229">
        <f t="shared" si="765"/>
        <v>1</v>
      </c>
      <c r="GE227" s="204">
        <f t="shared" si="697"/>
        <v>-16.892201333737408</v>
      </c>
      <c r="GF227" s="204">
        <f t="shared" si="632"/>
        <v>0.24785084850001482</v>
      </c>
      <c r="GG227" s="537"/>
      <c r="GH227" s="537"/>
      <c r="GI227" s="537"/>
      <c r="GJ227" s="537"/>
      <c r="GK227" s="518"/>
      <c r="GL227" s="519">
        <f t="shared" si="737"/>
        <v>0.24785084850001482</v>
      </c>
      <c r="GM227" s="519">
        <f t="shared" si="738"/>
        <v>0.24785084850001482</v>
      </c>
      <c r="GN227" s="519">
        <f t="shared" si="773"/>
        <v>0.24785084850001482</v>
      </c>
      <c r="GO227" s="519">
        <f t="shared" si="739"/>
        <v>0.24785084850001482</v>
      </c>
      <c r="GP227" s="546">
        <f t="shared" si="784"/>
        <v>0.24785084850001482</v>
      </c>
      <c r="GQ227" s="104">
        <f t="shared" si="740"/>
        <v>-11.492216742914827</v>
      </c>
      <c r="GR227"/>
      <c r="GS227" s="183"/>
      <c r="GT227" s="36">
        <v>42469</v>
      </c>
      <c r="GU227" s="105">
        <v>8.5566999999999993</v>
      </c>
      <c r="GV227" s="108">
        <v>8.4723499999999987</v>
      </c>
      <c r="GX227" s="104">
        <v>-10.578543343749978</v>
      </c>
      <c r="GY227" s="202">
        <f t="shared" si="803"/>
        <v>0.27392542425000777</v>
      </c>
      <c r="GZ227" s="223">
        <v>0.37765000000000093</v>
      </c>
      <c r="HA227" s="163">
        <f t="shared" si="758"/>
        <v>0</v>
      </c>
      <c r="HB227" s="229">
        <f t="shared" si="766"/>
        <v>1.05</v>
      </c>
      <c r="HC227" s="204">
        <f t="shared" si="702"/>
        <v>-16.761900693399873</v>
      </c>
      <c r="HD227" s="204">
        <f t="shared" si="634"/>
        <v>0.2876216954625086</v>
      </c>
      <c r="HE227" s="537"/>
      <c r="HF227" s="537"/>
      <c r="HG227" s="537"/>
      <c r="HH227" s="537"/>
      <c r="HI227" s="518"/>
      <c r="HJ227" s="519">
        <f t="shared" si="741"/>
        <v>0.2876216954625086</v>
      </c>
      <c r="HK227" s="519">
        <f t="shared" si="742"/>
        <v>0.2876216954625086</v>
      </c>
      <c r="HL227" s="519">
        <f t="shared" si="774"/>
        <v>0.5752433909250172</v>
      </c>
      <c r="HM227" s="519">
        <f t="shared" si="743"/>
        <v>0.5752433909250172</v>
      </c>
      <c r="HN227" s="546">
        <f t="shared" si="785"/>
        <v>0.5752433909250172</v>
      </c>
      <c r="HO227" s="104">
        <f t="shared" si="744"/>
        <v>-11.546495408927441</v>
      </c>
      <c r="HP227" s="165"/>
      <c r="HQ227" s="183"/>
      <c r="HR227" s="36">
        <v>42469</v>
      </c>
      <c r="HS227" s="105">
        <v>8.5566999999999993</v>
      </c>
      <c r="HT227" s="108">
        <v>8.4723499999999987</v>
      </c>
      <c r="HV227" s="104">
        <v>-10.578543343749978</v>
      </c>
      <c r="HW227" s="202">
        <f t="shared" si="804"/>
        <v>0.27392542425000777</v>
      </c>
      <c r="HX227" s="223">
        <v>0.37765000000000093</v>
      </c>
      <c r="HY227" s="163">
        <f t="shared" si="759"/>
        <v>0</v>
      </c>
      <c r="HZ227" s="229">
        <f t="shared" si="767"/>
        <v>1.05</v>
      </c>
      <c r="IA227" s="204">
        <f t="shared" si="707"/>
        <v>-17.538425394689973</v>
      </c>
      <c r="IB227" s="204">
        <f t="shared" si="636"/>
        <v>0.2876216954625086</v>
      </c>
      <c r="IC227" s="537"/>
      <c r="ID227" s="537"/>
      <c r="IE227" s="537"/>
      <c r="IF227" s="537"/>
      <c r="IG227" s="518"/>
      <c r="IH227" s="519">
        <f t="shared" si="745"/>
        <v>0.2876216954625086</v>
      </c>
      <c r="II227" s="519">
        <f t="shared" si="746"/>
        <v>0.2876216954625086</v>
      </c>
      <c r="IJ227" s="519">
        <f t="shared" si="775"/>
        <v>0.2876216954625086</v>
      </c>
      <c r="IK227" s="519">
        <f t="shared" si="747"/>
        <v>0.2876216954625086</v>
      </c>
      <c r="IL227" s="546">
        <f t="shared" si="786"/>
        <v>0.2876216954625086</v>
      </c>
      <c r="IM227" s="104">
        <f t="shared" si="748"/>
        <v>-11.383922401274996</v>
      </c>
      <c r="IN227">
        <v>-11.986718253968254</v>
      </c>
      <c r="IO227" s="183"/>
      <c r="IP227" s="36">
        <v>42469</v>
      </c>
      <c r="IQ227" s="105">
        <v>8.5566999999999993</v>
      </c>
      <c r="IR227" s="108">
        <v>8.4723499999999987</v>
      </c>
      <c r="IT227" s="104">
        <v>-10.578543343749978</v>
      </c>
      <c r="IU227" s="202">
        <f t="shared" si="805"/>
        <v>0.27392542425000777</v>
      </c>
      <c r="IV227" s="365">
        <v>-1.2223499999999987</v>
      </c>
      <c r="IW227" s="163">
        <f t="shared" si="760"/>
        <v>0.95</v>
      </c>
      <c r="IX227" s="229">
        <f t="shared" si="768"/>
        <v>0</v>
      </c>
      <c r="IY227" s="204">
        <f t="shared" si="712"/>
        <v>-13.507170682827416</v>
      </c>
      <c r="IZ227" s="204">
        <f t="shared" si="638"/>
        <v>0.23415457728751399</v>
      </c>
      <c r="JA227" s="537"/>
      <c r="JB227" s="537"/>
      <c r="JC227" s="537"/>
      <c r="JD227" s="537"/>
      <c r="JE227" s="518"/>
      <c r="JF227" s="519">
        <f t="shared" si="749"/>
        <v>0.23415457728751399</v>
      </c>
      <c r="JG227" s="519">
        <f t="shared" si="750"/>
        <v>0.23415457728751399</v>
      </c>
      <c r="JH227" s="519">
        <f t="shared" si="776"/>
        <v>0.46830915457502797</v>
      </c>
      <c r="JI227" s="519">
        <f t="shared" si="751"/>
        <v>0.46830915457502797</v>
      </c>
      <c r="JJ227" s="546">
        <f t="shared" si="787"/>
        <v>0.46830915457502797</v>
      </c>
      <c r="JK227" s="104">
        <f t="shared" si="752"/>
        <v>-11.877429758326496</v>
      </c>
      <c r="JL227" s="573">
        <v>-11.88</v>
      </c>
      <c r="JM227" s="583" t="s">
        <v>256</v>
      </c>
      <c r="JN227" s="528"/>
      <c r="JO227" s="163">
        <v>-10.578543343749978</v>
      </c>
      <c r="JP227" s="163">
        <v>-1.7723499999999994</v>
      </c>
      <c r="JQ227" s="398">
        <f t="shared" si="715"/>
        <v>-7.7138148355123981</v>
      </c>
      <c r="JT227" s="163">
        <v>2.2276500000000006</v>
      </c>
      <c r="JU227" s="398">
        <f t="shared" si="716"/>
        <v>-10.860486470555818</v>
      </c>
      <c r="JX227" s="163">
        <v>7.7650000000001995E-2</v>
      </c>
      <c r="JY227" s="425">
        <f t="shared" si="717"/>
        <v>-0.47287188861498874</v>
      </c>
      <c r="KB227" s="163">
        <v>5.3776500000000009</v>
      </c>
      <c r="KC227" s="398">
        <f t="shared" si="788"/>
        <v>-3.3977821973682971</v>
      </c>
      <c r="KF227" s="163">
        <v>-7.234999999999836E-2</v>
      </c>
      <c r="KG227" s="398">
        <f t="shared" si="718"/>
        <v>-11.492216742914827</v>
      </c>
      <c r="KJ227" s="163">
        <v>0.37765000000000093</v>
      </c>
      <c r="KK227" s="398">
        <f t="shared" si="719"/>
        <v>-11.546495408927441</v>
      </c>
      <c r="KL227" s="425"/>
      <c r="KN227" s="365">
        <v>0.37765000000000093</v>
      </c>
      <c r="KO227" s="398">
        <f t="shared" si="720"/>
        <v>-11.383922401274996</v>
      </c>
      <c r="KP227" s="398">
        <v>-11.986718253968254</v>
      </c>
      <c r="KR227" s="365">
        <v>-1.2223499999999987</v>
      </c>
      <c r="KS227" s="398">
        <f t="shared" si="789"/>
        <v>-11.877429758326496</v>
      </c>
      <c r="KT227" s="573">
        <v>-11.88</v>
      </c>
      <c r="KU227" s="36">
        <v>42469</v>
      </c>
    </row>
    <row r="228" spans="1:325" x14ac:dyDescent="0.35">
      <c r="A228" s="95">
        <v>41373</v>
      </c>
      <c r="B228" s="36">
        <v>41373</v>
      </c>
      <c r="C228" s="301">
        <v>6.6999999999999993</v>
      </c>
      <c r="D228" s="301">
        <v>10.7</v>
      </c>
      <c r="E228" s="301">
        <v>8.5500000000000007</v>
      </c>
      <c r="F228" s="301">
        <v>13.85</v>
      </c>
      <c r="G228" s="301">
        <v>8.4</v>
      </c>
      <c r="H228" s="301">
        <v>8.85</v>
      </c>
      <c r="I228" s="301">
        <v>8.85</v>
      </c>
      <c r="J228" s="301">
        <v>7.25</v>
      </c>
      <c r="K228" s="106"/>
      <c r="L228" s="36">
        <v>42469</v>
      </c>
      <c r="M228" s="105">
        <v>8.5566999999999993</v>
      </c>
      <c r="N228" s="98">
        <f t="shared" si="778"/>
        <v>8.4723499999999987</v>
      </c>
      <c r="O228" s="108">
        <f t="shared" si="779"/>
        <v>8.3884666666666661</v>
      </c>
      <c r="P228" s="262"/>
      <c r="Q228" s="181">
        <v>42469</v>
      </c>
      <c r="R228" s="301">
        <v>6.6999999999999993</v>
      </c>
      <c r="S228" s="224">
        <v>-1.7723499999999994</v>
      </c>
      <c r="T228"/>
      <c r="U228" s="301">
        <v>10.7</v>
      </c>
      <c r="V228" s="224">
        <v>2.2276500000000006</v>
      </c>
      <c r="W228"/>
      <c r="X228" s="301">
        <v>8.5500000000000007</v>
      </c>
      <c r="Y228" s="224">
        <v>7.7650000000001995E-2</v>
      </c>
      <c r="AA228" s="301">
        <v>13.85</v>
      </c>
      <c r="AB228" s="224">
        <v>5.3776500000000009</v>
      </c>
      <c r="AD228" s="301">
        <v>8.4</v>
      </c>
      <c r="AE228" s="223">
        <v>-7.234999999999836E-2</v>
      </c>
      <c r="AF228"/>
      <c r="AG228" s="301">
        <v>8.85</v>
      </c>
      <c r="AH228" s="223">
        <v>0.37765000000000093</v>
      </c>
      <c r="AI228" s="100"/>
      <c r="AJ228" s="301">
        <v>8.85</v>
      </c>
      <c r="AK228" s="223">
        <v>0.37765000000000093</v>
      </c>
      <c r="AL228">
        <v>-11.986718253968254</v>
      </c>
      <c r="AM228" s="301">
        <v>7.25</v>
      </c>
      <c r="AN228" s="223">
        <f t="shared" si="777"/>
        <v>-1.2223499999999987</v>
      </c>
      <c r="AO228"/>
      <c r="AZ228" s="36">
        <v>42470</v>
      </c>
      <c r="BA228" s="301">
        <v>7.75</v>
      </c>
      <c r="BC228" s="301">
        <v>8.5</v>
      </c>
      <c r="BE228" s="301">
        <v>10.100000000000001</v>
      </c>
      <c r="BG228" s="301">
        <v>12.25</v>
      </c>
      <c r="BI228" s="301">
        <v>5.9</v>
      </c>
      <c r="BK228" s="301">
        <v>9.15</v>
      </c>
      <c r="BL228" s="100">
        <v>-11.447822222222223</v>
      </c>
      <c r="BM228" s="301">
        <v>9</v>
      </c>
      <c r="BN228" s="186"/>
      <c r="BO228" s="186"/>
      <c r="BP228" s="186"/>
      <c r="BQ228" s="186"/>
      <c r="BS228" s="36">
        <v>42470</v>
      </c>
      <c r="BT228">
        <v>174</v>
      </c>
      <c r="BU228">
        <f t="shared" si="671"/>
        <v>1.74</v>
      </c>
      <c r="BV228">
        <f t="shared" si="672"/>
        <v>-10.114625108000048</v>
      </c>
      <c r="BW228">
        <v>157</v>
      </c>
      <c r="BX228">
        <f t="shared" si="673"/>
        <v>1.57</v>
      </c>
      <c r="CD228" s="36">
        <v>42470</v>
      </c>
      <c r="CE228" s="105">
        <v>8.7268000000000008</v>
      </c>
      <c r="CF228" s="108">
        <v>8.64175</v>
      </c>
      <c r="CH228" s="104">
        <v>-10.114625108000048</v>
      </c>
      <c r="CI228" s="202">
        <f t="shared" si="798"/>
        <v>0.26392542425000776</v>
      </c>
      <c r="CJ228" s="224">
        <v>-0.89175000000000004</v>
      </c>
      <c r="CK228" s="163">
        <f t="shared" si="753"/>
        <v>0</v>
      </c>
      <c r="CL228" s="229">
        <f t="shared" si="761"/>
        <v>1</v>
      </c>
      <c r="CM228" s="204">
        <f t="shared" si="677"/>
        <v>-11.859695639317419</v>
      </c>
      <c r="CN228" s="204">
        <f t="shared" si="593"/>
        <v>0.22785084850001525</v>
      </c>
      <c r="CO228" s="537"/>
      <c r="CP228" s="537"/>
      <c r="CQ228" s="537"/>
      <c r="CR228" s="537"/>
      <c r="CS228" s="518"/>
      <c r="CT228" s="519">
        <f t="shared" si="721"/>
        <v>0.22785084850001525</v>
      </c>
      <c r="CU228" s="519">
        <f t="shared" si="722"/>
        <v>0.22785084850001525</v>
      </c>
      <c r="CV228" s="519">
        <f t="shared" si="769"/>
        <v>0.22785084850001525</v>
      </c>
      <c r="CW228" s="519">
        <f t="shared" si="723"/>
        <v>0.22785084850001525</v>
      </c>
      <c r="CX228" s="546">
        <f t="shared" si="780"/>
        <v>0.22785084850001525</v>
      </c>
      <c r="CY228" s="104">
        <f t="shared" si="724"/>
        <v>-7.4859639870123829</v>
      </c>
      <c r="DB228" s="36">
        <v>42470</v>
      </c>
      <c r="DC228" s="105">
        <v>8.7268000000000008</v>
      </c>
      <c r="DD228" s="108">
        <v>8.64175</v>
      </c>
      <c r="DF228" s="104">
        <v>-10.114625108000048</v>
      </c>
      <c r="DG228" s="202">
        <f t="shared" si="799"/>
        <v>0.26392542425000776</v>
      </c>
      <c r="DH228" s="224">
        <v>-0.14175000000000004</v>
      </c>
      <c r="DI228" s="163">
        <f t="shared" si="754"/>
        <v>0</v>
      </c>
      <c r="DJ228" s="229">
        <f t="shared" si="762"/>
        <v>1</v>
      </c>
      <c r="DK228" s="204">
        <f t="shared" si="682"/>
        <v>-15.072700914639821</v>
      </c>
      <c r="DL228" s="204">
        <f t="shared" si="627"/>
        <v>0.22785084850001525</v>
      </c>
      <c r="DM228" s="537"/>
      <c r="DN228" s="537"/>
      <c r="DO228" s="537"/>
      <c r="DP228" s="537"/>
      <c r="DQ228" s="518"/>
      <c r="DR228" s="519">
        <f t="shared" si="725"/>
        <v>0.22785084850001525</v>
      </c>
      <c r="DS228" s="519">
        <f t="shared" si="726"/>
        <v>0.22785084850001525</v>
      </c>
      <c r="DT228" s="519">
        <f t="shared" si="770"/>
        <v>0.22785084850001525</v>
      </c>
      <c r="DU228" s="519">
        <f t="shared" si="727"/>
        <v>0.22785084850001525</v>
      </c>
      <c r="DV228" s="546">
        <f t="shared" si="781"/>
        <v>0.22785084850001525</v>
      </c>
      <c r="DW228" s="104">
        <f t="shared" si="728"/>
        <v>-10.632635622055803</v>
      </c>
      <c r="DX228" s="182"/>
      <c r="DY228" s="183"/>
      <c r="DZ228" s="36">
        <v>42470</v>
      </c>
      <c r="EA228" s="105">
        <v>8.7268000000000008</v>
      </c>
      <c r="EB228" s="108">
        <v>8.64175</v>
      </c>
      <c r="ED228" s="104">
        <v>-10.114625108000048</v>
      </c>
      <c r="EE228" s="202">
        <f t="shared" si="800"/>
        <v>0.26392542425000776</v>
      </c>
      <c r="EF228" s="224">
        <v>1.4582500000000014</v>
      </c>
      <c r="EG228" s="163">
        <f t="shared" si="755"/>
        <v>0</v>
      </c>
      <c r="EH228" s="229">
        <f t="shared" si="763"/>
        <v>1.1000000000000001</v>
      </c>
      <c r="EI228" s="204">
        <f t="shared" si="687"/>
        <v>-5.2152182200549451</v>
      </c>
      <c r="EJ228" s="204">
        <f t="shared" si="628"/>
        <v>0.29031796667500842</v>
      </c>
      <c r="EK228" s="537"/>
      <c r="EL228" s="537"/>
      <c r="EM228" s="537"/>
      <c r="EN228" s="537"/>
      <c r="EO228" s="518"/>
      <c r="EP228" s="519">
        <f t="shared" si="729"/>
        <v>0.29031796667500842</v>
      </c>
      <c r="EQ228" s="519">
        <f t="shared" si="730"/>
        <v>0.29031796667500842</v>
      </c>
      <c r="ER228" s="519">
        <f t="shared" si="771"/>
        <v>0.29031796667500842</v>
      </c>
      <c r="ES228" s="519">
        <f t="shared" si="731"/>
        <v>0.52257234001501518</v>
      </c>
      <c r="ET228" s="546">
        <f t="shared" si="782"/>
        <v>0.52257234001501518</v>
      </c>
      <c r="EU228" s="104">
        <f t="shared" si="732"/>
        <v>4.9700451400026435E-2</v>
      </c>
      <c r="EV228" s="182"/>
      <c r="EW228" s="183"/>
      <c r="EX228" s="36">
        <v>42470</v>
      </c>
      <c r="EY228" s="105">
        <v>8.7268000000000008</v>
      </c>
      <c r="EZ228" s="108">
        <v>8.64175</v>
      </c>
      <c r="FB228" s="104">
        <v>-10.114625108000048</v>
      </c>
      <c r="FC228" s="202">
        <f t="shared" si="801"/>
        <v>0.26392542425000776</v>
      </c>
      <c r="FD228" s="224">
        <v>3.60825</v>
      </c>
      <c r="FE228" s="163">
        <f t="shared" si="756"/>
        <v>0</v>
      </c>
      <c r="FF228" s="229">
        <f t="shared" si="764"/>
        <v>1.4</v>
      </c>
      <c r="FG228" s="204">
        <f t="shared" si="692"/>
        <v>-8.2142140058424022</v>
      </c>
      <c r="FH228" s="204">
        <f t="shared" si="630"/>
        <v>0.36949559395001152</v>
      </c>
      <c r="FI228" s="537"/>
      <c r="FJ228" s="537"/>
      <c r="FK228" s="537"/>
      <c r="FL228" s="537"/>
      <c r="FM228" s="518"/>
      <c r="FN228" s="519">
        <f t="shared" si="733"/>
        <v>0.36949559395001152</v>
      </c>
      <c r="FO228" s="519">
        <f t="shared" si="734"/>
        <v>0.36949559395001152</v>
      </c>
      <c r="FP228" s="519">
        <f t="shared" si="772"/>
        <v>0.36949559395001152</v>
      </c>
      <c r="FQ228" s="519">
        <f t="shared" si="735"/>
        <v>0.66509206911002072</v>
      </c>
      <c r="FR228" s="546">
        <f t="shared" si="783"/>
        <v>0.66509206911002072</v>
      </c>
      <c r="FS228" s="104">
        <f t="shared" si="736"/>
        <v>-2.7326901282582763</v>
      </c>
      <c r="FT228" s="182"/>
      <c r="FU228" s="183"/>
      <c r="FV228" s="36">
        <v>42470</v>
      </c>
      <c r="FW228" s="105">
        <v>8.7268000000000008</v>
      </c>
      <c r="FX228" s="108">
        <v>8.64175</v>
      </c>
      <c r="FZ228" s="104">
        <v>-10.114625108000048</v>
      </c>
      <c r="GA228" s="202">
        <f t="shared" si="802"/>
        <v>0.26392542425000776</v>
      </c>
      <c r="GB228" s="223">
        <v>-2.7417499999999997</v>
      </c>
      <c r="GC228" s="163">
        <f t="shared" si="757"/>
        <v>0.93</v>
      </c>
      <c r="GD228" s="229">
        <f t="shared" si="765"/>
        <v>0</v>
      </c>
      <c r="GE228" s="204">
        <f t="shared" si="697"/>
        <v>-16.682825264934895</v>
      </c>
      <c r="GF228" s="204">
        <f t="shared" si="632"/>
        <v>0.2093760688025128</v>
      </c>
      <c r="GG228" s="537"/>
      <c r="GH228" s="537"/>
      <c r="GI228" s="537"/>
      <c r="GJ228" s="537"/>
      <c r="GK228" s="518"/>
      <c r="GL228" s="519">
        <f t="shared" si="737"/>
        <v>0.2093760688025128</v>
      </c>
      <c r="GM228" s="519">
        <f t="shared" si="738"/>
        <v>0.2093760688025128</v>
      </c>
      <c r="GN228" s="519">
        <f t="shared" si="773"/>
        <v>0.2093760688025128</v>
      </c>
      <c r="GO228" s="519">
        <f t="shared" si="739"/>
        <v>0.2093760688025128</v>
      </c>
      <c r="GP228" s="546">
        <f t="shared" si="784"/>
        <v>0.2093760688025128</v>
      </c>
      <c r="GQ228" s="104">
        <f t="shared" si="740"/>
        <v>-11.282840674112315</v>
      </c>
      <c r="GR228"/>
      <c r="GS228" s="183"/>
      <c r="GT228" s="36">
        <v>42470</v>
      </c>
      <c r="GU228" s="105">
        <v>8.7268000000000008</v>
      </c>
      <c r="GV228" s="108">
        <v>8.64175</v>
      </c>
      <c r="GX228" s="104">
        <v>-10.114625108000048</v>
      </c>
      <c r="GY228" s="202">
        <f t="shared" si="803"/>
        <v>0.26392542425000776</v>
      </c>
      <c r="GZ228" s="223">
        <v>0.50825000000000031</v>
      </c>
      <c r="HA228" s="163">
        <f t="shared" si="758"/>
        <v>0</v>
      </c>
      <c r="HB228" s="229">
        <f t="shared" si="766"/>
        <v>1.05</v>
      </c>
      <c r="HC228" s="204">
        <f t="shared" si="702"/>
        <v>-16.484778997937365</v>
      </c>
      <c r="HD228" s="204">
        <f t="shared" si="634"/>
        <v>0.2771216954625082</v>
      </c>
      <c r="HE228" s="537"/>
      <c r="HF228" s="537"/>
      <c r="HG228" s="537"/>
      <c r="HH228" s="537"/>
      <c r="HI228" s="518"/>
      <c r="HJ228" s="519">
        <f t="shared" si="741"/>
        <v>0.2771216954625082</v>
      </c>
      <c r="HK228" s="519">
        <f t="shared" si="742"/>
        <v>0.2771216954625082</v>
      </c>
      <c r="HL228" s="519">
        <f t="shared" si="774"/>
        <v>0.2771216954625082</v>
      </c>
      <c r="HM228" s="519">
        <f t="shared" si="743"/>
        <v>0.2771216954625082</v>
      </c>
      <c r="HN228" s="546">
        <f t="shared" si="785"/>
        <v>0.2771216954625082</v>
      </c>
      <c r="HO228" s="104">
        <f t="shared" si="744"/>
        <v>-11.269373713464933</v>
      </c>
      <c r="HP228" s="165">
        <v>-11.447822222222223</v>
      </c>
      <c r="HQ228" s="183"/>
      <c r="HR228" s="36">
        <v>42470</v>
      </c>
      <c r="HS228" s="105">
        <v>8.7268000000000008</v>
      </c>
      <c r="HT228" s="108">
        <v>8.64175</v>
      </c>
      <c r="HV228" s="104">
        <v>-10.114625108000048</v>
      </c>
      <c r="HW228" s="202">
        <f t="shared" si="804"/>
        <v>0.26392542425000776</v>
      </c>
      <c r="HX228" s="223">
        <v>0.35824999999999996</v>
      </c>
      <c r="HY228" s="163">
        <f t="shared" si="759"/>
        <v>0</v>
      </c>
      <c r="HZ228" s="229">
        <f t="shared" si="767"/>
        <v>1.05</v>
      </c>
      <c r="IA228" s="204">
        <f t="shared" si="707"/>
        <v>-17.261303699227465</v>
      </c>
      <c r="IB228" s="204">
        <f t="shared" si="636"/>
        <v>0.2771216954625082</v>
      </c>
      <c r="IC228" s="537"/>
      <c r="ID228" s="537"/>
      <c r="IE228" s="537"/>
      <c r="IF228" s="537"/>
      <c r="IG228" s="518"/>
      <c r="IH228" s="519">
        <f t="shared" si="745"/>
        <v>0.2771216954625082</v>
      </c>
      <c r="II228" s="519">
        <f t="shared" si="746"/>
        <v>0.2771216954625082</v>
      </c>
      <c r="IJ228" s="519">
        <f t="shared" si="775"/>
        <v>0.2771216954625082</v>
      </c>
      <c r="IK228" s="519">
        <f t="shared" si="747"/>
        <v>0.2771216954625082</v>
      </c>
      <c r="IL228" s="546">
        <f t="shared" si="786"/>
        <v>0.2771216954625082</v>
      </c>
      <c r="IM228" s="104">
        <f t="shared" si="748"/>
        <v>-11.106800705812487</v>
      </c>
      <c r="IN228" s="186"/>
      <c r="IO228" s="183"/>
      <c r="IP228" s="36">
        <v>42470</v>
      </c>
      <c r="IQ228" s="105">
        <v>8.7268000000000008</v>
      </c>
      <c r="IR228" s="108">
        <v>8.64175</v>
      </c>
      <c r="IT228" s="104">
        <v>-10.114625108000048</v>
      </c>
      <c r="IU228" s="202">
        <f t="shared" si="805"/>
        <v>0.26392542425000776</v>
      </c>
      <c r="IV228" s="365"/>
      <c r="IW228" s="163">
        <f t="shared" si="760"/>
        <v>0</v>
      </c>
      <c r="IX228" s="229">
        <f t="shared" si="768"/>
        <v>1</v>
      </c>
      <c r="IY228" s="204">
        <f t="shared" si="712"/>
        <v>-13.279319834327401</v>
      </c>
      <c r="IZ228" s="204">
        <f t="shared" si="638"/>
        <v>0.22785084850001525</v>
      </c>
      <c r="JA228" s="537"/>
      <c r="JB228" s="537"/>
      <c r="JC228" s="537"/>
      <c r="JD228" s="537"/>
      <c r="JE228" s="518"/>
      <c r="JF228" s="519">
        <f t="shared" si="749"/>
        <v>0.22785084850001525</v>
      </c>
      <c r="JG228" s="519">
        <f t="shared" si="750"/>
        <v>0.22785084850001525</v>
      </c>
      <c r="JH228" s="519">
        <f t="shared" si="776"/>
        <v>0.45570169700003049</v>
      </c>
      <c r="JI228" s="519">
        <f t="shared" si="751"/>
        <v>0.45570169700003049</v>
      </c>
      <c r="JJ228" s="546">
        <f t="shared" si="787"/>
        <v>0.45570169700003049</v>
      </c>
      <c r="JK228" s="104">
        <f t="shared" si="752"/>
        <v>-11.421728061326466</v>
      </c>
      <c r="JL228" s="186"/>
      <c r="JM228" s="583"/>
      <c r="JN228" s="527"/>
      <c r="JO228" s="163">
        <v>-10.114625108000048</v>
      </c>
      <c r="JP228" s="163">
        <v>-0.89175000000000004</v>
      </c>
      <c r="JQ228" s="398">
        <f t="shared" si="715"/>
        <v>-7.4859639870123829</v>
      </c>
      <c r="JT228" s="163">
        <v>-0.14175000000000004</v>
      </c>
      <c r="JU228" s="398">
        <f t="shared" si="716"/>
        <v>-10.632635622055803</v>
      </c>
      <c r="JX228" s="163">
        <v>1.4582500000000014</v>
      </c>
      <c r="JY228" s="425">
        <f t="shared" si="717"/>
        <v>4.9700451400026435E-2</v>
      </c>
      <c r="KB228" s="163">
        <v>3.60825</v>
      </c>
      <c r="KC228" s="398">
        <f t="shared" si="788"/>
        <v>-2.7326901282582763</v>
      </c>
      <c r="KF228" s="163">
        <v>-2.7417499999999997</v>
      </c>
      <c r="KG228" s="398">
        <f t="shared" si="718"/>
        <v>-11.282840674112315</v>
      </c>
      <c r="KJ228" s="163">
        <v>0.50825000000000031</v>
      </c>
      <c r="KK228" s="398">
        <f t="shared" si="719"/>
        <v>-11.269373713464933</v>
      </c>
      <c r="KL228" s="425">
        <v>-11.447822222222223</v>
      </c>
      <c r="KN228" s="365">
        <v>0.35824999999999996</v>
      </c>
      <c r="KO228" s="398">
        <f t="shared" si="720"/>
        <v>-11.106800705812487</v>
      </c>
      <c r="KP228" s="164"/>
      <c r="KR228" s="365"/>
      <c r="KS228" s="398">
        <f t="shared" si="789"/>
        <v>-11.421728061326466</v>
      </c>
      <c r="KT228" s="164"/>
      <c r="KU228" s="36">
        <v>42470</v>
      </c>
    </row>
    <row r="229" spans="1:325" x14ac:dyDescent="0.35">
      <c r="A229" s="95">
        <v>41374</v>
      </c>
      <c r="B229" s="36">
        <v>41374</v>
      </c>
      <c r="C229" s="301">
        <v>7.75</v>
      </c>
      <c r="D229" s="301">
        <v>8.5</v>
      </c>
      <c r="E229" s="301">
        <v>10.100000000000001</v>
      </c>
      <c r="F229" s="301">
        <v>12.25</v>
      </c>
      <c r="G229" s="301">
        <v>5.9</v>
      </c>
      <c r="H229" s="301">
        <v>9.15</v>
      </c>
      <c r="I229" s="301">
        <v>9</v>
      </c>
      <c r="J229" s="301"/>
      <c r="K229" s="106"/>
      <c r="L229" s="36">
        <v>42470</v>
      </c>
      <c r="M229" s="105">
        <v>8.7268000000000008</v>
      </c>
      <c r="N229" s="98">
        <f t="shared" si="778"/>
        <v>8.64175</v>
      </c>
      <c r="O229" s="108">
        <f t="shared" si="779"/>
        <v>8.5571666666666655</v>
      </c>
      <c r="P229" s="262"/>
      <c r="Q229" s="181">
        <v>42470</v>
      </c>
      <c r="R229" s="301">
        <v>7.75</v>
      </c>
      <c r="S229" s="224">
        <v>-0.89175000000000004</v>
      </c>
      <c r="T229"/>
      <c r="U229" s="301">
        <v>8.5</v>
      </c>
      <c r="V229" s="224">
        <v>-0.14175000000000004</v>
      </c>
      <c r="X229" s="301">
        <v>10.100000000000001</v>
      </c>
      <c r="Y229" s="224">
        <v>1.4582500000000014</v>
      </c>
      <c r="AA229" s="301">
        <v>12.25</v>
      </c>
      <c r="AB229" s="224">
        <v>3.60825</v>
      </c>
      <c r="AD229" s="301">
        <v>5.9</v>
      </c>
      <c r="AE229" s="223">
        <v>-2.7417499999999997</v>
      </c>
      <c r="AF229"/>
      <c r="AG229" s="301">
        <v>9.15</v>
      </c>
      <c r="AH229" s="223">
        <v>0.50825000000000031</v>
      </c>
      <c r="AI229" s="100">
        <v>-11.447822222222223</v>
      </c>
      <c r="AJ229" s="301">
        <v>9</v>
      </c>
      <c r="AK229" s="223">
        <v>0.35824999999999996</v>
      </c>
      <c r="AM229" s="301"/>
      <c r="AN229" s="118"/>
      <c r="AZ229" s="36">
        <v>42471</v>
      </c>
      <c r="BA229" s="301">
        <v>8.6</v>
      </c>
      <c r="BC229" s="301">
        <v>8.9499999999999993</v>
      </c>
      <c r="BE229" s="301">
        <v>10.7</v>
      </c>
      <c r="BG229" s="301">
        <v>10.8</v>
      </c>
      <c r="BI229" s="301">
        <v>4.6500000000000004</v>
      </c>
      <c r="BK229" s="301">
        <v>9.25</v>
      </c>
      <c r="BM229" s="301">
        <v>6.6</v>
      </c>
      <c r="BN229" s="186"/>
      <c r="BO229" s="186"/>
      <c r="BP229" s="186"/>
      <c r="BQ229" s="186"/>
      <c r="BS229" s="36">
        <v>42471</v>
      </c>
      <c r="BT229">
        <v>175</v>
      </c>
      <c r="BU229">
        <f t="shared" si="671"/>
        <v>1.75</v>
      </c>
      <c r="BV229">
        <f t="shared" si="672"/>
        <v>-9.6371085937499785</v>
      </c>
      <c r="BW229">
        <v>158</v>
      </c>
      <c r="BX229">
        <f t="shared" si="673"/>
        <v>1.58</v>
      </c>
      <c r="CD229" s="36">
        <v>42471</v>
      </c>
      <c r="CE229" s="105">
        <v>8.898299999999999</v>
      </c>
      <c r="CF229" s="108">
        <v>8.8125499999999999</v>
      </c>
      <c r="CH229" s="104">
        <v>-9.6371085937499785</v>
      </c>
      <c r="CI229" s="202">
        <f t="shared" si="798"/>
        <v>0.25392542425000775</v>
      </c>
      <c r="CJ229" s="224">
        <v>-0.21255000000000024</v>
      </c>
      <c r="CK229" s="163">
        <f t="shared" si="753"/>
        <v>0</v>
      </c>
      <c r="CL229" s="229">
        <f t="shared" si="761"/>
        <v>1</v>
      </c>
      <c r="CM229" s="204">
        <f t="shared" si="677"/>
        <v>-11.651844790817403</v>
      </c>
      <c r="CN229" s="204">
        <f t="shared" si="593"/>
        <v>0.20785084850001567</v>
      </c>
      <c r="CO229" s="537"/>
      <c r="CP229" s="537"/>
      <c r="CQ229" s="537"/>
      <c r="CR229" s="537"/>
      <c r="CS229" s="518"/>
      <c r="CT229" s="519">
        <f t="shared" si="721"/>
        <v>0.20785084850001567</v>
      </c>
      <c r="CU229" s="519">
        <f t="shared" si="722"/>
        <v>0.20785084850001567</v>
      </c>
      <c r="CV229" s="519">
        <f t="shared" si="769"/>
        <v>0.20785084850001567</v>
      </c>
      <c r="CW229" s="519">
        <f t="shared" si="723"/>
        <v>0.20785084850001567</v>
      </c>
      <c r="CX229" s="546">
        <f t="shared" si="780"/>
        <v>0.20785084850001567</v>
      </c>
      <c r="CY229" s="104">
        <f t="shared" si="724"/>
        <v>-7.2781131385123672</v>
      </c>
      <c r="DB229" s="36">
        <v>42471</v>
      </c>
      <c r="DC229" s="105">
        <v>8.898299999999999</v>
      </c>
      <c r="DD229" s="108">
        <v>8.8125499999999999</v>
      </c>
      <c r="DF229" s="104">
        <v>-9.6371085937499785</v>
      </c>
      <c r="DG229" s="202">
        <f t="shared" si="799"/>
        <v>0.25392542425000775</v>
      </c>
      <c r="DH229" s="224">
        <v>0.13744999999999941</v>
      </c>
      <c r="DI229" s="163">
        <f t="shared" si="754"/>
        <v>0</v>
      </c>
      <c r="DJ229" s="229">
        <f t="shared" si="762"/>
        <v>1.05</v>
      </c>
      <c r="DK229" s="204">
        <f t="shared" si="682"/>
        <v>-14.806079219177313</v>
      </c>
      <c r="DL229" s="204">
        <f t="shared" si="627"/>
        <v>0.2666216954625078</v>
      </c>
      <c r="DM229" s="537"/>
      <c r="DN229" s="537"/>
      <c r="DO229" s="537"/>
      <c r="DP229" s="537"/>
      <c r="DQ229" s="518"/>
      <c r="DR229" s="519">
        <f t="shared" si="725"/>
        <v>0.2666216954625078</v>
      </c>
      <c r="DS229" s="519">
        <f t="shared" si="726"/>
        <v>0.2666216954625078</v>
      </c>
      <c r="DT229" s="519">
        <f t="shared" si="770"/>
        <v>0.2666216954625078</v>
      </c>
      <c r="DU229" s="519">
        <f t="shared" si="727"/>
        <v>0.2666216954625078</v>
      </c>
      <c r="DV229" s="546">
        <f t="shared" si="781"/>
        <v>0.2666216954625078</v>
      </c>
      <c r="DW229" s="104">
        <f t="shared" si="728"/>
        <v>-10.366013926593295</v>
      </c>
      <c r="DX229" s="182"/>
      <c r="DY229" s="183"/>
      <c r="DZ229" s="36">
        <v>42471</v>
      </c>
      <c r="EA229" s="105">
        <v>8.898299999999999</v>
      </c>
      <c r="EB229" s="108">
        <v>8.8125499999999999</v>
      </c>
      <c r="ED229" s="104">
        <v>-9.6371085937499785</v>
      </c>
      <c r="EE229" s="202">
        <f t="shared" si="800"/>
        <v>0.25392542425000775</v>
      </c>
      <c r="EF229" s="224">
        <v>1.8874499999999994</v>
      </c>
      <c r="EG229" s="163">
        <f t="shared" si="755"/>
        <v>0</v>
      </c>
      <c r="EH229" s="229">
        <f t="shared" si="763"/>
        <v>1.1000000000000001</v>
      </c>
      <c r="EI229" s="204">
        <f t="shared" si="687"/>
        <v>-4.9359002533799368</v>
      </c>
      <c r="EJ229" s="204">
        <f t="shared" si="628"/>
        <v>0.2793179666750083</v>
      </c>
      <c r="EK229" s="537"/>
      <c r="EL229" s="537"/>
      <c r="EM229" s="537"/>
      <c r="EN229" s="537"/>
      <c r="EO229" s="518"/>
      <c r="EP229" s="519">
        <f t="shared" si="729"/>
        <v>0.2793179666750083</v>
      </c>
      <c r="EQ229" s="519">
        <f t="shared" si="730"/>
        <v>0.2793179666750083</v>
      </c>
      <c r="ER229" s="519">
        <f t="shared" si="771"/>
        <v>0.2793179666750083</v>
      </c>
      <c r="ES229" s="519">
        <f t="shared" si="731"/>
        <v>0.50277234001501492</v>
      </c>
      <c r="ET229" s="546">
        <f t="shared" si="782"/>
        <v>0.50277234001501492</v>
      </c>
      <c r="EU229" s="104">
        <f t="shared" si="732"/>
        <v>0.55247279141504135</v>
      </c>
      <c r="EV229" s="182"/>
      <c r="EW229" s="183"/>
      <c r="EX229" s="36">
        <v>42471</v>
      </c>
      <c r="EY229" s="105">
        <v>8.898299999999999</v>
      </c>
      <c r="EZ229" s="108">
        <v>8.8125499999999999</v>
      </c>
      <c r="FB229" s="104">
        <v>-9.6371085937499785</v>
      </c>
      <c r="FC229" s="202">
        <f t="shared" si="801"/>
        <v>0.25392542425000775</v>
      </c>
      <c r="FD229" s="224">
        <v>1.9874500000000008</v>
      </c>
      <c r="FE229" s="163">
        <f t="shared" si="756"/>
        <v>0</v>
      </c>
      <c r="FF229" s="229">
        <f t="shared" si="764"/>
        <v>1.1000000000000001</v>
      </c>
      <c r="FG229" s="204">
        <f t="shared" si="692"/>
        <v>-7.9348960391673939</v>
      </c>
      <c r="FH229" s="204">
        <f t="shared" si="630"/>
        <v>0.2793179666750083</v>
      </c>
      <c r="FI229" s="537"/>
      <c r="FJ229" s="537"/>
      <c r="FK229" s="537"/>
      <c r="FL229" s="537"/>
      <c r="FM229" s="518"/>
      <c r="FN229" s="519">
        <f t="shared" si="733"/>
        <v>0.2793179666750083</v>
      </c>
      <c r="FO229" s="519">
        <f t="shared" si="734"/>
        <v>0.2793179666750083</v>
      </c>
      <c r="FP229" s="519">
        <f t="shared" si="772"/>
        <v>0.2793179666750083</v>
      </c>
      <c r="FQ229" s="519">
        <f t="shared" si="735"/>
        <v>0.50277234001501492</v>
      </c>
      <c r="FR229" s="546">
        <f t="shared" si="783"/>
        <v>0.50277234001501492</v>
      </c>
      <c r="FS229" s="104">
        <f t="shared" si="736"/>
        <v>-2.2299177882432613</v>
      </c>
      <c r="FT229" s="182"/>
      <c r="FU229" s="183"/>
      <c r="FV229" s="36">
        <v>42471</v>
      </c>
      <c r="FW229" s="105">
        <v>8.898299999999999</v>
      </c>
      <c r="FX229" s="108">
        <v>8.8125499999999999</v>
      </c>
      <c r="FZ229" s="104">
        <v>-9.6371085937499785</v>
      </c>
      <c r="GA229" s="202">
        <f t="shared" si="802"/>
        <v>0.25392542425000775</v>
      </c>
      <c r="GB229" s="223">
        <v>-4.1625499999999995</v>
      </c>
      <c r="GC229" s="163">
        <f t="shared" si="757"/>
        <v>0.85</v>
      </c>
      <c r="GD229" s="229">
        <f t="shared" si="765"/>
        <v>0</v>
      </c>
      <c r="GE229" s="204">
        <f t="shared" si="697"/>
        <v>-16.51306323007238</v>
      </c>
      <c r="GF229" s="204">
        <f t="shared" si="632"/>
        <v>0.16976203486251507</v>
      </c>
      <c r="GG229" s="537"/>
      <c r="GH229" s="537"/>
      <c r="GI229" s="537"/>
      <c r="GJ229" s="537"/>
      <c r="GK229" s="518"/>
      <c r="GL229" s="519">
        <f t="shared" si="737"/>
        <v>0.16976203486251507</v>
      </c>
      <c r="GM229" s="519">
        <f t="shared" si="738"/>
        <v>0.16976203486251507</v>
      </c>
      <c r="GN229" s="519">
        <f t="shared" si="773"/>
        <v>0.16976203486251507</v>
      </c>
      <c r="GO229" s="519">
        <f t="shared" si="739"/>
        <v>0.16976203486251507</v>
      </c>
      <c r="GP229" s="546">
        <f t="shared" si="784"/>
        <v>0.16976203486251507</v>
      </c>
      <c r="GQ229" s="104">
        <f t="shared" si="740"/>
        <v>-11.1130786392498</v>
      </c>
      <c r="GS229" s="183"/>
      <c r="GT229" s="36">
        <v>42471</v>
      </c>
      <c r="GU229" s="105">
        <v>8.898299999999999</v>
      </c>
      <c r="GV229" s="108">
        <v>8.8125499999999999</v>
      </c>
      <c r="GX229" s="104">
        <v>-9.6371085937499785</v>
      </c>
      <c r="GY229" s="202">
        <f t="shared" si="803"/>
        <v>0.25392542425000775</v>
      </c>
      <c r="GZ229" s="223">
        <v>0.43745000000000012</v>
      </c>
      <c r="HA229" s="163">
        <f t="shared" si="758"/>
        <v>0</v>
      </c>
      <c r="HB229" s="229">
        <f t="shared" si="766"/>
        <v>1.05</v>
      </c>
      <c r="HC229" s="204">
        <f t="shared" si="702"/>
        <v>-16.218157302474857</v>
      </c>
      <c r="HD229" s="204">
        <f t="shared" si="634"/>
        <v>0.2666216954625078</v>
      </c>
      <c r="HE229" s="537"/>
      <c r="HF229" s="537"/>
      <c r="HG229" s="537"/>
      <c r="HH229" s="537"/>
      <c r="HI229" s="518"/>
      <c r="HJ229" s="519">
        <f t="shared" si="741"/>
        <v>0.2666216954625078</v>
      </c>
      <c r="HK229" s="519">
        <f t="shared" si="742"/>
        <v>0.2666216954625078</v>
      </c>
      <c r="HL229" s="519">
        <f t="shared" si="774"/>
        <v>0.5332433909250156</v>
      </c>
      <c r="HM229" s="519">
        <f t="shared" si="743"/>
        <v>0.5332433909250156</v>
      </c>
      <c r="HN229" s="546">
        <f t="shared" si="785"/>
        <v>0.5332433909250156</v>
      </c>
      <c r="HO229" s="104">
        <f t="shared" si="744"/>
        <v>-10.736130322539918</v>
      </c>
      <c r="HP229" s="165"/>
      <c r="HQ229" s="183"/>
      <c r="HR229" s="36">
        <v>42471</v>
      </c>
      <c r="HS229" s="105">
        <v>8.898299999999999</v>
      </c>
      <c r="HT229" s="108">
        <v>8.8125499999999999</v>
      </c>
      <c r="HV229" s="104">
        <v>-9.6371085937499785</v>
      </c>
      <c r="HW229" s="202">
        <f t="shared" si="804"/>
        <v>0.25392542425000775</v>
      </c>
      <c r="HX229" s="223">
        <v>-2.2125500000000002</v>
      </c>
      <c r="HY229" s="163">
        <f t="shared" si="759"/>
        <v>0.93</v>
      </c>
      <c r="HZ229" s="229">
        <f t="shared" si="767"/>
        <v>0</v>
      </c>
      <c r="IA229" s="204">
        <f t="shared" si="707"/>
        <v>-17.07122763042495</v>
      </c>
      <c r="IB229" s="204">
        <f t="shared" si="636"/>
        <v>0.19007606880251515</v>
      </c>
      <c r="IC229" s="537"/>
      <c r="ID229" s="537"/>
      <c r="IE229" s="537"/>
      <c r="IF229" s="537"/>
      <c r="IG229" s="518"/>
      <c r="IH229" s="519">
        <f t="shared" si="745"/>
        <v>0.19007606880251515</v>
      </c>
      <c r="II229" s="519">
        <f t="shared" si="746"/>
        <v>0.19007606880251515</v>
      </c>
      <c r="IJ229" s="519">
        <f t="shared" si="775"/>
        <v>0.19007606880251515</v>
      </c>
      <c r="IK229" s="519">
        <f t="shared" si="747"/>
        <v>0.19007606880251515</v>
      </c>
      <c r="IL229" s="546">
        <f t="shared" si="786"/>
        <v>0.19007606880251515</v>
      </c>
      <c r="IM229" s="104">
        <f t="shared" si="748"/>
        <v>-10.916724637009972</v>
      </c>
      <c r="IO229" s="183"/>
      <c r="IP229" s="36">
        <v>42471</v>
      </c>
      <c r="IQ229" s="105">
        <v>8.898299999999999</v>
      </c>
      <c r="IR229" s="108">
        <v>8.8125499999999999</v>
      </c>
      <c r="IT229" s="104">
        <v>-9.6371085937499785</v>
      </c>
      <c r="IU229" s="202">
        <f t="shared" si="805"/>
        <v>0.25392542425000775</v>
      </c>
      <c r="IV229" s="365"/>
      <c r="IW229" s="163">
        <f t="shared" si="760"/>
        <v>0</v>
      </c>
      <c r="IX229" s="229">
        <f t="shared" si="768"/>
        <v>1</v>
      </c>
      <c r="IY229" s="204">
        <f t="shared" si="712"/>
        <v>-13.071468985827387</v>
      </c>
      <c r="IZ229" s="204">
        <f t="shared" si="638"/>
        <v>0.2078508485000139</v>
      </c>
      <c r="JA229" s="537"/>
      <c r="JB229" s="537"/>
      <c r="JC229" s="537"/>
      <c r="JD229" s="537"/>
      <c r="JE229" s="518"/>
      <c r="JF229" s="519">
        <f t="shared" si="749"/>
        <v>0.2078508485000139</v>
      </c>
      <c r="JG229" s="519">
        <f t="shared" si="750"/>
        <v>0.2078508485000139</v>
      </c>
      <c r="JH229" s="519">
        <f t="shared" si="776"/>
        <v>0.41570169700002779</v>
      </c>
      <c r="JI229" s="519">
        <f t="shared" si="751"/>
        <v>0.41570169700002779</v>
      </c>
      <c r="JJ229" s="546">
        <f t="shared" si="787"/>
        <v>0.41570169700002779</v>
      </c>
      <c r="JK229" s="104">
        <f t="shared" si="752"/>
        <v>-11.006026364326438</v>
      </c>
      <c r="JO229" s="163">
        <v>-9.6371085937499785</v>
      </c>
      <c r="JP229" s="163">
        <v>-0.21255000000000024</v>
      </c>
      <c r="JQ229" s="398">
        <f t="shared" si="715"/>
        <v>-7.2781131385123672</v>
      </c>
      <c r="JT229" s="163">
        <v>0.13744999999999941</v>
      </c>
      <c r="JU229" s="398">
        <f t="shared" si="716"/>
        <v>-10.366013926593295</v>
      </c>
      <c r="JX229" s="163">
        <v>1.8874499999999994</v>
      </c>
      <c r="JY229" s="425">
        <f t="shared" si="717"/>
        <v>0.55247279141504135</v>
      </c>
      <c r="KB229" s="163">
        <v>1.9874500000000008</v>
      </c>
      <c r="KC229" s="398">
        <f t="shared" si="788"/>
        <v>-2.2299177882432613</v>
      </c>
      <c r="KF229" s="163">
        <v>-4.1625499999999995</v>
      </c>
      <c r="KG229" s="398">
        <f t="shared" si="718"/>
        <v>-11.1130786392498</v>
      </c>
      <c r="KH229" s="425"/>
      <c r="KJ229" s="163">
        <v>0.43745000000000012</v>
      </c>
      <c r="KK229" s="398">
        <f t="shared" si="719"/>
        <v>-10.736130322539918</v>
      </c>
      <c r="KL229" s="425"/>
      <c r="KN229" s="365">
        <v>-2.2125500000000002</v>
      </c>
      <c r="KO229" s="398">
        <f t="shared" si="720"/>
        <v>-10.916724637009972</v>
      </c>
      <c r="KR229" s="365"/>
      <c r="KS229" s="398">
        <f t="shared" si="789"/>
        <v>-11.006026364326438</v>
      </c>
      <c r="KU229" s="36">
        <v>42471</v>
      </c>
      <c r="LE229" s="98">
        <f>(KH222-KG222)</f>
        <v>5.7418323773923419E-3</v>
      </c>
      <c r="LF229" s="402" t="str">
        <f>IF(AND(LE229&gt;-0.5,LE229&lt;0.5)," ",LE229)</f>
        <v xml:space="preserve"> </v>
      </c>
      <c r="LG229" s="98">
        <f>(KL228-KK228)</f>
        <v>-0.17844850875729001</v>
      </c>
      <c r="LH229" s="402" t="str">
        <f>IF(AND(LG229&gt;-0.5,LG229&lt;0.5)," ",LG229)</f>
        <v xml:space="preserve"> </v>
      </c>
      <c r="LI229" s="98">
        <f>(KP227-KO227)</f>
        <v>-0.60279585269325864</v>
      </c>
      <c r="LJ229" s="402">
        <f>IF(AND(LI229&gt;-0.5,LI229&lt;0.5)," ",LI229)</f>
        <v>-0.60279585269325864</v>
      </c>
      <c r="LK229" s="592"/>
      <c r="LL229" s="402"/>
      <c r="LM229" s="112">
        <v>13</v>
      </c>
    </row>
    <row r="230" spans="1:325" x14ac:dyDescent="0.35">
      <c r="A230" s="95">
        <v>41375</v>
      </c>
      <c r="B230" s="36">
        <v>41375</v>
      </c>
      <c r="C230" s="301">
        <v>8.6</v>
      </c>
      <c r="D230" s="301">
        <v>8.9499999999999993</v>
      </c>
      <c r="E230" s="301">
        <v>10.7</v>
      </c>
      <c r="F230" s="301">
        <v>10.8</v>
      </c>
      <c r="G230" s="301">
        <v>4.6500000000000004</v>
      </c>
      <c r="H230" s="301">
        <v>9.25</v>
      </c>
      <c r="I230" s="301">
        <v>6.6</v>
      </c>
      <c r="J230" s="301"/>
      <c r="K230" s="106"/>
      <c r="L230" s="36">
        <v>42471</v>
      </c>
      <c r="M230" s="105">
        <v>8.898299999999999</v>
      </c>
      <c r="N230" s="98">
        <f t="shared" si="778"/>
        <v>8.8125499999999999</v>
      </c>
      <c r="O230" s="108">
        <f t="shared" si="779"/>
        <v>8.7272666666666669</v>
      </c>
      <c r="P230" s="262"/>
      <c r="Q230" s="181">
        <v>42471</v>
      </c>
      <c r="R230" s="301">
        <v>8.6</v>
      </c>
      <c r="S230" s="224">
        <v>-0.21255000000000024</v>
      </c>
      <c r="T230"/>
      <c r="U230" s="301">
        <v>8.9499999999999993</v>
      </c>
      <c r="V230" s="224">
        <v>0.13744999999999941</v>
      </c>
      <c r="X230" s="301">
        <v>10.7</v>
      </c>
      <c r="Y230" s="224">
        <v>1.8874499999999994</v>
      </c>
      <c r="AA230" s="301">
        <v>10.8</v>
      </c>
      <c r="AB230" s="224">
        <v>1.9874500000000008</v>
      </c>
      <c r="AD230" s="301">
        <v>4.6500000000000004</v>
      </c>
      <c r="AE230" s="223">
        <v>-4.1625499999999995</v>
      </c>
      <c r="AG230" s="301">
        <v>9.25</v>
      </c>
      <c r="AH230" s="223">
        <v>0.43745000000000012</v>
      </c>
      <c r="AI230" s="100"/>
      <c r="AJ230" s="301">
        <v>6.6</v>
      </c>
      <c r="AK230" s="223">
        <v>-2.2125500000000002</v>
      </c>
      <c r="AM230" s="301"/>
      <c r="AN230" s="118"/>
      <c r="AZ230" s="36">
        <v>42472</v>
      </c>
      <c r="BA230" s="301">
        <v>6.05</v>
      </c>
      <c r="BC230" s="301">
        <v>10.35</v>
      </c>
      <c r="BE230" s="301">
        <v>9.15</v>
      </c>
      <c r="BG230" s="301">
        <v>10.6</v>
      </c>
      <c r="BI230" s="301">
        <v>5.0500000000000007</v>
      </c>
      <c r="BK230" s="301">
        <v>8.35</v>
      </c>
      <c r="BM230" s="301">
        <v>7.4</v>
      </c>
      <c r="BN230" s="186"/>
      <c r="BO230" s="186"/>
      <c r="BP230" s="186"/>
      <c r="BQ230" s="186"/>
      <c r="BS230" s="36">
        <v>42472</v>
      </c>
      <c r="BT230">
        <v>176</v>
      </c>
      <c r="BU230">
        <f t="shared" si="671"/>
        <v>1.76</v>
      </c>
      <c r="BV230">
        <f t="shared" si="672"/>
        <v>-9.1457061759999689</v>
      </c>
      <c r="BW230">
        <v>159</v>
      </c>
      <c r="BX230">
        <f t="shared" si="673"/>
        <v>1.59</v>
      </c>
      <c r="BY230">
        <v>-18.03790873015873</v>
      </c>
      <c r="CD230" s="36">
        <v>42472</v>
      </c>
      <c r="CE230" s="105">
        <v>9.0711999999999993</v>
      </c>
      <c r="CF230" s="108">
        <v>8.9847499999999982</v>
      </c>
      <c r="CH230" s="104">
        <v>-9.1457061759999689</v>
      </c>
      <c r="CJ230" s="224">
        <v>-2.9347499999999984</v>
      </c>
      <c r="CK230" s="224"/>
      <c r="CL230" s="224"/>
      <c r="CM230" s="224"/>
      <c r="CN230" s="224"/>
      <c r="CU230" s="104"/>
      <c r="CV230" s="104"/>
      <c r="DB230" s="36">
        <v>42472</v>
      </c>
      <c r="DC230" s="105">
        <v>9.0711999999999993</v>
      </c>
      <c r="DD230" s="108">
        <v>8.9847499999999982</v>
      </c>
      <c r="DF230" s="104">
        <v>-9.1457061759999689</v>
      </c>
      <c r="DH230" s="224">
        <v>1.3652500000000014</v>
      </c>
      <c r="DI230" s="224"/>
      <c r="DJ230" s="224"/>
      <c r="DK230" s="224"/>
      <c r="DL230" s="224"/>
      <c r="DM230" s="186"/>
      <c r="DN230" s="186"/>
      <c r="DO230" s="186"/>
      <c r="DP230" s="186"/>
      <c r="DQ230" s="186"/>
      <c r="DR230" s="186"/>
      <c r="DS230" s="186"/>
      <c r="DT230" s="186"/>
      <c r="DU230" s="186"/>
      <c r="DV230" s="186"/>
      <c r="DW230" s="182"/>
      <c r="DX230" s="182"/>
      <c r="DY230" s="183"/>
      <c r="DZ230" s="36">
        <v>42472</v>
      </c>
      <c r="EA230" s="105">
        <v>9.0711999999999993</v>
      </c>
      <c r="EB230" s="108">
        <v>8.9847499999999982</v>
      </c>
      <c r="ED230" s="104">
        <v>-9.1457061759999689</v>
      </c>
      <c r="EF230" s="224">
        <v>0.16525000000000212</v>
      </c>
      <c r="EG230" s="224"/>
      <c r="EH230" s="224"/>
      <c r="EI230" s="224"/>
      <c r="EJ230" s="224"/>
      <c r="EK230" s="186"/>
      <c r="EL230" s="186"/>
      <c r="EM230" s="186"/>
      <c r="EN230" s="186"/>
      <c r="EO230" s="186"/>
      <c r="EP230" s="186"/>
      <c r="EQ230" s="186"/>
      <c r="ER230" s="186"/>
      <c r="ES230" s="186"/>
      <c r="ET230" s="182"/>
      <c r="EU230" s="182"/>
      <c r="EV230" s="182"/>
      <c r="EW230" s="183"/>
      <c r="EX230" s="36">
        <v>42472</v>
      </c>
      <c r="EY230" s="105">
        <v>9.0711999999999993</v>
      </c>
      <c r="EZ230" s="108">
        <v>8.9847499999999982</v>
      </c>
      <c r="FB230" s="104">
        <v>-9.1457061759999689</v>
      </c>
      <c r="FD230" s="224">
        <v>1.6152500000000014</v>
      </c>
      <c r="FE230" s="224"/>
      <c r="FF230" s="224"/>
      <c r="FG230" s="224"/>
      <c r="FH230" s="224"/>
      <c r="FI230" s="186"/>
      <c r="FJ230" s="186"/>
      <c r="FK230" s="186"/>
      <c r="FL230" s="186"/>
      <c r="FM230" s="186"/>
      <c r="FN230" s="186"/>
      <c r="FO230" s="186"/>
      <c r="FP230" s="186"/>
      <c r="FQ230" s="186"/>
      <c r="FR230" s="182"/>
      <c r="FS230" s="182"/>
      <c r="FT230" s="182"/>
      <c r="FU230" s="183"/>
      <c r="FV230" s="36">
        <v>42472</v>
      </c>
      <c r="FW230" s="105">
        <v>9.0711999999999993</v>
      </c>
      <c r="FX230" s="108">
        <v>8.9847499999999982</v>
      </c>
      <c r="FZ230" s="104">
        <v>-9.1457061759999689</v>
      </c>
      <c r="GB230" s="223">
        <v>-3.9347499999999975</v>
      </c>
      <c r="GC230" s="223"/>
      <c r="GD230" s="223"/>
      <c r="GE230" s="223"/>
      <c r="GF230" s="223"/>
      <c r="GG230" s="206"/>
      <c r="GH230" s="186"/>
      <c r="GI230" s="206"/>
      <c r="GJ230" s="182"/>
      <c r="GK230" s="182"/>
      <c r="GL230" s="182"/>
      <c r="GM230" s="186"/>
      <c r="GN230" s="186"/>
      <c r="GO230" s="186"/>
      <c r="GP230" s="182"/>
      <c r="GQ230" s="182"/>
      <c r="GR230" s="186"/>
      <c r="GS230" s="183"/>
      <c r="GT230" s="36">
        <v>42472</v>
      </c>
      <c r="GU230" s="105">
        <v>9.0711999999999993</v>
      </c>
      <c r="GV230" s="108">
        <v>8.9847499999999982</v>
      </c>
      <c r="GX230" s="104">
        <v>-9.1457061759999689</v>
      </c>
      <c r="GZ230" s="223">
        <v>-0.63474999999999859</v>
      </c>
      <c r="HA230" s="223"/>
      <c r="HB230" s="223"/>
      <c r="HC230" s="223"/>
      <c r="HD230" s="223"/>
      <c r="HE230" s="295"/>
      <c r="HF230" s="494"/>
      <c r="HG230" s="295"/>
      <c r="HH230" s="253"/>
      <c r="HI230" s="253"/>
      <c r="HJ230" s="182"/>
      <c r="HK230" s="186"/>
      <c r="HL230" s="186"/>
      <c r="HM230" s="186"/>
      <c r="HN230" s="182"/>
      <c r="HO230" s="182"/>
      <c r="HQ230" s="183"/>
      <c r="HR230" s="36">
        <v>42472</v>
      </c>
      <c r="HS230" s="105">
        <v>9.0711999999999993</v>
      </c>
      <c r="HT230" s="108">
        <v>8.9847499999999982</v>
      </c>
      <c r="HV230" s="104">
        <v>-9.1457061759999689</v>
      </c>
      <c r="HX230" s="223">
        <v>-1.5847499999999979</v>
      </c>
      <c r="HY230" s="223"/>
      <c r="HZ230" s="223"/>
      <c r="IA230" s="223"/>
      <c r="IB230" s="223"/>
      <c r="IO230" s="183"/>
      <c r="IP230" s="36">
        <v>42472</v>
      </c>
      <c r="IQ230" s="105">
        <v>9.0711999999999993</v>
      </c>
      <c r="IR230" s="108">
        <v>8.9847499999999982</v>
      </c>
      <c r="IT230" s="104">
        <v>-9.1457061759999689</v>
      </c>
      <c r="IV230" s="365"/>
      <c r="IW230" s="365"/>
      <c r="IX230" s="365"/>
      <c r="IY230" s="365"/>
      <c r="IZ230" s="365"/>
      <c r="JO230" s="163">
        <v>-9.1457061759999689</v>
      </c>
      <c r="JP230" s="163">
        <v>-2.9347499999999984</v>
      </c>
      <c r="JQ230" s="398"/>
      <c r="JT230" s="163">
        <v>1.3652500000000014</v>
      </c>
      <c r="JU230" s="398"/>
      <c r="JX230" s="163">
        <v>0.16525000000000212</v>
      </c>
      <c r="JY230" s="425"/>
      <c r="KB230" s="163">
        <v>1.6152500000000014</v>
      </c>
      <c r="KC230" s="398"/>
      <c r="KF230" s="163">
        <v>-3.9347499999999975</v>
      </c>
      <c r="KG230" s="398"/>
      <c r="KJ230" s="163">
        <v>-0.63474999999999859</v>
      </c>
      <c r="KK230" s="398"/>
      <c r="KN230" s="365">
        <v>-1.5847499999999979</v>
      </c>
      <c r="KO230" s="398"/>
      <c r="KR230" s="365"/>
      <c r="KS230" s="398"/>
      <c r="KU230" s="36">
        <v>42472</v>
      </c>
    </row>
    <row r="231" spans="1:325" x14ac:dyDescent="0.35">
      <c r="A231" s="95">
        <v>41376</v>
      </c>
      <c r="B231" s="36">
        <v>41376</v>
      </c>
      <c r="C231" s="301">
        <v>6.05</v>
      </c>
      <c r="D231" s="301">
        <v>10.35</v>
      </c>
      <c r="E231" s="301">
        <v>9.15</v>
      </c>
      <c r="F231" s="301">
        <v>10.6</v>
      </c>
      <c r="G231" s="301">
        <v>5.0500000000000007</v>
      </c>
      <c r="H231" s="301">
        <v>8.35</v>
      </c>
      <c r="I231" s="301">
        <v>7.4</v>
      </c>
      <c r="J231" s="301"/>
      <c r="K231" s="106"/>
      <c r="L231" s="36">
        <v>42472</v>
      </c>
      <c r="M231" s="105">
        <v>9.0711999999999993</v>
      </c>
      <c r="N231" s="98">
        <f t="shared" si="778"/>
        <v>8.9847499999999982</v>
      </c>
      <c r="O231" s="108">
        <f t="shared" si="779"/>
        <v>8.8987666666666669</v>
      </c>
      <c r="P231" s="262"/>
      <c r="Q231" s="181">
        <v>42472</v>
      </c>
      <c r="R231" s="301">
        <v>6.05</v>
      </c>
      <c r="S231" s="224">
        <v>-2.9347499999999984</v>
      </c>
      <c r="T231"/>
      <c r="U231" s="301">
        <v>10.35</v>
      </c>
      <c r="V231" s="224">
        <v>1.3652500000000014</v>
      </c>
      <c r="X231" s="301">
        <v>9.15</v>
      </c>
      <c r="Y231" s="224">
        <v>0.16525000000000212</v>
      </c>
      <c r="AA231" s="301">
        <v>10.6</v>
      </c>
      <c r="AB231" s="224">
        <v>1.6152500000000014</v>
      </c>
      <c r="AD231" s="301">
        <v>5.0500000000000007</v>
      </c>
      <c r="AE231" s="223">
        <v>-3.9347499999999975</v>
      </c>
      <c r="AG231" s="301">
        <v>8.35</v>
      </c>
      <c r="AH231" s="223">
        <v>-0.63474999999999859</v>
      </c>
      <c r="AI231" s="100"/>
      <c r="AJ231" s="301">
        <v>7.4</v>
      </c>
      <c r="AK231" s="223">
        <v>-1.5847499999999979</v>
      </c>
      <c r="AM231" s="301"/>
      <c r="AN231" s="118"/>
      <c r="AZ231" s="36">
        <v>42473</v>
      </c>
      <c r="BA231" s="301">
        <v>5.65</v>
      </c>
      <c r="BC231" s="301">
        <v>8.4</v>
      </c>
      <c r="BE231" s="301">
        <v>9.1999999999999993</v>
      </c>
      <c r="BG231" s="301">
        <v>10.1</v>
      </c>
      <c r="BI231" s="301">
        <v>6.35</v>
      </c>
      <c r="BK231" s="301">
        <v>6.9</v>
      </c>
      <c r="BM231" s="301">
        <v>7.5</v>
      </c>
      <c r="BN231" s="186"/>
      <c r="BO231" s="186"/>
      <c r="BP231" s="186"/>
      <c r="BQ231" s="186"/>
      <c r="BW231">
        <v>160</v>
      </c>
      <c r="BX231">
        <f t="shared" si="673"/>
        <v>1.6</v>
      </c>
      <c r="BY231">
        <v>-16.104055555555554</v>
      </c>
      <c r="CD231" s="36">
        <v>42473</v>
      </c>
      <c r="CE231" s="105">
        <v>9.2454999999999998</v>
      </c>
      <c r="CF231" s="108">
        <v>9.1583499999999987</v>
      </c>
      <c r="CJ231" s="224">
        <v>-3.5083499999999983</v>
      </c>
      <c r="CK231" s="224"/>
      <c r="CL231" s="224"/>
      <c r="CM231" s="224"/>
      <c r="CN231" s="224"/>
      <c r="CU231" s="104"/>
      <c r="CV231" s="104"/>
      <c r="DB231" s="36">
        <v>42473</v>
      </c>
      <c r="DC231" s="105">
        <v>9.2454999999999998</v>
      </c>
      <c r="DD231" s="108">
        <v>9.1583499999999987</v>
      </c>
      <c r="DH231" s="224">
        <v>-0.7583499999999983</v>
      </c>
      <c r="DI231" s="224"/>
      <c r="DJ231" s="224"/>
      <c r="DK231" s="224"/>
      <c r="DL231" s="224"/>
      <c r="DM231" s="186"/>
      <c r="DN231" s="186"/>
      <c r="DO231" s="186"/>
      <c r="DP231" s="186"/>
      <c r="DQ231" s="186"/>
      <c r="DR231" s="186"/>
      <c r="DS231" s="186"/>
      <c r="DT231" s="186"/>
      <c r="DU231" s="186"/>
      <c r="DV231" s="186"/>
      <c r="DW231" s="182"/>
      <c r="DX231" s="182"/>
      <c r="DY231" s="183"/>
      <c r="DZ231" s="36">
        <v>42473</v>
      </c>
      <c r="EA231" s="105">
        <v>9.2454999999999998</v>
      </c>
      <c r="EB231" s="108">
        <v>9.1583499999999987</v>
      </c>
      <c r="EF231" s="224">
        <v>4.1650000000000631E-2</v>
      </c>
      <c r="EG231" s="224"/>
      <c r="EH231" s="224"/>
      <c r="EI231" s="224"/>
      <c r="EJ231" s="224"/>
      <c r="EK231" s="186"/>
      <c r="EL231" s="186"/>
      <c r="EM231" s="186"/>
      <c r="EN231" s="186"/>
      <c r="EO231" s="186"/>
      <c r="EP231" s="186"/>
      <c r="EQ231" s="186"/>
      <c r="ER231" s="186"/>
      <c r="ES231" s="186"/>
      <c r="ET231" s="182"/>
      <c r="EU231" s="182"/>
      <c r="EV231" s="182"/>
      <c r="EW231" s="183"/>
      <c r="EX231" s="36">
        <v>42473</v>
      </c>
      <c r="EY231" s="105">
        <v>9.2454999999999998</v>
      </c>
      <c r="EZ231" s="108">
        <v>9.1583499999999987</v>
      </c>
      <c r="FD231" s="224">
        <v>0.94165000000000099</v>
      </c>
      <c r="FE231" s="224"/>
      <c r="FF231" s="224"/>
      <c r="FG231" s="224"/>
      <c r="FH231" s="224"/>
      <c r="FI231" s="186"/>
      <c r="FJ231" s="186"/>
      <c r="FK231" s="186"/>
      <c r="FL231" s="186"/>
      <c r="FM231" s="186"/>
      <c r="FN231" s="186"/>
      <c r="FO231" s="186"/>
      <c r="FP231" s="186"/>
      <c r="FQ231" s="186"/>
      <c r="FR231" s="182"/>
      <c r="FS231" s="182"/>
      <c r="FT231" s="182"/>
      <c r="FU231" s="183"/>
      <c r="FV231" s="36">
        <v>42473</v>
      </c>
      <c r="FW231" s="105">
        <v>9.2454999999999998</v>
      </c>
      <c r="FX231" s="108">
        <v>9.1583499999999987</v>
      </c>
      <c r="GB231" s="223">
        <v>-2.808349999999999</v>
      </c>
      <c r="GC231" s="223"/>
      <c r="GD231" s="223"/>
      <c r="GE231" s="223"/>
      <c r="GF231" s="223"/>
      <c r="GG231" s="206"/>
      <c r="GH231" s="186"/>
      <c r="GI231" s="206"/>
      <c r="GJ231" s="182"/>
      <c r="GK231" s="182"/>
      <c r="GL231" s="182"/>
      <c r="GM231" s="186"/>
      <c r="GN231" s="186"/>
      <c r="GO231" s="186"/>
      <c r="GP231" s="182"/>
      <c r="GQ231" s="182"/>
      <c r="GR231" s="182"/>
      <c r="GS231" s="183"/>
      <c r="GT231" s="36">
        <v>42473</v>
      </c>
      <c r="GU231" s="105">
        <v>9.2454999999999998</v>
      </c>
      <c r="GV231" s="108">
        <v>9.1583499999999987</v>
      </c>
      <c r="GZ231" s="223">
        <v>-2.2583499999999983</v>
      </c>
      <c r="HA231" s="223"/>
      <c r="HB231" s="223"/>
      <c r="HC231" s="223"/>
      <c r="HD231" s="223"/>
      <c r="HE231" s="295"/>
      <c r="HF231" s="494"/>
      <c r="HG231" s="295"/>
      <c r="HH231" s="253"/>
      <c r="HI231" s="253"/>
      <c r="HJ231" s="182"/>
      <c r="HK231" s="186"/>
      <c r="HL231" s="186"/>
      <c r="HM231" s="186"/>
      <c r="HN231" s="182"/>
      <c r="HO231" s="182"/>
      <c r="HQ231" s="183"/>
      <c r="HR231" s="36">
        <v>42473</v>
      </c>
      <c r="HS231" s="105">
        <v>9.2454999999999998</v>
      </c>
      <c r="HT231" s="108">
        <v>9.1583499999999987</v>
      </c>
      <c r="HX231" s="223">
        <v>-1.6583499999999987</v>
      </c>
      <c r="HY231" s="223"/>
      <c r="HZ231" s="223"/>
      <c r="IA231" s="223"/>
      <c r="IB231" s="223"/>
      <c r="IO231" s="183"/>
      <c r="IP231" s="36">
        <v>42473</v>
      </c>
      <c r="IQ231" s="105">
        <v>9.2454999999999998</v>
      </c>
      <c r="IR231" s="108">
        <v>9.1583499999999987</v>
      </c>
      <c r="IV231" s="365"/>
      <c r="IW231" s="365"/>
      <c r="IX231" s="365"/>
      <c r="IY231" s="365"/>
      <c r="IZ231" s="365"/>
      <c r="JP231" s="163">
        <v>-3.5083499999999983</v>
      </c>
      <c r="JQ231" s="398"/>
      <c r="JT231" s="163">
        <v>-0.7583499999999983</v>
      </c>
      <c r="JU231" s="398"/>
      <c r="JX231" s="163">
        <v>4.1650000000000631E-2</v>
      </c>
      <c r="JY231" s="425"/>
      <c r="KB231" s="163">
        <v>0.94165000000000099</v>
      </c>
      <c r="KC231" s="398"/>
      <c r="KF231" s="163">
        <v>-2.808349999999999</v>
      </c>
      <c r="KG231" s="398"/>
      <c r="KJ231" s="163">
        <v>-2.2583499999999983</v>
      </c>
      <c r="KK231" s="398"/>
      <c r="KN231" s="365">
        <v>-1.6583499999999987</v>
      </c>
      <c r="KO231" s="398"/>
      <c r="KR231" s="365"/>
      <c r="KS231" s="398"/>
      <c r="KU231" s="36">
        <v>42473</v>
      </c>
    </row>
    <row r="232" spans="1:325" x14ac:dyDescent="0.35">
      <c r="A232" s="95">
        <v>41377</v>
      </c>
      <c r="B232" s="36">
        <v>41377</v>
      </c>
      <c r="C232" s="301">
        <v>5.65</v>
      </c>
      <c r="D232" s="301">
        <v>8.4</v>
      </c>
      <c r="E232" s="301">
        <v>9.1999999999999993</v>
      </c>
      <c r="F232" s="301">
        <v>10.1</v>
      </c>
      <c r="G232" s="301">
        <v>6.35</v>
      </c>
      <c r="H232" s="301">
        <v>6.9</v>
      </c>
      <c r="I232" s="301">
        <v>7.5</v>
      </c>
      <c r="J232" s="301"/>
      <c r="K232" s="106"/>
      <c r="L232" s="36">
        <v>42473</v>
      </c>
      <c r="M232" s="105">
        <v>9.2454999999999998</v>
      </c>
      <c r="N232" s="98">
        <f t="shared" si="778"/>
        <v>9.1583499999999987</v>
      </c>
      <c r="O232" s="108">
        <f t="shared" si="779"/>
        <v>9.0716666666666654</v>
      </c>
      <c r="P232" s="262"/>
      <c r="Q232" s="181">
        <v>42473</v>
      </c>
      <c r="R232" s="301">
        <v>5.65</v>
      </c>
      <c r="S232" s="224">
        <v>-3.5083499999999983</v>
      </c>
      <c r="T232"/>
      <c r="U232" s="301">
        <v>8.4</v>
      </c>
      <c r="V232" s="224">
        <v>-0.7583499999999983</v>
      </c>
      <c r="X232" s="301">
        <v>9.1999999999999993</v>
      </c>
      <c r="Y232" s="224">
        <v>4.1650000000000631E-2</v>
      </c>
      <c r="AA232" s="301">
        <v>10.1</v>
      </c>
      <c r="AB232" s="224">
        <v>0.94165000000000099</v>
      </c>
      <c r="AD232" s="301">
        <v>6.35</v>
      </c>
      <c r="AE232" s="223">
        <v>-2.808349999999999</v>
      </c>
      <c r="AG232" s="301">
        <v>6.9</v>
      </c>
      <c r="AH232" s="223">
        <v>-2.2583499999999983</v>
      </c>
      <c r="AJ232" s="301">
        <v>7.5</v>
      </c>
      <c r="AK232" s="223">
        <v>-1.6583499999999987</v>
      </c>
      <c r="AM232" s="301"/>
      <c r="AN232" s="118"/>
      <c r="AZ232" s="36">
        <v>42474</v>
      </c>
      <c r="BA232" s="301">
        <v>5.45</v>
      </c>
      <c r="BC232" s="301">
        <v>6.95</v>
      </c>
      <c r="BE232" s="301">
        <v>8.4</v>
      </c>
      <c r="BG232" s="301">
        <v>9.6499999999999986</v>
      </c>
      <c r="BI232" s="301">
        <v>7.4</v>
      </c>
      <c r="BK232" s="301">
        <v>8.6</v>
      </c>
      <c r="BM232" s="301">
        <v>7.5</v>
      </c>
      <c r="BN232" s="186"/>
      <c r="BO232" s="186"/>
      <c r="BP232" s="186"/>
      <c r="BQ232" s="186"/>
      <c r="BW232">
        <v>161</v>
      </c>
      <c r="BX232">
        <f t="shared" si="673"/>
        <v>1.61</v>
      </c>
      <c r="BY232">
        <v>-15.595277777777779</v>
      </c>
      <c r="CD232" s="36">
        <v>42474</v>
      </c>
      <c r="CE232" s="105">
        <v>9.4211999999999989</v>
      </c>
      <c r="CF232" s="108">
        <v>9.3333499999999994</v>
      </c>
      <c r="CJ232" s="224">
        <v>-3.8833499999999992</v>
      </c>
      <c r="CK232" s="224"/>
      <c r="CL232" s="224"/>
      <c r="CM232" s="224"/>
      <c r="CN232" s="224"/>
      <c r="CU232" s="104"/>
      <c r="CV232" s="104"/>
      <c r="DB232" s="36">
        <v>42474</v>
      </c>
      <c r="DC232" s="105">
        <v>9.4211999999999989</v>
      </c>
      <c r="DD232" s="108">
        <v>9.3333499999999994</v>
      </c>
      <c r="DH232" s="224">
        <v>-2.3833499999999992</v>
      </c>
      <c r="DI232" s="224"/>
      <c r="DJ232" s="224"/>
      <c r="DK232" s="224"/>
      <c r="DL232" s="224"/>
      <c r="DM232" s="186"/>
      <c r="DN232" s="186"/>
      <c r="DO232" s="186"/>
      <c r="DP232" s="186"/>
      <c r="DQ232" s="186"/>
      <c r="DR232" s="186"/>
      <c r="DS232" s="186"/>
      <c r="DT232" s="186"/>
      <c r="DU232" s="186"/>
      <c r="DV232" s="186"/>
      <c r="DW232" s="182"/>
      <c r="DX232" s="182"/>
      <c r="DY232" s="183"/>
      <c r="DZ232" s="36">
        <v>42474</v>
      </c>
      <c r="EA232" s="105">
        <v>9.4211999999999989</v>
      </c>
      <c r="EB232" s="108">
        <v>9.3333499999999994</v>
      </c>
      <c r="EF232" s="224">
        <v>-0.93334999999999901</v>
      </c>
      <c r="EG232" s="224"/>
      <c r="EH232" s="224"/>
      <c r="EI232" s="224"/>
      <c r="EJ232" s="224"/>
      <c r="EK232" s="186"/>
      <c r="EL232" s="186"/>
      <c r="EM232" s="186"/>
      <c r="EN232" s="186"/>
      <c r="EO232" s="186"/>
      <c r="EP232" s="186"/>
      <c r="EQ232" s="186"/>
      <c r="ER232" s="186"/>
      <c r="ES232" s="186"/>
      <c r="ET232" s="182"/>
      <c r="EU232" s="182"/>
      <c r="EV232" s="182"/>
      <c r="EW232" s="183"/>
      <c r="EX232" s="36">
        <v>42474</v>
      </c>
      <c r="EY232" s="105">
        <v>9.4211999999999989</v>
      </c>
      <c r="EZ232" s="108">
        <v>9.3333499999999994</v>
      </c>
      <c r="FD232" s="224">
        <v>0.31664999999999921</v>
      </c>
      <c r="FE232" s="224"/>
      <c r="FF232" s="224"/>
      <c r="FG232" s="224"/>
      <c r="FH232" s="224"/>
      <c r="FI232" s="186"/>
      <c r="FJ232" s="186"/>
      <c r="FK232" s="186"/>
      <c r="FL232" s="186"/>
      <c r="FM232" s="186"/>
      <c r="FN232" s="186"/>
      <c r="FO232" s="186"/>
      <c r="FP232" s="186"/>
      <c r="FQ232" s="186"/>
      <c r="FR232" s="182"/>
      <c r="FS232" s="182"/>
      <c r="FT232" s="182"/>
      <c r="FU232" s="183"/>
      <c r="FV232" s="36">
        <v>42474</v>
      </c>
      <c r="FW232" s="105">
        <v>9.4211999999999989</v>
      </c>
      <c r="FX232" s="108">
        <v>9.3333499999999994</v>
      </c>
      <c r="GB232" s="223">
        <v>-1.933349999999999</v>
      </c>
      <c r="GC232" s="223"/>
      <c r="GD232" s="223"/>
      <c r="GE232" s="223"/>
      <c r="GF232" s="223"/>
      <c r="GG232" s="295"/>
      <c r="GH232" s="494"/>
      <c r="GI232" s="295"/>
      <c r="GJ232" s="182"/>
      <c r="GK232" s="182"/>
      <c r="GL232" s="182"/>
      <c r="GM232" s="186"/>
      <c r="GN232" s="186"/>
      <c r="GO232" s="186"/>
      <c r="GP232" s="182"/>
      <c r="GQ232" s="182"/>
      <c r="GS232" s="183"/>
      <c r="GT232" s="36">
        <v>42474</v>
      </c>
      <c r="GU232" s="105">
        <v>9.4211999999999989</v>
      </c>
      <c r="GV232" s="108">
        <v>9.3333499999999994</v>
      </c>
      <c r="GZ232" s="223">
        <v>-0.73334999999999972</v>
      </c>
      <c r="HA232" s="223"/>
      <c r="HB232" s="223"/>
      <c r="HC232" s="223"/>
      <c r="HD232" s="223"/>
      <c r="HE232" s="295"/>
      <c r="HF232" s="494"/>
      <c r="HG232" s="295"/>
      <c r="HH232" s="253"/>
      <c r="HI232" s="254"/>
      <c r="HJ232" s="182"/>
      <c r="HK232" s="186"/>
      <c r="HL232" s="186"/>
      <c r="HM232" s="186"/>
      <c r="HN232" s="182"/>
      <c r="HO232" s="182"/>
      <c r="HQ232" s="183"/>
      <c r="HR232" s="36">
        <v>42474</v>
      </c>
      <c r="HS232" s="105">
        <v>9.4211999999999989</v>
      </c>
      <c r="HT232" s="108">
        <v>9.3333499999999994</v>
      </c>
      <c r="HX232" s="223">
        <v>-1.8333499999999994</v>
      </c>
      <c r="HY232" s="223"/>
      <c r="HZ232" s="223"/>
      <c r="IA232" s="223"/>
      <c r="IB232" s="223"/>
      <c r="IO232" s="183"/>
      <c r="IP232" s="36">
        <v>42474</v>
      </c>
      <c r="IQ232" s="105">
        <v>9.4211999999999989</v>
      </c>
      <c r="IR232" s="108">
        <v>9.3333499999999994</v>
      </c>
      <c r="IV232" s="365"/>
      <c r="IW232" s="365"/>
      <c r="IX232" s="365"/>
      <c r="IY232" s="365"/>
      <c r="IZ232" s="365"/>
      <c r="JP232" s="163">
        <v>-3.8833499999999992</v>
      </c>
      <c r="JQ232" s="398"/>
      <c r="JT232" s="163">
        <v>-2.3833499999999992</v>
      </c>
      <c r="JU232" s="398"/>
      <c r="JX232" s="163">
        <v>-0.93334999999999901</v>
      </c>
      <c r="JY232" s="425"/>
      <c r="KB232" s="163">
        <v>0.31664999999999921</v>
      </c>
      <c r="KC232" s="398"/>
      <c r="KF232" s="163">
        <v>-1.933349999999999</v>
      </c>
      <c r="KG232" s="398"/>
      <c r="KJ232" s="163">
        <v>-0.73334999999999972</v>
      </c>
      <c r="KK232" s="398"/>
      <c r="KN232" s="365">
        <v>-1.8333499999999994</v>
      </c>
      <c r="KO232" s="398"/>
      <c r="KR232" s="365"/>
      <c r="KS232" s="398"/>
      <c r="KU232" s="36">
        <v>42474</v>
      </c>
      <c r="KW232" s="406" t="s">
        <v>193</v>
      </c>
    </row>
    <row r="233" spans="1:325" x14ac:dyDescent="0.35">
      <c r="A233" s="95">
        <v>41378</v>
      </c>
      <c r="B233" s="36">
        <v>41378</v>
      </c>
      <c r="C233" s="301">
        <v>5.45</v>
      </c>
      <c r="D233" s="301">
        <v>6.95</v>
      </c>
      <c r="E233" s="301">
        <v>8.4</v>
      </c>
      <c r="F233" s="301">
        <v>9.6499999999999986</v>
      </c>
      <c r="G233" s="301">
        <v>7.4</v>
      </c>
      <c r="H233" s="301">
        <v>8.6</v>
      </c>
      <c r="I233" s="301">
        <v>7.5</v>
      </c>
      <c r="J233" s="301"/>
      <c r="K233" s="106"/>
      <c r="L233" s="36">
        <v>42474</v>
      </c>
      <c r="M233" s="105">
        <v>9.4211999999999989</v>
      </c>
      <c r="N233" s="98">
        <f t="shared" si="778"/>
        <v>9.3333499999999994</v>
      </c>
      <c r="O233" s="108">
        <f t="shared" si="779"/>
        <v>9.245966666666666</v>
      </c>
      <c r="P233" s="262"/>
      <c r="Q233" s="181">
        <v>42474</v>
      </c>
      <c r="R233" s="301">
        <v>5.45</v>
      </c>
      <c r="S233" s="224">
        <v>-3.8833499999999992</v>
      </c>
      <c r="T233"/>
      <c r="U233" s="301">
        <v>6.95</v>
      </c>
      <c r="V233" s="224">
        <v>-2.3833499999999992</v>
      </c>
      <c r="X233" s="301">
        <v>8.4</v>
      </c>
      <c r="Y233" s="224">
        <v>-0.93334999999999901</v>
      </c>
      <c r="AA233" s="301">
        <v>9.6499999999999986</v>
      </c>
      <c r="AB233" s="224">
        <v>0.31664999999999921</v>
      </c>
      <c r="AD233" s="301">
        <v>7.4</v>
      </c>
      <c r="AE233" s="223">
        <v>-1.933349999999999</v>
      </c>
      <c r="AG233" s="301">
        <v>8.6</v>
      </c>
      <c r="AH233" s="223">
        <v>-0.73334999999999972</v>
      </c>
      <c r="AJ233" s="301">
        <v>7.5</v>
      </c>
      <c r="AK233" s="223">
        <v>-1.8333499999999994</v>
      </c>
      <c r="AM233" s="301"/>
      <c r="AN233" s="118"/>
      <c r="AZ233" s="36">
        <v>42475</v>
      </c>
      <c r="BA233" s="301">
        <v>4.45</v>
      </c>
      <c r="BC233" s="301">
        <v>8.6999999999999993</v>
      </c>
      <c r="BE233" s="301">
        <v>6.4</v>
      </c>
      <c r="BG233" s="301">
        <v>9.1499999999999986</v>
      </c>
      <c r="BI233" s="301">
        <v>7.15</v>
      </c>
      <c r="BK233" s="301">
        <v>9.9</v>
      </c>
      <c r="BM233" s="301">
        <v>7.6</v>
      </c>
      <c r="BN233" s="186"/>
      <c r="BO233" s="186"/>
      <c r="BP233" s="186"/>
      <c r="BQ233" s="186"/>
      <c r="BW233">
        <v>161</v>
      </c>
      <c r="BX233">
        <f t="shared" si="673"/>
        <v>1.61</v>
      </c>
      <c r="BY233" s="100">
        <v>-16.205307870370369</v>
      </c>
      <c r="BZ233" s="100"/>
      <c r="CD233" s="36">
        <v>42475</v>
      </c>
      <c r="CE233" s="105">
        <v>9.5982999999999983</v>
      </c>
      <c r="CF233" s="108">
        <v>9.5097499999999986</v>
      </c>
      <c r="CJ233" s="224">
        <v>-5.0597499999999984</v>
      </c>
      <c r="CK233" s="224"/>
      <c r="CL233" s="224"/>
      <c r="CM233" s="224"/>
      <c r="CN233" s="224"/>
      <c r="CU233" s="104"/>
      <c r="CV233" s="104"/>
      <c r="DB233" s="36">
        <v>42475</v>
      </c>
      <c r="DC233" s="105">
        <v>9.5982999999999983</v>
      </c>
      <c r="DD233" s="108">
        <v>9.5097499999999986</v>
      </c>
      <c r="DH233" s="224">
        <v>-0.8097499999999993</v>
      </c>
      <c r="DI233" s="224"/>
      <c r="DJ233" s="224"/>
      <c r="DK233" s="224"/>
      <c r="DL233" s="224"/>
      <c r="DM233" s="186"/>
      <c r="DN233" s="186"/>
      <c r="DO233" s="186"/>
      <c r="DP233" s="186"/>
      <c r="DQ233" s="186"/>
      <c r="DR233" s="186"/>
      <c r="DS233" s="186"/>
      <c r="DT233" s="186"/>
      <c r="DU233" s="186"/>
      <c r="DV233" s="186"/>
      <c r="DW233" s="182"/>
      <c r="DX233" s="182"/>
      <c r="DY233" s="183"/>
      <c r="DZ233" s="36">
        <v>42475</v>
      </c>
      <c r="EA233" s="105">
        <v>9.5982999999999983</v>
      </c>
      <c r="EB233" s="108">
        <v>9.5097499999999986</v>
      </c>
      <c r="EF233" s="224">
        <v>-3.1097499999999982</v>
      </c>
      <c r="EG233" s="224"/>
      <c r="EH233" s="224"/>
      <c r="EI233" s="224"/>
      <c r="EJ233" s="224"/>
      <c r="EK233" s="186"/>
      <c r="EL233" s="186"/>
      <c r="EM233" s="186"/>
      <c r="EN233" s="186"/>
      <c r="EO233" s="186"/>
      <c r="EP233" s="186"/>
      <c r="EQ233" s="186"/>
      <c r="ER233" s="186"/>
      <c r="ES233" s="186"/>
      <c r="ET233" s="182"/>
      <c r="EU233" s="182"/>
      <c r="EV233" s="182"/>
      <c r="EW233" s="183"/>
      <c r="EX233" s="36">
        <v>42475</v>
      </c>
      <c r="EY233" s="105">
        <v>9.5982999999999983</v>
      </c>
      <c r="EZ233" s="108">
        <v>9.5097499999999986</v>
      </c>
      <c r="FD233" s="224">
        <v>-0.35975000000000001</v>
      </c>
      <c r="FE233" s="224"/>
      <c r="FF233" s="224"/>
      <c r="FG233" s="224"/>
      <c r="FH233" s="224"/>
      <c r="FI233" s="186"/>
      <c r="FJ233" s="186"/>
      <c r="FK233" s="186"/>
      <c r="FL233" s="186"/>
      <c r="FM233" s="186"/>
      <c r="FN233" s="186"/>
      <c r="FO233" s="186"/>
      <c r="FP233" s="186"/>
      <c r="FQ233" s="186"/>
      <c r="FR233" s="182"/>
      <c r="FS233" s="182"/>
      <c r="FT233" s="182"/>
      <c r="FU233" s="183"/>
      <c r="FV233" s="36">
        <v>42475</v>
      </c>
      <c r="FW233" s="105">
        <v>9.5982999999999983</v>
      </c>
      <c r="FX233" s="108">
        <v>9.5097499999999986</v>
      </c>
      <c r="GB233" s="223">
        <v>-2.3597499999999982</v>
      </c>
      <c r="GC233" s="223"/>
      <c r="GD233" s="223"/>
      <c r="GE233" s="223"/>
      <c r="GF233" s="223"/>
      <c r="GG233" s="295"/>
      <c r="GH233" s="494"/>
      <c r="GI233" s="295"/>
      <c r="GJ233" s="182"/>
      <c r="GK233" s="182"/>
      <c r="GL233" s="182"/>
      <c r="GM233" s="186"/>
      <c r="GN233" s="186"/>
      <c r="GO233" s="186"/>
      <c r="GP233" s="182"/>
      <c r="GQ233" s="182"/>
      <c r="GR233" s="182"/>
      <c r="GS233" s="183"/>
      <c r="GT233" s="36">
        <v>42475</v>
      </c>
      <c r="GU233" s="105">
        <v>9.5982999999999983</v>
      </c>
      <c r="GV233" s="108">
        <v>9.5097499999999986</v>
      </c>
      <c r="GZ233" s="223">
        <v>0.39025000000000176</v>
      </c>
      <c r="HA233" s="223"/>
      <c r="HB233" s="223"/>
      <c r="HC233" s="223"/>
      <c r="HD233" s="223"/>
      <c r="HE233" s="295"/>
      <c r="HF233" s="494"/>
      <c r="HG233" s="295"/>
      <c r="HH233" s="279"/>
      <c r="HI233" s="279"/>
      <c r="HJ233" s="182"/>
      <c r="HK233" s="186"/>
      <c r="HL233" s="186"/>
      <c r="HM233" s="186"/>
      <c r="HN233" s="182"/>
      <c r="HO233" s="182"/>
      <c r="HQ233" s="183"/>
      <c r="HR233" s="36">
        <v>42475</v>
      </c>
      <c r="HS233" s="105">
        <v>9.5982999999999983</v>
      </c>
      <c r="HT233" s="108">
        <v>9.5097499999999986</v>
      </c>
      <c r="HX233" s="223">
        <v>-1.9097499999999989</v>
      </c>
      <c r="HY233" s="223"/>
      <c r="HZ233" s="223"/>
      <c r="IA233" s="223"/>
      <c r="IB233" s="223"/>
      <c r="IO233" s="183"/>
      <c r="IP233" s="36">
        <v>42475</v>
      </c>
      <c r="IQ233" s="105">
        <v>9.5982999999999983</v>
      </c>
      <c r="IR233" s="108">
        <v>9.5097499999999986</v>
      </c>
      <c r="IV233" s="365"/>
      <c r="IW233" s="365"/>
      <c r="IX233" s="365"/>
      <c r="IY233" s="365"/>
      <c r="IZ233" s="365"/>
      <c r="JP233" s="163">
        <v>-5.0597499999999984</v>
      </c>
      <c r="JQ233" s="398"/>
      <c r="JT233" s="163">
        <v>-0.8097499999999993</v>
      </c>
      <c r="JU233" s="398"/>
      <c r="JX233" s="163">
        <v>-3.1097499999999982</v>
      </c>
      <c r="JY233" s="425"/>
      <c r="KB233" s="163">
        <v>-0.35975000000000001</v>
      </c>
      <c r="KC233" s="398"/>
      <c r="KF233" s="163">
        <v>-2.3597499999999982</v>
      </c>
      <c r="KG233" s="398"/>
      <c r="KJ233" s="163">
        <v>0.39025000000000176</v>
      </c>
      <c r="KK233" s="398"/>
      <c r="KN233" s="365">
        <v>-1.9097499999999989</v>
      </c>
      <c r="KO233" s="398"/>
      <c r="KR233" s="365"/>
      <c r="KS233" s="398"/>
      <c r="KU233" s="36">
        <v>42475</v>
      </c>
      <c r="KW233" s="577" t="s">
        <v>56</v>
      </c>
      <c r="KX233" s="577"/>
      <c r="KY233" s="577" t="s">
        <v>57</v>
      </c>
      <c r="KZ233" s="577"/>
      <c r="LA233" s="577" t="s">
        <v>58</v>
      </c>
      <c r="LB233" s="577"/>
      <c r="LC233" s="577" t="s">
        <v>59</v>
      </c>
      <c r="LD233" s="577"/>
      <c r="LE233" s="577" t="s">
        <v>60</v>
      </c>
      <c r="LF233" s="577"/>
      <c r="LG233" s="577" t="s">
        <v>64</v>
      </c>
      <c r="LH233" s="577"/>
      <c r="LI233" s="577" t="s">
        <v>108</v>
      </c>
      <c r="LJ233" s="577"/>
      <c r="LK233" s="577" t="s">
        <v>195</v>
      </c>
      <c r="LL233" s="577"/>
    </row>
    <row r="234" spans="1:325" x14ac:dyDescent="0.35">
      <c r="A234" s="95">
        <v>41379</v>
      </c>
      <c r="B234" s="36">
        <v>41379</v>
      </c>
      <c r="C234" s="301">
        <v>4.45</v>
      </c>
      <c r="D234" s="301">
        <v>8.6999999999999993</v>
      </c>
      <c r="E234" s="301">
        <v>6.4</v>
      </c>
      <c r="F234" s="301">
        <v>9.1499999999999986</v>
      </c>
      <c r="G234" s="301">
        <v>7.15</v>
      </c>
      <c r="H234" s="301">
        <v>9.9</v>
      </c>
      <c r="I234" s="301">
        <v>7.6</v>
      </c>
      <c r="J234" s="301"/>
      <c r="K234" s="106"/>
      <c r="L234" s="36">
        <v>42475</v>
      </c>
      <c r="M234" s="105">
        <v>9.5982999999999983</v>
      </c>
      <c r="N234" s="98">
        <f t="shared" si="778"/>
        <v>9.5097499999999986</v>
      </c>
      <c r="O234" s="108">
        <f t="shared" si="779"/>
        <v>9.4216666666666651</v>
      </c>
      <c r="P234" s="262"/>
      <c r="Q234" s="181">
        <v>42475</v>
      </c>
      <c r="R234" s="301">
        <v>4.45</v>
      </c>
      <c r="S234" s="224">
        <v>-5.0597499999999984</v>
      </c>
      <c r="T234"/>
      <c r="U234" s="301">
        <v>8.6999999999999993</v>
      </c>
      <c r="V234" s="224">
        <v>-0.8097499999999993</v>
      </c>
      <c r="X234" s="301">
        <v>6.4</v>
      </c>
      <c r="Y234" s="224">
        <v>-3.1097499999999982</v>
      </c>
      <c r="AA234" s="301">
        <v>9.1499999999999986</v>
      </c>
      <c r="AB234" s="224">
        <v>-0.35975000000000001</v>
      </c>
      <c r="AD234" s="301">
        <v>7.15</v>
      </c>
      <c r="AE234" s="223">
        <v>-2.3597499999999982</v>
      </c>
      <c r="AG234" s="301">
        <v>9.9</v>
      </c>
      <c r="AH234" s="223">
        <v>0.39025000000000176</v>
      </c>
      <c r="AJ234" s="301">
        <v>7.6</v>
      </c>
      <c r="AK234" s="223">
        <v>-1.9097499999999989</v>
      </c>
      <c r="AM234" s="301"/>
      <c r="AN234" s="118"/>
      <c r="AZ234" s="36">
        <v>42476</v>
      </c>
      <c r="BA234" s="301">
        <v>5.6</v>
      </c>
      <c r="BC234" s="301">
        <v>9.75</v>
      </c>
      <c r="BE234" s="301">
        <v>7.7</v>
      </c>
      <c r="BG234" s="301">
        <v>9.8000000000000007</v>
      </c>
      <c r="BI234" s="301">
        <v>6.2</v>
      </c>
      <c r="BK234" s="301">
        <v>8.9</v>
      </c>
      <c r="BM234" s="301">
        <v>6.85</v>
      </c>
      <c r="BN234" s="186"/>
      <c r="BO234" s="186"/>
      <c r="BP234" s="186"/>
      <c r="BQ234" s="186"/>
      <c r="BW234">
        <v>162</v>
      </c>
      <c r="BX234">
        <f t="shared" si="673"/>
        <v>1.62</v>
      </c>
      <c r="BY234">
        <v>-11.482611111111108</v>
      </c>
      <c r="CD234" s="36">
        <v>42476</v>
      </c>
      <c r="CJ234" s="224">
        <v>-12</v>
      </c>
      <c r="CK234" s="224"/>
      <c r="CL234" s="224"/>
      <c r="CM234" s="224"/>
      <c r="CN234" s="224"/>
      <c r="CO234" s="104"/>
      <c r="CP234" s="104"/>
      <c r="CQ234" s="104"/>
      <c r="CR234" s="104"/>
      <c r="CS234" s="104"/>
      <c r="CT234" s="104"/>
      <c r="CU234" s="104"/>
      <c r="CV234" s="104"/>
      <c r="DB234" s="36">
        <v>42476</v>
      </c>
      <c r="DH234" s="224">
        <v>-12</v>
      </c>
      <c r="DI234" s="224"/>
      <c r="DJ234" s="224"/>
      <c r="DK234" s="224"/>
      <c r="DL234" s="224"/>
      <c r="DM234" s="186"/>
      <c r="DN234" s="186"/>
      <c r="DO234" s="186"/>
      <c r="DP234" s="186"/>
      <c r="DQ234" s="186"/>
      <c r="DR234" s="186"/>
      <c r="DS234" s="186"/>
      <c r="DT234" s="186"/>
      <c r="DU234" s="186"/>
      <c r="DV234" s="186"/>
      <c r="DW234" s="182"/>
      <c r="DX234" s="182"/>
      <c r="DY234" s="183"/>
      <c r="DZ234" s="36">
        <v>42476</v>
      </c>
      <c r="EF234" s="224">
        <v>-12</v>
      </c>
      <c r="EG234" s="224"/>
      <c r="EH234" s="224"/>
      <c r="EI234" s="224"/>
      <c r="EJ234" s="224"/>
      <c r="EK234" s="186"/>
      <c r="EL234" s="186"/>
      <c r="EM234" s="186"/>
      <c r="EN234" s="186"/>
      <c r="EO234" s="186"/>
      <c r="EP234" s="186"/>
      <c r="EQ234" s="186"/>
      <c r="ER234" s="186"/>
      <c r="ES234" s="186"/>
      <c r="ET234" s="182"/>
      <c r="EU234" s="182"/>
      <c r="EV234" s="182"/>
      <c r="EW234" s="183"/>
      <c r="EX234" s="36">
        <v>42476</v>
      </c>
      <c r="FD234" s="224">
        <v>-12</v>
      </c>
      <c r="FE234" s="224"/>
      <c r="FF234" s="224"/>
      <c r="FG234" s="224"/>
      <c r="FH234" s="224"/>
      <c r="FI234" s="186"/>
      <c r="FJ234" s="186"/>
      <c r="FK234" s="186"/>
      <c r="FL234" s="186"/>
      <c r="FM234" s="186"/>
      <c r="FN234" s="186"/>
      <c r="FO234" s="186"/>
      <c r="FP234" s="186"/>
      <c r="FQ234" s="186"/>
      <c r="FR234" s="182"/>
      <c r="FS234" s="182"/>
      <c r="FT234" s="182"/>
      <c r="FU234" s="183"/>
      <c r="FV234" s="36">
        <v>42476</v>
      </c>
      <c r="GB234" s="224">
        <v>-12</v>
      </c>
      <c r="GC234" s="224"/>
      <c r="GD234" s="224"/>
      <c r="GE234" s="224"/>
      <c r="GF234" s="224"/>
      <c r="GG234" s="186"/>
      <c r="GH234" s="186"/>
      <c r="GI234" s="182"/>
      <c r="GJ234" s="182"/>
      <c r="GK234" s="182"/>
      <c r="GL234" s="182"/>
      <c r="GM234" s="186"/>
      <c r="GN234" s="186"/>
      <c r="GO234" s="186"/>
      <c r="GP234" s="182"/>
      <c r="GQ234" s="182"/>
      <c r="GR234" s="182"/>
      <c r="GS234" s="183"/>
      <c r="GT234" s="36">
        <v>42476</v>
      </c>
      <c r="GZ234" s="224">
        <v>-12</v>
      </c>
      <c r="HA234" s="224"/>
      <c r="HB234" s="224"/>
      <c r="HC234" s="224"/>
      <c r="HD234" s="224"/>
      <c r="HE234" s="186"/>
      <c r="HF234" s="186"/>
      <c r="HG234" s="182"/>
      <c r="HH234" s="279"/>
      <c r="HI234" s="279"/>
      <c r="HJ234" s="182"/>
      <c r="HK234" s="186"/>
      <c r="HL234" s="186"/>
      <c r="HM234" s="186"/>
      <c r="HN234" s="182"/>
      <c r="HO234" s="182"/>
      <c r="HQ234" s="183"/>
      <c r="HR234" s="36">
        <v>42476</v>
      </c>
      <c r="HX234" s="224">
        <v>-12</v>
      </c>
      <c r="HY234" s="224"/>
      <c r="HZ234" s="224"/>
      <c r="IA234" s="224"/>
      <c r="IB234" s="224"/>
      <c r="IO234" s="183"/>
      <c r="IP234" s="36">
        <v>42476</v>
      </c>
      <c r="IV234" s="363">
        <v>-12</v>
      </c>
      <c r="IW234" s="363"/>
      <c r="IX234" s="363"/>
      <c r="IY234" s="363"/>
      <c r="IZ234" s="363"/>
      <c r="JP234" s="163">
        <v>-12</v>
      </c>
      <c r="JQ234" s="398"/>
      <c r="JT234" s="163">
        <v>-12</v>
      </c>
      <c r="JU234" s="398"/>
      <c r="JX234" s="163">
        <v>-12</v>
      </c>
      <c r="JY234" s="425"/>
      <c r="KB234" s="163">
        <v>-12</v>
      </c>
      <c r="KC234" s="398"/>
      <c r="KF234" s="163">
        <v>-12</v>
      </c>
      <c r="KG234" s="398"/>
      <c r="KJ234" s="163">
        <v>-12</v>
      </c>
      <c r="KK234" s="398"/>
      <c r="KN234" s="363">
        <v>-12</v>
      </c>
      <c r="KO234" s="398"/>
      <c r="KR234" s="363">
        <v>-12</v>
      </c>
      <c r="KS234" s="398"/>
      <c r="KU234" s="36">
        <v>42476</v>
      </c>
      <c r="KW234" s="98">
        <f>(KW61)</f>
        <v>0.93958595223499941</v>
      </c>
      <c r="KX234" s="98">
        <f t="shared" ref="KX234:LM234" si="806">(KX61)</f>
        <v>0.93958595223499941</v>
      </c>
      <c r="KY234" s="98">
        <f t="shared" si="806"/>
        <v>1.0460912081194387</v>
      </c>
      <c r="KZ234" s="98">
        <f t="shared" si="806"/>
        <v>1.0460912081194387</v>
      </c>
      <c r="LA234" s="98">
        <f t="shared" si="806"/>
        <v>-0.5755974117042566</v>
      </c>
      <c r="LB234" s="98">
        <f t="shared" si="806"/>
        <v>-0.5755974117042566</v>
      </c>
      <c r="LC234" s="98">
        <f t="shared" si="806"/>
        <v>-0.76851250504777546</v>
      </c>
      <c r="LD234" s="98">
        <f t="shared" si="806"/>
        <v>-0.76851250504777546</v>
      </c>
      <c r="LE234" s="405"/>
      <c r="LF234" s="405"/>
      <c r="LG234" s="405"/>
      <c r="LH234" s="405"/>
      <c r="LI234" s="405"/>
      <c r="LJ234" s="405"/>
      <c r="LK234" s="98">
        <f t="shared" si="806"/>
        <v>-1.0856332260989703</v>
      </c>
      <c r="LL234" s="98">
        <f t="shared" si="806"/>
        <v>-1.0856332260989703</v>
      </c>
      <c r="LM234" s="254">
        <f t="shared" si="806"/>
        <v>1</v>
      </c>
    </row>
    <row r="235" spans="1:325" x14ac:dyDescent="0.35">
      <c r="A235" s="95">
        <v>41380</v>
      </c>
      <c r="B235" s="36">
        <v>41380</v>
      </c>
      <c r="C235" s="301">
        <v>5.6</v>
      </c>
      <c r="D235" s="301">
        <v>9.75</v>
      </c>
      <c r="E235" s="301">
        <v>7.7</v>
      </c>
      <c r="F235" s="301">
        <v>9.8000000000000007</v>
      </c>
      <c r="G235" s="301">
        <v>6.2</v>
      </c>
      <c r="H235" s="301">
        <v>8.9</v>
      </c>
      <c r="I235" s="301">
        <v>6.85</v>
      </c>
      <c r="J235" s="301"/>
      <c r="K235" s="106"/>
      <c r="Q235" s="181">
        <v>42476</v>
      </c>
      <c r="R235" s="301">
        <v>5.6</v>
      </c>
      <c r="S235" s="224">
        <v>-12</v>
      </c>
      <c r="U235" s="301">
        <v>9.75</v>
      </c>
      <c r="V235" s="224">
        <v>-12</v>
      </c>
      <c r="X235" s="301">
        <v>7.7</v>
      </c>
      <c r="Y235" s="224">
        <v>-12</v>
      </c>
      <c r="AA235" s="301">
        <v>9.8000000000000007</v>
      </c>
      <c r="AB235" s="224">
        <v>-12</v>
      </c>
      <c r="AD235" s="301">
        <v>6.2</v>
      </c>
      <c r="AE235" s="224">
        <v>-12</v>
      </c>
      <c r="AG235" s="301">
        <v>8.9</v>
      </c>
      <c r="AH235" s="224">
        <v>-12</v>
      </c>
      <c r="AJ235" s="301">
        <v>6.85</v>
      </c>
      <c r="AK235" s="224">
        <v>-12</v>
      </c>
      <c r="AM235" s="301"/>
      <c r="AN235" s="224">
        <v>-12</v>
      </c>
      <c r="AZ235" s="36">
        <v>42477</v>
      </c>
      <c r="BA235" s="301">
        <v>6.15</v>
      </c>
      <c r="BC235" s="301">
        <v>10.350000000000001</v>
      </c>
      <c r="BE235" s="301">
        <v>10.75</v>
      </c>
      <c r="BG235" s="301">
        <v>12</v>
      </c>
      <c r="BI235" s="301">
        <v>7.8</v>
      </c>
      <c r="BK235" s="301">
        <v>8.6999999999999993</v>
      </c>
      <c r="BN235" s="186"/>
      <c r="BO235" s="186"/>
      <c r="BP235" s="186"/>
      <c r="BQ235" s="186"/>
      <c r="BW235">
        <v>163</v>
      </c>
      <c r="BX235">
        <f t="shared" si="673"/>
        <v>1.63</v>
      </c>
      <c r="CD235" s="36">
        <v>42477</v>
      </c>
      <c r="CJ235" s="177"/>
      <c r="CK235" s="177"/>
      <c r="CL235" s="177"/>
      <c r="CM235" s="177"/>
      <c r="CN235" s="177"/>
      <c r="CO235" s="104"/>
      <c r="CP235" s="104"/>
      <c r="CQ235" s="104"/>
      <c r="CR235" s="104"/>
      <c r="CS235" s="104"/>
      <c r="CT235" s="104"/>
      <c r="CU235" s="104"/>
      <c r="CV235" s="104"/>
      <c r="DB235" s="36">
        <v>42477</v>
      </c>
      <c r="DH235" s="187"/>
      <c r="DI235" s="187"/>
      <c r="DJ235" s="187"/>
      <c r="DK235" s="187"/>
      <c r="DL235" s="187"/>
      <c r="DM235" s="186"/>
      <c r="DN235" s="186"/>
      <c r="DO235" s="186"/>
      <c r="DP235" s="186"/>
      <c r="DQ235" s="186"/>
      <c r="DR235" s="186"/>
      <c r="DS235" s="186"/>
      <c r="DT235" s="186"/>
      <c r="DU235" s="186"/>
      <c r="DV235" s="186"/>
      <c r="DW235" s="182"/>
      <c r="DX235" s="182"/>
      <c r="DY235" s="183"/>
      <c r="DZ235" s="36">
        <v>42477</v>
      </c>
      <c r="EF235" s="187"/>
      <c r="EG235" s="187"/>
      <c r="EH235" s="187"/>
      <c r="EI235" s="187"/>
      <c r="EJ235" s="187"/>
      <c r="EK235" s="186"/>
      <c r="EL235" s="186"/>
      <c r="EM235" s="186"/>
      <c r="EN235" s="186"/>
      <c r="EO235" s="186"/>
      <c r="EP235" s="186"/>
      <c r="EQ235" s="186"/>
      <c r="ER235" s="186"/>
      <c r="ES235" s="186"/>
      <c r="ET235" s="182"/>
      <c r="EU235" s="182"/>
      <c r="EV235" s="182"/>
      <c r="EW235" s="183"/>
      <c r="EX235" s="36">
        <v>42477</v>
      </c>
      <c r="FD235" s="187"/>
      <c r="FE235" s="187"/>
      <c r="FF235" s="187"/>
      <c r="FG235" s="187"/>
      <c r="FH235" s="187"/>
      <c r="FI235" s="186"/>
      <c r="FJ235" s="186"/>
      <c r="FK235" s="186"/>
      <c r="FL235" s="186"/>
      <c r="FM235" s="186"/>
      <c r="FN235" s="186"/>
      <c r="FO235" s="186"/>
      <c r="FP235" s="186"/>
      <c r="FQ235" s="186"/>
      <c r="FR235" s="182"/>
      <c r="FS235" s="182"/>
      <c r="FT235" s="182"/>
      <c r="FU235" s="183"/>
      <c r="FV235" s="36">
        <v>42477</v>
      </c>
      <c r="GB235" s="187"/>
      <c r="GC235" s="187"/>
      <c r="GD235" s="187"/>
      <c r="GE235" s="187"/>
      <c r="GF235" s="187"/>
      <c r="GG235" s="186"/>
      <c r="GH235" s="186"/>
      <c r="GI235" s="182"/>
      <c r="GJ235" s="182"/>
      <c r="GK235" s="182"/>
      <c r="GL235" s="182"/>
      <c r="GM235" s="186"/>
      <c r="GN235" s="186"/>
      <c r="GO235" s="186"/>
      <c r="GP235" s="182"/>
      <c r="GQ235" s="182"/>
      <c r="GR235" s="182"/>
      <c r="GS235" s="183"/>
      <c r="GT235" s="36">
        <v>42477</v>
      </c>
      <c r="GZ235" s="187"/>
      <c r="HA235" s="187"/>
      <c r="HB235" s="187"/>
      <c r="HC235" s="187"/>
      <c r="HD235" s="187"/>
      <c r="HE235" s="186"/>
      <c r="HF235" s="186"/>
      <c r="HG235" s="182"/>
      <c r="HH235" s="182"/>
      <c r="HI235" s="182"/>
      <c r="HJ235" s="182"/>
      <c r="HK235" s="186"/>
      <c r="HL235" s="186"/>
      <c r="HM235" s="186"/>
      <c r="HN235" s="182"/>
      <c r="HO235" s="182"/>
      <c r="HQ235" s="183"/>
      <c r="HR235" s="36">
        <v>42477</v>
      </c>
      <c r="IO235" s="183"/>
      <c r="IP235" s="36">
        <v>42477</v>
      </c>
      <c r="KU235" s="36">
        <v>42477</v>
      </c>
      <c r="KW235" s="98">
        <f>(KW75)</f>
        <v>0.1275961826961165</v>
      </c>
      <c r="KX235" s="98" t="str">
        <f t="shared" ref="KX235:LM235" si="807">(KX75)</f>
        <v xml:space="preserve"> </v>
      </c>
      <c r="KY235" s="98">
        <f t="shared" si="807"/>
        <v>1.1813715230730537</v>
      </c>
      <c r="KZ235" s="98">
        <f t="shared" si="807"/>
        <v>1.1813715230730537</v>
      </c>
      <c r="LA235" s="98">
        <f t="shared" si="807"/>
        <v>-0.13571041776277504</v>
      </c>
      <c r="LB235" s="98" t="str">
        <f t="shared" si="807"/>
        <v xml:space="preserve"> </v>
      </c>
      <c r="LC235" s="98">
        <f t="shared" si="807"/>
        <v>-0.36653229315082925</v>
      </c>
      <c r="LD235" s="98" t="str">
        <f t="shared" si="807"/>
        <v xml:space="preserve"> </v>
      </c>
      <c r="LE235" s="98">
        <f t="shared" si="807"/>
        <v>1.3167409804874985</v>
      </c>
      <c r="LF235" s="98">
        <f t="shared" si="807"/>
        <v>1.3167409804874985</v>
      </c>
      <c r="LG235" s="98">
        <f t="shared" si="807"/>
        <v>-0.87603940338008712</v>
      </c>
      <c r="LH235" s="98">
        <f t="shared" si="807"/>
        <v>-0.87603940338008712</v>
      </c>
      <c r="LI235" s="98">
        <f t="shared" si="807"/>
        <v>1.45255413385037E-2</v>
      </c>
      <c r="LJ235" s="98" t="str">
        <f t="shared" si="807"/>
        <v xml:space="preserve"> </v>
      </c>
      <c r="LK235" s="98">
        <f t="shared" si="807"/>
        <v>-0.48517262880390177</v>
      </c>
      <c r="LL235" s="98" t="str">
        <f t="shared" si="807"/>
        <v xml:space="preserve"> </v>
      </c>
      <c r="LM235" s="254">
        <f t="shared" si="807"/>
        <v>2</v>
      </c>
    </row>
    <row r="236" spans="1:325" x14ac:dyDescent="0.35">
      <c r="A236" s="95">
        <v>41381</v>
      </c>
      <c r="B236" s="36">
        <v>41381</v>
      </c>
      <c r="C236" s="301">
        <v>6.15</v>
      </c>
      <c r="D236" s="301">
        <v>10.350000000000001</v>
      </c>
      <c r="E236" s="301">
        <v>10.75</v>
      </c>
      <c r="F236" s="301">
        <v>12</v>
      </c>
      <c r="G236" s="301">
        <v>7.8</v>
      </c>
      <c r="H236" s="301">
        <v>8.6999999999999993</v>
      </c>
      <c r="I236" s="107"/>
      <c r="J236" s="107"/>
      <c r="K236" s="106"/>
      <c r="Q236" s="181">
        <v>42477</v>
      </c>
      <c r="R236" s="301">
        <v>6.15</v>
      </c>
      <c r="S236" s="224"/>
      <c r="U236" s="301">
        <v>10.350000000000001</v>
      </c>
      <c r="V236" s="224"/>
      <c r="X236" s="301">
        <v>10.75</v>
      </c>
      <c r="Y236" s="224"/>
      <c r="AA236" s="301">
        <v>12</v>
      </c>
      <c r="AB236" s="224"/>
      <c r="AD236" s="301">
        <v>7.8</v>
      </c>
      <c r="AE236" s="223"/>
      <c r="AG236" s="301">
        <v>8.6999999999999993</v>
      </c>
      <c r="AH236" s="485"/>
      <c r="AJ236" s="107"/>
      <c r="AM236" s="107"/>
      <c r="AZ236" s="36">
        <v>42478</v>
      </c>
      <c r="BA236" s="301">
        <v>6.8</v>
      </c>
      <c r="BC236" s="301">
        <v>10.15</v>
      </c>
      <c r="BE236" s="301">
        <v>12</v>
      </c>
      <c r="BG236" s="301">
        <v>14.45</v>
      </c>
      <c r="BI236" s="301">
        <v>10.649999999999999</v>
      </c>
      <c r="BK236" s="301">
        <v>7.1</v>
      </c>
      <c r="BN236" s="186"/>
      <c r="BO236" s="186"/>
      <c r="BP236" s="186"/>
      <c r="BQ236" s="186"/>
      <c r="BW236">
        <v>164</v>
      </c>
      <c r="BX236">
        <f t="shared" si="673"/>
        <v>1.64</v>
      </c>
      <c r="CD236" s="36">
        <v>42478</v>
      </c>
      <c r="CJ236" s="177"/>
      <c r="CK236" s="177"/>
      <c r="CL236" s="177"/>
      <c r="CM236" s="177"/>
      <c r="CN236" s="177"/>
      <c r="CO236" s="104"/>
      <c r="CP236" s="104"/>
      <c r="CQ236" s="104"/>
      <c r="CR236" s="104"/>
      <c r="CS236" s="104"/>
      <c r="CT236" s="104"/>
      <c r="CU236" s="104"/>
      <c r="CV236" s="104"/>
      <c r="DB236" s="36">
        <v>42478</v>
      </c>
      <c r="DH236" s="187"/>
      <c r="DI236" s="187"/>
      <c r="DJ236" s="187"/>
      <c r="DK236" s="187"/>
      <c r="DL236" s="187"/>
      <c r="DM236" s="186"/>
      <c r="DN236" s="186"/>
      <c r="DO236" s="186"/>
      <c r="DP236" s="186"/>
      <c r="DQ236" s="186"/>
      <c r="DR236" s="186"/>
      <c r="DS236" s="186"/>
      <c r="DT236" s="186"/>
      <c r="DU236" s="186"/>
      <c r="DV236" s="186"/>
      <c r="DW236" s="182"/>
      <c r="DX236" s="182"/>
      <c r="DY236" s="183"/>
      <c r="DZ236" s="36">
        <v>42478</v>
      </c>
      <c r="EF236" s="187"/>
      <c r="EG236" s="187"/>
      <c r="EH236" s="187"/>
      <c r="EI236" s="187"/>
      <c r="EJ236" s="187"/>
      <c r="EK236" s="186"/>
      <c r="EL236" s="186"/>
      <c r="EM236" s="186"/>
      <c r="EN236" s="186"/>
      <c r="EO236" s="186"/>
      <c r="EP236" s="186"/>
      <c r="EQ236" s="186"/>
      <c r="ER236" s="186"/>
      <c r="ES236" s="186"/>
      <c r="ET236" s="182"/>
      <c r="EU236" s="182"/>
      <c r="EV236" s="182"/>
      <c r="EW236" s="183"/>
      <c r="EX236" s="36">
        <v>42478</v>
      </c>
      <c r="FD236" s="187"/>
      <c r="FE236" s="187"/>
      <c r="FF236" s="187"/>
      <c r="FG236" s="187"/>
      <c r="FH236" s="187"/>
      <c r="FI236" s="186"/>
      <c r="FJ236" s="186"/>
      <c r="FK236" s="186"/>
      <c r="FL236" s="186"/>
      <c r="FM236" s="186"/>
      <c r="FN236" s="186"/>
      <c r="FO236" s="186"/>
      <c r="FP236" s="186"/>
      <c r="FQ236" s="186"/>
      <c r="FR236" s="182"/>
      <c r="FS236" s="182"/>
      <c r="FT236" s="182"/>
      <c r="FU236" s="183"/>
      <c r="FV236" s="36">
        <v>42478</v>
      </c>
      <c r="GB236" s="187"/>
      <c r="GC236" s="187"/>
      <c r="GD236" s="187"/>
      <c r="GE236" s="187"/>
      <c r="GF236" s="187"/>
      <c r="GG236" s="186"/>
      <c r="GH236" s="186"/>
      <c r="GI236" s="186"/>
      <c r="GJ236" s="186"/>
      <c r="GK236" s="186"/>
      <c r="GL236" s="186"/>
      <c r="GM236" s="186"/>
      <c r="GN236" s="186"/>
      <c r="GO236" s="186"/>
      <c r="GP236" s="182"/>
      <c r="GQ236" s="182"/>
      <c r="GR236" s="182"/>
      <c r="GS236" s="183"/>
      <c r="GT236" s="36">
        <v>42478</v>
      </c>
      <c r="GZ236" s="187"/>
      <c r="HA236" s="187"/>
      <c r="HB236" s="187"/>
      <c r="HC236" s="187"/>
      <c r="HD236" s="187"/>
      <c r="HE236" s="186"/>
      <c r="HF236" s="186"/>
      <c r="HG236" s="186"/>
      <c r="HH236" s="186"/>
      <c r="HI236" s="186"/>
      <c r="HJ236" s="186"/>
      <c r="HK236" s="186"/>
      <c r="HL236" s="186"/>
      <c r="HM236" s="186"/>
      <c r="HN236" s="182"/>
      <c r="HO236" s="182"/>
      <c r="HQ236" s="183"/>
      <c r="HR236" s="36">
        <v>42478</v>
      </c>
      <c r="IO236" s="183"/>
      <c r="IP236" s="36">
        <v>42478</v>
      </c>
      <c r="JP236" s="360" t="s">
        <v>191</v>
      </c>
      <c r="JQ236" s="427">
        <f>(CR243)</f>
        <v>0.97223792834936129</v>
      </c>
      <c r="JU236" s="427">
        <f>(DP241)</f>
        <v>0.98110726319359698</v>
      </c>
      <c r="JY236" s="491">
        <f>(EN242)</f>
        <v>0.96463988539515988</v>
      </c>
      <c r="KC236" s="427">
        <f>(FL242)</f>
        <v>0.95854928251350835</v>
      </c>
      <c r="KG236" s="427">
        <f>(GJ242)</f>
        <v>0.9760369801824702</v>
      </c>
      <c r="KK236" s="427">
        <f>(HH242)</f>
        <v>0.95990924195477234</v>
      </c>
      <c r="KO236" s="427">
        <f>(IF242)</f>
        <v>0.9842415508090967</v>
      </c>
      <c r="KS236" s="427">
        <f>(JD242)</f>
        <v>0.9755853208926345</v>
      </c>
      <c r="KU236" s="36">
        <v>42478</v>
      </c>
      <c r="KW236" s="98">
        <f>(KW89)</f>
        <v>-0.58632805773619978</v>
      </c>
      <c r="KX236" s="98">
        <f t="shared" ref="KX236:LM236" si="808">(KX89)</f>
        <v>-0.58632805773619978</v>
      </c>
      <c r="KY236" s="98">
        <f t="shared" si="808"/>
        <v>0.39486806665907181</v>
      </c>
      <c r="KZ236" s="98" t="str">
        <f t="shared" si="808"/>
        <v xml:space="preserve"> </v>
      </c>
      <c r="LA236" s="98">
        <f t="shared" si="808"/>
        <v>1.2129529989122148</v>
      </c>
      <c r="LB236" s="98">
        <f t="shared" si="808"/>
        <v>1.2129529989122148</v>
      </c>
      <c r="LC236" s="98">
        <f t="shared" si="808"/>
        <v>-2.4347831520554308E-2</v>
      </c>
      <c r="LD236" s="98" t="str">
        <f t="shared" si="808"/>
        <v xml:space="preserve"> </v>
      </c>
      <c r="LE236" s="98">
        <f t="shared" si="808"/>
        <v>-0.65541071212360436</v>
      </c>
      <c r="LF236" s="98">
        <f t="shared" si="808"/>
        <v>-0.65541071212360436</v>
      </c>
      <c r="LG236" s="98">
        <f t="shared" si="808"/>
        <v>1.0618248988450993</v>
      </c>
      <c r="LH236" s="98">
        <f t="shared" si="808"/>
        <v>1.0618248988450993</v>
      </c>
      <c r="LI236" s="414">
        <f t="shared" si="808"/>
        <v>-1.5672063387093971</v>
      </c>
      <c r="LJ236" s="414">
        <f t="shared" si="808"/>
        <v>-1.5672063387093971</v>
      </c>
      <c r="LK236" s="98">
        <f t="shared" si="808"/>
        <v>-2.7937724140230102E-3</v>
      </c>
      <c r="LL236" s="98" t="str">
        <f t="shared" si="808"/>
        <v xml:space="preserve"> </v>
      </c>
      <c r="LM236" s="254">
        <f t="shared" si="808"/>
        <v>3</v>
      </c>
    </row>
    <row r="237" spans="1:325" x14ac:dyDescent="0.35">
      <c r="A237" s="95">
        <v>41382</v>
      </c>
      <c r="B237" s="36">
        <v>41382</v>
      </c>
      <c r="C237" s="301">
        <v>6.8</v>
      </c>
      <c r="D237" s="301">
        <v>10.15</v>
      </c>
      <c r="E237" s="301">
        <v>12</v>
      </c>
      <c r="F237" s="301">
        <v>14.45</v>
      </c>
      <c r="G237" s="301">
        <v>10.649999999999999</v>
      </c>
      <c r="H237" s="301">
        <v>7.1</v>
      </c>
      <c r="I237" s="107"/>
      <c r="J237" s="107"/>
      <c r="K237" s="106"/>
      <c r="Q237" s="181">
        <v>42478</v>
      </c>
      <c r="R237" s="301">
        <v>6.8</v>
      </c>
      <c r="S237" s="224"/>
      <c r="U237" s="301">
        <v>10.15</v>
      </c>
      <c r="V237" s="224"/>
      <c r="X237" s="301">
        <v>12</v>
      </c>
      <c r="Y237" s="224"/>
      <c r="AA237" s="301">
        <v>14.45</v>
      </c>
      <c r="AB237" s="224"/>
      <c r="AD237" s="301">
        <v>10.649999999999999</v>
      </c>
      <c r="AE237" s="223"/>
      <c r="AG237" s="301">
        <v>7.1</v>
      </c>
      <c r="AH237" s="485"/>
      <c r="AJ237" s="107"/>
      <c r="AM237" s="107"/>
      <c r="AZ237" s="36">
        <v>42479</v>
      </c>
      <c r="BA237" s="301">
        <v>10.45</v>
      </c>
      <c r="BC237" s="301">
        <v>7.75</v>
      </c>
      <c r="BE237" s="301">
        <v>11.350000000000001</v>
      </c>
      <c r="BG237" s="301">
        <v>15.950000000000001</v>
      </c>
      <c r="BI237" s="301">
        <v>9.1999999999999993</v>
      </c>
      <c r="BK237" s="301">
        <v>7.15</v>
      </c>
      <c r="BW237">
        <v>165</v>
      </c>
      <c r="BX237">
        <f t="shared" si="673"/>
        <v>1.65</v>
      </c>
      <c r="CD237" s="36">
        <v>42479</v>
      </c>
      <c r="CJ237" s="177"/>
      <c r="CK237" s="177"/>
      <c r="CL237" s="177"/>
      <c r="CM237" s="177"/>
      <c r="CN237" s="177"/>
      <c r="CO237" s="104"/>
      <c r="CP237" s="104"/>
      <c r="CQ237" s="104"/>
      <c r="CR237" s="104"/>
      <c r="CS237" s="104"/>
      <c r="CT237" s="104"/>
      <c r="CU237" s="104"/>
      <c r="CV237" s="104"/>
      <c r="DB237" s="36">
        <v>42479</v>
      </c>
      <c r="DH237" s="187"/>
      <c r="DI237" s="187"/>
      <c r="DJ237" s="187"/>
      <c r="DK237" s="187"/>
      <c r="DL237" s="187"/>
      <c r="DM237" s="186"/>
      <c r="DN237" s="186"/>
      <c r="DO237" s="186"/>
      <c r="DP237" s="186"/>
      <c r="DQ237" s="186"/>
      <c r="DR237" s="186"/>
      <c r="DS237" s="186"/>
      <c r="DT237" s="186"/>
      <c r="DU237" s="186"/>
      <c r="DV237" s="186"/>
      <c r="DW237" s="182"/>
      <c r="DX237" s="182"/>
      <c r="DY237" s="183"/>
      <c r="DZ237" s="36">
        <v>42479</v>
      </c>
      <c r="EF237" s="187"/>
      <c r="EG237" s="187"/>
      <c r="EH237" s="187"/>
      <c r="EI237" s="187"/>
      <c r="EJ237" s="187"/>
      <c r="EK237" s="186"/>
      <c r="EL237" s="186"/>
      <c r="EM237" s="186"/>
      <c r="EN237" s="186"/>
      <c r="EO237" s="186"/>
      <c r="EP237" s="186"/>
      <c r="EQ237" s="186"/>
      <c r="ER237" s="186"/>
      <c r="ES237" s="186"/>
      <c r="ET237" s="182"/>
      <c r="EU237" s="182"/>
      <c r="EV237" s="182"/>
      <c r="EW237" s="183"/>
      <c r="EX237" s="36">
        <v>42479</v>
      </c>
      <c r="FD237" s="187"/>
      <c r="FE237" s="187"/>
      <c r="FF237" s="187"/>
      <c r="FG237" s="187"/>
      <c r="FH237" s="187"/>
      <c r="FI237" s="186"/>
      <c r="FJ237" s="186"/>
      <c r="FK237" s="186"/>
      <c r="FL237" s="186"/>
      <c r="FM237" s="186"/>
      <c r="FN237" s="186"/>
      <c r="FO237" s="186"/>
      <c r="FP237" s="186"/>
      <c r="FQ237" s="186"/>
      <c r="FR237" s="182"/>
      <c r="FS237" s="182"/>
      <c r="FT237" s="182"/>
      <c r="FU237" s="183"/>
      <c r="FV237" s="36">
        <v>42479</v>
      </c>
      <c r="GB237" s="187"/>
      <c r="GC237" s="187"/>
      <c r="GD237" s="187"/>
      <c r="GE237" s="187"/>
      <c r="GF237" s="187"/>
      <c r="GG237" s="186"/>
      <c r="GH237" s="186"/>
      <c r="GI237" s="186"/>
      <c r="GJ237" s="186"/>
      <c r="GK237" s="186"/>
      <c r="GL237" s="186"/>
      <c r="GM237" s="186"/>
      <c r="GN237" s="186"/>
      <c r="GO237" s="186"/>
      <c r="GP237" s="182"/>
      <c r="GQ237" s="182"/>
      <c r="GR237" s="182"/>
      <c r="GS237" s="183"/>
      <c r="GT237" s="36">
        <v>42479</v>
      </c>
      <c r="GZ237" s="187"/>
      <c r="HA237" s="187"/>
      <c r="HB237" s="187"/>
      <c r="HC237" s="187"/>
      <c r="HD237" s="187"/>
      <c r="HE237" s="186"/>
      <c r="HF237" s="186"/>
      <c r="HG237" s="186"/>
      <c r="HH237" s="186"/>
      <c r="HI237" s="186"/>
      <c r="HJ237" s="186"/>
      <c r="HK237" s="186"/>
      <c r="HL237" s="186"/>
      <c r="HM237" s="186"/>
      <c r="HN237" s="182"/>
      <c r="HO237" s="182"/>
      <c r="HQ237" s="183"/>
      <c r="HR237" s="36">
        <v>42479</v>
      </c>
      <c r="IO237" s="183"/>
      <c r="IP237" s="36">
        <v>42479</v>
      </c>
      <c r="KU237" s="36">
        <v>42479</v>
      </c>
      <c r="KW237" s="98">
        <f>(KW103)</f>
        <v>0.80040561432769408</v>
      </c>
      <c r="KX237" s="98">
        <f t="shared" ref="KX237:LM237" si="809">(KX103)</f>
        <v>0.80040561432769408</v>
      </c>
      <c r="KY237" s="98">
        <f t="shared" si="809"/>
        <v>0.14355773897506552</v>
      </c>
      <c r="KZ237" s="98" t="str">
        <f t="shared" si="809"/>
        <v xml:space="preserve"> </v>
      </c>
      <c r="LA237" s="98">
        <f t="shared" si="809"/>
        <v>1.2735775337755619</v>
      </c>
      <c r="LB237" s="98">
        <f t="shared" si="809"/>
        <v>1.2735775337755619</v>
      </c>
      <c r="LC237" s="414">
        <f t="shared" si="809"/>
        <v>1.4851777885698993</v>
      </c>
      <c r="LD237" s="414">
        <f t="shared" si="809"/>
        <v>1.4851777885698993</v>
      </c>
      <c r="LE237" s="403">
        <f t="shared" si="809"/>
        <v>-0.9132661432680429</v>
      </c>
      <c r="LF237" s="403">
        <f t="shared" si="809"/>
        <v>-0.9132661432680429</v>
      </c>
      <c r="LG237" s="98">
        <f t="shared" si="809"/>
        <v>0.31880172435945653</v>
      </c>
      <c r="LH237" s="98" t="str">
        <f t="shared" si="809"/>
        <v xml:space="preserve"> </v>
      </c>
      <c r="LI237" s="98">
        <f t="shared" si="809"/>
        <v>-0.2315642430621665</v>
      </c>
      <c r="LJ237" s="98" t="str">
        <f t="shared" si="809"/>
        <v xml:space="preserve"> </v>
      </c>
      <c r="LK237" s="98">
        <f t="shared" si="809"/>
        <v>-8.9141071039584574E-3</v>
      </c>
      <c r="LL237" s="98" t="str">
        <f t="shared" si="809"/>
        <v xml:space="preserve"> </v>
      </c>
      <c r="LM237" s="254">
        <f t="shared" si="809"/>
        <v>4</v>
      </c>
    </row>
    <row r="238" spans="1:325" x14ac:dyDescent="0.35">
      <c r="A238" s="95">
        <v>41383</v>
      </c>
      <c r="B238" s="36">
        <v>41383</v>
      </c>
      <c r="C238" s="301">
        <v>10.45</v>
      </c>
      <c r="D238" s="301">
        <v>7.75</v>
      </c>
      <c r="E238" s="301">
        <v>11.350000000000001</v>
      </c>
      <c r="F238" s="301">
        <v>15.950000000000001</v>
      </c>
      <c r="G238" s="301">
        <v>9.1999999999999993</v>
      </c>
      <c r="H238" s="301">
        <v>7.15</v>
      </c>
      <c r="I238" s="107"/>
      <c r="J238" s="107"/>
      <c r="K238" s="106"/>
      <c r="Q238" s="181">
        <v>42479</v>
      </c>
      <c r="R238" s="301">
        <v>10.45</v>
      </c>
      <c r="S238" s="224"/>
      <c r="U238" s="301">
        <v>7.75</v>
      </c>
      <c r="V238" s="224"/>
      <c r="X238" s="301">
        <v>11.350000000000001</v>
      </c>
      <c r="Y238" s="224"/>
      <c r="AA238" s="301">
        <v>15.950000000000001</v>
      </c>
      <c r="AB238" s="224"/>
      <c r="AD238" s="301">
        <v>9.1999999999999993</v>
      </c>
      <c r="AE238" s="223"/>
      <c r="AG238" s="301">
        <v>7.15</v>
      </c>
      <c r="AH238" s="485"/>
      <c r="AJ238" s="107"/>
      <c r="AM238" s="107"/>
      <c r="AZ238" s="36">
        <v>42480</v>
      </c>
      <c r="BA238" s="301">
        <v>11.45</v>
      </c>
      <c r="BC238" s="301">
        <v>8.6</v>
      </c>
      <c r="BE238" s="301">
        <v>11.7</v>
      </c>
      <c r="BG238" s="301">
        <v>16.5</v>
      </c>
      <c r="BI238" s="301">
        <v>9.15</v>
      </c>
      <c r="BK238" s="301">
        <v>9.5</v>
      </c>
      <c r="BW238">
        <v>166</v>
      </c>
      <c r="BX238">
        <f t="shared" si="673"/>
        <v>1.66</v>
      </c>
      <c r="CD238" s="36">
        <v>42480</v>
      </c>
      <c r="CJ238" s="175"/>
      <c r="CK238" s="175"/>
      <c r="CL238" s="175"/>
      <c r="CM238" s="175"/>
      <c r="CN238" s="175"/>
      <c r="CO238" s="104"/>
      <c r="CP238" s="104"/>
      <c r="CQ238" s="104"/>
      <c r="CR238" s="104"/>
      <c r="CS238" s="104"/>
      <c r="CT238" s="104"/>
      <c r="CU238" s="104"/>
      <c r="CV238" s="104"/>
      <c r="DB238" s="36">
        <v>42480</v>
      </c>
      <c r="DH238" s="187"/>
      <c r="DI238" s="187"/>
      <c r="DJ238" s="187"/>
      <c r="DK238" s="187"/>
      <c r="DL238" s="187"/>
      <c r="DM238" s="186"/>
      <c r="DN238" s="186"/>
      <c r="DO238" s="186"/>
      <c r="DP238" s="186"/>
      <c r="DQ238" s="186"/>
      <c r="DR238" s="186"/>
      <c r="DS238" s="186"/>
      <c r="DT238" s="186"/>
      <c r="DU238" s="186"/>
      <c r="DV238" s="186"/>
      <c r="DW238" s="182"/>
      <c r="DX238" s="182"/>
      <c r="DY238" s="183"/>
      <c r="DZ238" s="36">
        <v>42480</v>
      </c>
      <c r="EF238" s="187"/>
      <c r="EG238" s="187"/>
      <c r="EH238" s="187"/>
      <c r="EI238" s="187"/>
      <c r="EJ238" s="187"/>
      <c r="EK238" s="186"/>
      <c r="EL238" s="186"/>
      <c r="EM238" s="186"/>
      <c r="EN238" s="186"/>
      <c r="EO238" s="186"/>
      <c r="EP238" s="186"/>
      <c r="EQ238" s="186"/>
      <c r="ER238" s="186"/>
      <c r="ES238" s="186"/>
      <c r="ET238" s="182"/>
      <c r="EU238" s="182"/>
      <c r="EV238" s="182"/>
      <c r="EW238" s="183"/>
      <c r="EX238" s="36">
        <v>42480</v>
      </c>
      <c r="FD238" s="187"/>
      <c r="FE238" s="187"/>
      <c r="FF238" s="187"/>
      <c r="FG238" s="187"/>
      <c r="FH238" s="187"/>
      <c r="FI238" s="186"/>
      <c r="FJ238" s="186"/>
      <c r="FK238" s="186"/>
      <c r="FL238" s="186"/>
      <c r="FM238" s="186"/>
      <c r="FN238" s="186"/>
      <c r="FO238" s="186"/>
      <c r="FP238" s="186"/>
      <c r="FQ238" s="186"/>
      <c r="FR238" s="182"/>
      <c r="FS238" s="182"/>
      <c r="FT238" s="182"/>
      <c r="FU238" s="183"/>
      <c r="FV238" s="36">
        <v>42480</v>
      </c>
      <c r="GB238" s="187"/>
      <c r="GC238" s="187"/>
      <c r="GD238" s="187"/>
      <c r="GE238" s="187"/>
      <c r="GF238" s="187"/>
      <c r="GG238" s="186"/>
      <c r="GH238" s="186"/>
      <c r="GI238" s="186"/>
      <c r="GJ238" s="186"/>
      <c r="GK238" s="186"/>
      <c r="GL238" s="186"/>
      <c r="GM238" s="186"/>
      <c r="GN238" s="186"/>
      <c r="GO238" s="186"/>
      <c r="GP238" s="182"/>
      <c r="GQ238" s="182"/>
      <c r="GR238" s="182"/>
      <c r="GS238" s="183"/>
      <c r="GT238" s="36">
        <v>42480</v>
      </c>
      <c r="GZ238" s="121"/>
      <c r="HA238" s="121"/>
      <c r="HB238" s="121"/>
      <c r="HC238" s="121"/>
      <c r="HD238" s="121"/>
      <c r="HE238" s="121"/>
      <c r="HF238" s="121"/>
      <c r="HG238" s="121"/>
      <c r="HH238" s="186"/>
      <c r="HI238" s="186"/>
      <c r="HJ238" s="186"/>
      <c r="HK238" s="186"/>
      <c r="HL238" s="186"/>
      <c r="HM238" s="186"/>
      <c r="HN238" s="182"/>
      <c r="HO238" s="182"/>
      <c r="HQ238" s="183"/>
      <c r="HR238" s="36">
        <v>42480</v>
      </c>
      <c r="IO238" s="183"/>
      <c r="IP238" s="36">
        <v>42480</v>
      </c>
      <c r="JO238">
        <v>9435</v>
      </c>
      <c r="JP238" s="427">
        <v>0.97182420853650797</v>
      </c>
      <c r="JQ238" s="427">
        <v>0.95844811387444062</v>
      </c>
      <c r="JR238" s="427">
        <v>0.97018919137233639</v>
      </c>
      <c r="JS238" s="391"/>
      <c r="JT238" s="427">
        <v>0.97229247163445287</v>
      </c>
      <c r="JU238" s="427">
        <v>0.97223792834936129</v>
      </c>
      <c r="KD238" s="427">
        <f>(JQ236)</f>
        <v>0.97223792834936129</v>
      </c>
      <c r="KU238" s="36">
        <v>42480</v>
      </c>
      <c r="KW238" s="98">
        <f>(KW117)</f>
        <v>0.12777598469806861</v>
      </c>
      <c r="KX238" s="98" t="str">
        <f t="shared" ref="KX238:LM238" si="810">(KX117)</f>
        <v xml:space="preserve"> </v>
      </c>
      <c r="KY238" s="98">
        <f t="shared" si="810"/>
        <v>0.6578910723083915</v>
      </c>
      <c r="KZ238" s="98">
        <f t="shared" si="810"/>
        <v>0.6578910723083915</v>
      </c>
      <c r="LA238" s="98">
        <f t="shared" si="810"/>
        <v>0.34618864488667356</v>
      </c>
      <c r="LB238" s="98" t="str">
        <f t="shared" si="810"/>
        <v xml:space="preserve"> </v>
      </c>
      <c r="LC238" s="98">
        <f t="shared" si="810"/>
        <v>-0.53786387809675773</v>
      </c>
      <c r="LD238" s="98">
        <f t="shared" si="810"/>
        <v>-0.53786387809675773</v>
      </c>
      <c r="LE238" s="98">
        <f t="shared" si="810"/>
        <v>0.46988663450974144</v>
      </c>
      <c r="LF238" s="98" t="str">
        <f t="shared" si="810"/>
        <v xml:space="preserve"> </v>
      </c>
      <c r="LG238" s="98">
        <f t="shared" si="810"/>
        <v>0.62263727991501128</v>
      </c>
      <c r="LH238" s="98">
        <f t="shared" si="810"/>
        <v>0.62263727991501128</v>
      </c>
      <c r="LI238" s="98">
        <f t="shared" si="810"/>
        <v>-1.1245007509986813</v>
      </c>
      <c r="LJ238" s="98">
        <f t="shared" si="810"/>
        <v>-1.1245007509986813</v>
      </c>
      <c r="LK238" s="98">
        <f t="shared" si="810"/>
        <v>-0.39241375097860143</v>
      </c>
      <c r="LL238" s="98" t="str">
        <f t="shared" si="810"/>
        <v xml:space="preserve"> </v>
      </c>
      <c r="LM238" s="254">
        <f t="shared" si="810"/>
        <v>5</v>
      </c>
    </row>
    <row r="239" spans="1:325" x14ac:dyDescent="0.35">
      <c r="A239" s="95">
        <v>41384</v>
      </c>
      <c r="B239" s="36">
        <v>41384</v>
      </c>
      <c r="C239" s="301">
        <v>11.45</v>
      </c>
      <c r="D239" s="301">
        <v>8.6</v>
      </c>
      <c r="E239" s="301">
        <v>11.7</v>
      </c>
      <c r="F239" s="301">
        <v>16.5</v>
      </c>
      <c r="G239" s="301">
        <v>9.15</v>
      </c>
      <c r="H239" s="301">
        <v>9.5</v>
      </c>
      <c r="I239" s="107"/>
      <c r="J239" s="107"/>
      <c r="K239" s="106"/>
      <c r="Q239" s="181">
        <v>42480</v>
      </c>
      <c r="R239" s="301">
        <v>11.45</v>
      </c>
      <c r="S239" s="224"/>
      <c r="U239" s="301">
        <v>8.6</v>
      </c>
      <c r="V239" s="224"/>
      <c r="X239" s="301">
        <v>11.7</v>
      </c>
      <c r="Y239" s="224"/>
      <c r="AA239" s="301">
        <v>16.5</v>
      </c>
      <c r="AB239" s="224"/>
      <c r="AD239" s="301">
        <v>9.15</v>
      </c>
      <c r="AE239" s="223"/>
      <c r="AG239" s="301">
        <v>9.5</v>
      </c>
      <c r="AH239" s="485"/>
      <c r="AJ239" s="107"/>
      <c r="AM239" s="107"/>
      <c r="AZ239" s="36">
        <v>42481</v>
      </c>
      <c r="BA239" s="301">
        <v>8.5500000000000007</v>
      </c>
      <c r="BC239" s="301">
        <v>10.5</v>
      </c>
      <c r="BE239" s="301">
        <v>13.5</v>
      </c>
      <c r="BG239" s="301">
        <v>17.149999999999999</v>
      </c>
      <c r="BI239" s="301">
        <v>10.55</v>
      </c>
      <c r="BK239" s="301">
        <v>10.95</v>
      </c>
      <c r="BW239">
        <v>167</v>
      </c>
      <c r="BX239">
        <f t="shared" si="673"/>
        <v>1.67</v>
      </c>
      <c r="BY239">
        <v>-10.300222222222223</v>
      </c>
      <c r="CD239" s="36">
        <v>42481</v>
      </c>
      <c r="CJ239" s="175"/>
      <c r="CK239" s="175"/>
      <c r="CM239" s="175"/>
      <c r="CN239" s="175"/>
      <c r="CO239" s="104"/>
      <c r="CP239" s="104"/>
      <c r="CQ239" s="104"/>
      <c r="CR239" s="104"/>
      <c r="CS239" s="104"/>
      <c r="CT239" s="104"/>
      <c r="CU239" s="104"/>
      <c r="CV239" s="104"/>
      <c r="DB239" s="36">
        <v>42481</v>
      </c>
      <c r="DH239" s="187"/>
      <c r="DI239" s="187"/>
      <c r="DJ239" s="187"/>
      <c r="DK239" s="187"/>
      <c r="DL239" s="187"/>
      <c r="DM239" s="186"/>
      <c r="DN239" s="186"/>
      <c r="DO239" s="192" t="s">
        <v>47</v>
      </c>
      <c r="DP239" s="193">
        <f>SLOPE(DW50:DW222,DX50:DX222)</f>
        <v>0.95349942292410783</v>
      </c>
      <c r="DQ239" s="186"/>
      <c r="DR239" s="186"/>
      <c r="DS239" s="186"/>
      <c r="DT239" s="186"/>
      <c r="DU239" s="186"/>
      <c r="DV239" s="186"/>
      <c r="DW239" s="182"/>
      <c r="DX239" s="182"/>
      <c r="DY239" s="183"/>
      <c r="DZ239" s="36">
        <v>42481</v>
      </c>
      <c r="EF239" s="187"/>
      <c r="EG239" s="187"/>
      <c r="EH239" s="187"/>
      <c r="EI239" s="187"/>
      <c r="EJ239" s="187"/>
      <c r="EK239" s="186"/>
      <c r="EL239" s="186"/>
      <c r="EM239" s="186"/>
      <c r="EN239" s="186"/>
      <c r="EO239" s="186"/>
      <c r="EP239" s="186"/>
      <c r="EQ239" s="186"/>
      <c r="ER239" s="186"/>
      <c r="ES239" s="186"/>
      <c r="ET239" s="182"/>
      <c r="EU239" s="182"/>
      <c r="EV239" s="182"/>
      <c r="EW239" s="183"/>
      <c r="EX239" s="36">
        <v>42481</v>
      </c>
      <c r="FD239" s="187"/>
      <c r="FE239" s="187"/>
      <c r="FF239" s="187"/>
      <c r="FG239" s="187"/>
      <c r="FH239" s="187"/>
      <c r="FI239" s="186"/>
      <c r="FJ239" s="186"/>
      <c r="FK239" s="186"/>
      <c r="FL239" s="186"/>
      <c r="FM239" s="186"/>
      <c r="FN239" s="186"/>
      <c r="FO239" s="186"/>
      <c r="FP239" s="186"/>
      <c r="FQ239" s="186"/>
      <c r="FR239" s="182"/>
      <c r="FS239" s="182"/>
      <c r="FT239" s="182"/>
      <c r="FU239" s="183"/>
      <c r="FV239" s="36">
        <v>42481</v>
      </c>
      <c r="GB239" s="187"/>
      <c r="GC239" s="187"/>
      <c r="GD239" s="187"/>
      <c r="GE239" s="187"/>
      <c r="GF239" s="187"/>
      <c r="GG239" s="186"/>
      <c r="GH239" s="186"/>
      <c r="GI239" s="186"/>
      <c r="GJ239" s="186"/>
      <c r="GK239" s="186"/>
      <c r="GL239" s="186"/>
      <c r="GM239" s="186"/>
      <c r="GN239" s="186"/>
      <c r="GO239" s="186"/>
      <c r="GP239" s="182"/>
      <c r="GQ239" s="182"/>
      <c r="GR239" s="182"/>
      <c r="GS239" s="183"/>
      <c r="GT239" s="36">
        <v>42481</v>
      </c>
      <c r="GZ239" s="121"/>
      <c r="HA239" s="121"/>
      <c r="HB239" s="121"/>
      <c r="HC239" s="121"/>
      <c r="HD239" s="121"/>
      <c r="HE239" s="121"/>
      <c r="HF239" s="121"/>
      <c r="HG239" s="121"/>
      <c r="HH239" s="186"/>
      <c r="HI239" s="186"/>
      <c r="HJ239" s="186"/>
      <c r="HK239" s="186"/>
      <c r="HL239" s="186"/>
      <c r="HM239" s="192"/>
      <c r="HN239" s="182"/>
      <c r="HO239" s="182"/>
      <c r="HQ239" s="183"/>
      <c r="HR239" s="36">
        <v>42481</v>
      </c>
      <c r="IO239" s="183"/>
      <c r="IP239" s="36">
        <v>42481</v>
      </c>
      <c r="JO239">
        <v>9479</v>
      </c>
      <c r="JP239" s="427">
        <v>0.96794126614455678</v>
      </c>
      <c r="JQ239" s="427">
        <v>0.9518245376469423</v>
      </c>
      <c r="JR239" s="427">
        <v>0.96147041138374068</v>
      </c>
      <c r="JS239" s="391"/>
      <c r="JT239" s="427">
        <v>0.98110726319359698</v>
      </c>
      <c r="JU239" s="427">
        <v>0.98110726319359698</v>
      </c>
      <c r="KD239" s="427">
        <f>(JU236)</f>
        <v>0.98110726319359698</v>
      </c>
      <c r="KK239" s="99"/>
      <c r="KL239" s="99"/>
      <c r="KM239" s="99"/>
      <c r="KN239" s="473" t="s">
        <v>223</v>
      </c>
      <c r="KO239" s="474">
        <f>AVERAGE(JQ236,JU236,JY236,KC236,KG236,KK236,KO236,KS236)</f>
        <v>0.97153843166132503</v>
      </c>
      <c r="KR239" s="397"/>
      <c r="KS239" s="427"/>
      <c r="KU239" s="36">
        <v>42481</v>
      </c>
      <c r="KW239" s="98">
        <f>(KW131)</f>
        <v>0.70297968840176139</v>
      </c>
      <c r="KX239" s="98">
        <f t="shared" ref="KX239:LM239" si="811">(KX131)</f>
        <v>0.70297968840176139</v>
      </c>
      <c r="KY239" s="414">
        <f t="shared" si="811"/>
        <v>1.5609836649009985</v>
      </c>
      <c r="KZ239" s="414">
        <f t="shared" si="811"/>
        <v>1.5609836649009985</v>
      </c>
      <c r="LA239" s="98">
        <f t="shared" si="811"/>
        <v>0.44602197822000633</v>
      </c>
      <c r="LB239" s="98" t="str">
        <f t="shared" si="811"/>
        <v xml:space="preserve"> </v>
      </c>
      <c r="LC239" s="98">
        <f t="shared" si="811"/>
        <v>-0.78624813735602928</v>
      </c>
      <c r="LD239" s="98">
        <f t="shared" si="811"/>
        <v>-0.78624813735602928</v>
      </c>
      <c r="LE239" s="98">
        <f t="shared" si="811"/>
        <v>-0.27730318030507561</v>
      </c>
      <c r="LF239" s="98" t="str">
        <f t="shared" si="811"/>
        <v xml:space="preserve"> </v>
      </c>
      <c r="LG239" s="98">
        <f t="shared" si="811"/>
        <v>-0.79732790527017272</v>
      </c>
      <c r="LH239" s="98">
        <f t="shared" si="811"/>
        <v>-0.79732790527017272</v>
      </c>
      <c r="LI239" s="98">
        <f t="shared" si="811"/>
        <v>-0.81275868750660507</v>
      </c>
      <c r="LJ239" s="98">
        <f t="shared" si="811"/>
        <v>-0.81275868750660507</v>
      </c>
      <c r="LK239" s="98">
        <f>(LK131)</f>
        <v>-0.28518725525210442</v>
      </c>
      <c r="LL239" s="98" t="str">
        <f>(LL131)</f>
        <v xml:space="preserve"> </v>
      </c>
      <c r="LM239" s="254">
        <f t="shared" si="811"/>
        <v>6</v>
      </c>
    </row>
    <row r="240" spans="1:325" x14ac:dyDescent="0.35">
      <c r="A240" s="95">
        <v>41385</v>
      </c>
      <c r="B240" s="36">
        <v>41385</v>
      </c>
      <c r="C240" s="301">
        <v>8.5500000000000007</v>
      </c>
      <c r="D240" s="301">
        <v>10.5</v>
      </c>
      <c r="E240" s="301">
        <v>13.5</v>
      </c>
      <c r="F240" s="301">
        <v>17.149999999999999</v>
      </c>
      <c r="G240" s="301">
        <v>10.55</v>
      </c>
      <c r="H240" s="301">
        <v>10.95</v>
      </c>
      <c r="I240" s="107"/>
      <c r="J240" s="107"/>
      <c r="K240" s="106"/>
      <c r="Q240" s="181">
        <v>42481</v>
      </c>
      <c r="R240" s="301">
        <v>8.5500000000000007</v>
      </c>
      <c r="S240" s="224"/>
      <c r="U240" s="301">
        <v>10.5</v>
      </c>
      <c r="V240" s="224"/>
      <c r="X240" s="301">
        <v>13.5</v>
      </c>
      <c r="Y240" s="224"/>
      <c r="AA240" s="301">
        <v>17.149999999999999</v>
      </c>
      <c r="AB240" s="224"/>
      <c r="AD240" s="301">
        <v>10.55</v>
      </c>
      <c r="AE240" s="223"/>
      <c r="AG240" s="301">
        <v>10.95</v>
      </c>
      <c r="AH240" s="485"/>
      <c r="AJ240" s="107"/>
      <c r="AM240" s="107"/>
      <c r="AZ240" s="36">
        <v>42482</v>
      </c>
      <c r="BA240" s="301">
        <v>6.4</v>
      </c>
      <c r="BC240" s="301">
        <v>8.9499999999999993</v>
      </c>
      <c r="BE240" s="301">
        <v>12.4</v>
      </c>
      <c r="BG240" s="301">
        <v>16.299999999999997</v>
      </c>
      <c r="BI240" s="301">
        <v>9.9499999999999993</v>
      </c>
      <c r="BK240" s="301">
        <v>9.6</v>
      </c>
      <c r="BW240">
        <v>168</v>
      </c>
      <c r="BX240">
        <f t="shared" si="673"/>
        <v>1.68</v>
      </c>
      <c r="BY240">
        <v>-12.956</v>
      </c>
      <c r="BZ240" s="100"/>
      <c r="CD240" s="36">
        <v>42482</v>
      </c>
      <c r="CJ240" s="175"/>
      <c r="CK240" s="175"/>
      <c r="CL240" s="175"/>
      <c r="CM240" s="175"/>
      <c r="CN240" s="175"/>
      <c r="CO240" s="104"/>
      <c r="CP240" s="104"/>
      <c r="CQ240" s="104"/>
      <c r="CR240" s="104"/>
      <c r="CS240" s="104"/>
      <c r="CT240" s="104"/>
      <c r="CU240" s="104"/>
      <c r="CV240" s="104"/>
      <c r="DB240" s="36">
        <v>42482</v>
      </c>
      <c r="DH240" s="187"/>
      <c r="DI240" s="187"/>
      <c r="DJ240" s="187"/>
      <c r="DK240" s="187"/>
      <c r="DL240" s="187"/>
      <c r="DM240" s="186"/>
      <c r="DN240" s="186"/>
      <c r="DO240" s="192" t="s">
        <v>187</v>
      </c>
      <c r="DP240" s="193">
        <f>AVERAGE(DH25:DH232)</f>
        <v>-1.0089562801932361</v>
      </c>
      <c r="DT240" s="186"/>
      <c r="DU240" s="186"/>
      <c r="DV240" s="186"/>
      <c r="DW240" s="182"/>
      <c r="DX240" s="182"/>
      <c r="DY240" s="183"/>
      <c r="DZ240" s="36">
        <v>42482</v>
      </c>
      <c r="EF240" s="187"/>
      <c r="EG240" s="187"/>
      <c r="EH240" s="187"/>
      <c r="EI240" s="187"/>
      <c r="EJ240" s="187"/>
      <c r="EK240" s="186"/>
      <c r="EL240" s="186"/>
      <c r="EM240" s="192" t="s">
        <v>47</v>
      </c>
      <c r="EN240" s="193">
        <f>SLOPE(EU50:EU222,EV50:EV222)</f>
        <v>1.0349365546107825</v>
      </c>
      <c r="EO240" s="186"/>
      <c r="ER240" s="186"/>
      <c r="ES240" s="192"/>
      <c r="ET240" s="182"/>
      <c r="EU240" s="182"/>
      <c r="EV240" s="182"/>
      <c r="EW240" s="183"/>
      <c r="EX240" s="36">
        <v>42482</v>
      </c>
      <c r="FD240" s="187"/>
      <c r="FE240" s="187"/>
      <c r="FF240" s="187"/>
      <c r="FG240" s="187"/>
      <c r="FH240" s="187"/>
      <c r="FI240" s="186"/>
      <c r="FJ240" s="186"/>
      <c r="FK240" s="192" t="s">
        <v>47</v>
      </c>
      <c r="FL240" s="193">
        <f>SLOPE(FS51:FS222,FT51:FT222)</f>
        <v>0.98207618768425109</v>
      </c>
      <c r="FM240" s="186"/>
      <c r="FP240" s="186"/>
      <c r="FQ240" s="192"/>
      <c r="FR240" s="182"/>
      <c r="FS240" s="182"/>
      <c r="FT240" s="182"/>
      <c r="FU240" s="183"/>
      <c r="FV240" s="36">
        <v>42482</v>
      </c>
      <c r="GB240" s="187"/>
      <c r="GC240" s="187"/>
      <c r="GD240" s="187"/>
      <c r="GE240" s="187"/>
      <c r="GF240" s="187"/>
      <c r="GG240" s="186"/>
      <c r="GH240" s="186"/>
      <c r="GI240" s="192" t="s">
        <v>47</v>
      </c>
      <c r="GJ240" s="193">
        <f>SLOPE(GQ51:GQ222,GR51:GR222)</f>
        <v>0.92051155082801817</v>
      </c>
      <c r="GK240" s="186"/>
      <c r="GN240" s="186"/>
      <c r="GO240" s="192"/>
      <c r="GP240" s="182"/>
      <c r="GQ240" s="182"/>
      <c r="GR240" s="182"/>
      <c r="GS240" s="183"/>
      <c r="GT240" s="36">
        <v>42482</v>
      </c>
      <c r="GZ240" s="121"/>
      <c r="HA240" s="121"/>
      <c r="HB240" s="121"/>
      <c r="HC240" s="121"/>
      <c r="HD240" s="121"/>
      <c r="HE240" s="121"/>
      <c r="HF240" s="121"/>
      <c r="HG240" s="192" t="s">
        <v>47</v>
      </c>
      <c r="HH240" s="193">
        <f>SLOPE(HO51:HO229,HP51:HP229)</f>
        <v>1.0000073366892477</v>
      </c>
      <c r="HI240" s="186"/>
      <c r="HL240" s="186"/>
      <c r="HM240" s="186"/>
      <c r="HN240" s="182"/>
      <c r="HO240" s="182"/>
      <c r="HQ240" s="183"/>
      <c r="HR240" s="36">
        <v>42482</v>
      </c>
      <c r="HX240" s="360"/>
      <c r="HY240" s="360"/>
      <c r="HZ240" s="360"/>
      <c r="IA240" s="360"/>
      <c r="IB240" s="360"/>
      <c r="IE240" s="192" t="s">
        <v>47</v>
      </c>
      <c r="IF240" s="193">
        <f>SLOPE(IM51:IM229,IN51:IN229)</f>
        <v>0.99699389551312212</v>
      </c>
      <c r="IO240" s="183"/>
      <c r="IP240" s="36">
        <v>42482</v>
      </c>
      <c r="IV240" s="360"/>
      <c r="IW240" s="360"/>
      <c r="IX240" s="360"/>
      <c r="IY240" s="360"/>
      <c r="IZ240" s="360"/>
      <c r="JC240" s="192" t="s">
        <v>47</v>
      </c>
      <c r="JD240" s="193">
        <f>SLOPE(JK51:JK229,JL51:JL229)</f>
        <v>0.97869173078889282</v>
      </c>
      <c r="JO240">
        <v>9425</v>
      </c>
      <c r="JP240" s="427">
        <v>0.94355839908130701</v>
      </c>
      <c r="JQ240" s="427">
        <v>0.95909749893459983</v>
      </c>
      <c r="JR240" s="427">
        <v>0.96473376238397868</v>
      </c>
      <c r="JS240" s="391"/>
      <c r="JT240" s="427">
        <v>0.96463988539515988</v>
      </c>
      <c r="JU240" s="427">
        <v>0.96463988539515988</v>
      </c>
      <c r="KD240" s="427">
        <f>(JY236)</f>
        <v>0.96463988539515988</v>
      </c>
      <c r="KU240" s="36">
        <v>42482</v>
      </c>
      <c r="KW240" s="98">
        <f>(KW145)</f>
        <v>0.26877598469805974</v>
      </c>
      <c r="KX240" s="98" t="str">
        <f t="shared" ref="KX240:LM240" si="812">(KX145)</f>
        <v xml:space="preserve"> </v>
      </c>
      <c r="KY240" s="98">
        <f t="shared" si="812"/>
        <v>0.26865033156767026</v>
      </c>
      <c r="KZ240" s="98" t="str">
        <f t="shared" si="812"/>
        <v xml:space="preserve"> </v>
      </c>
      <c r="LA240" s="403">
        <f t="shared" si="812"/>
        <v>-1.0962557995577704</v>
      </c>
      <c r="LB240" s="403">
        <f t="shared" si="812"/>
        <v>-1.0962557995577704</v>
      </c>
      <c r="LC240" s="98">
        <f t="shared" si="812"/>
        <v>0.75770556634766706</v>
      </c>
      <c r="LD240" s="98">
        <f t="shared" si="812"/>
        <v>0.75770556634766706</v>
      </c>
      <c r="LE240" s="98">
        <f t="shared" si="812"/>
        <v>-0.73516892104581899</v>
      </c>
      <c r="LF240" s="98">
        <f t="shared" si="812"/>
        <v>-0.73516892104581899</v>
      </c>
      <c r="LG240" s="414">
        <f t="shared" si="812"/>
        <v>1.3872906132483465</v>
      </c>
      <c r="LH240" s="414">
        <f t="shared" si="812"/>
        <v>1.3872906132483465</v>
      </c>
      <c r="LI240" s="98">
        <f t="shared" si="812"/>
        <v>-0.78023090972881803</v>
      </c>
      <c r="LJ240" s="98">
        <f t="shared" si="812"/>
        <v>-0.78023090972881803</v>
      </c>
      <c r="LK240" s="414">
        <f>(LK145)</f>
        <v>-1.4954222979871332</v>
      </c>
      <c r="LL240" s="414">
        <f>(LL145)</f>
        <v>-1.4954222979871332</v>
      </c>
      <c r="LM240" s="254">
        <f t="shared" si="812"/>
        <v>7</v>
      </c>
    </row>
    <row r="241" spans="1:325" x14ac:dyDescent="0.35">
      <c r="A241" s="95">
        <v>41386</v>
      </c>
      <c r="B241" s="36">
        <v>41386</v>
      </c>
      <c r="C241" s="301">
        <v>6.4</v>
      </c>
      <c r="D241" s="301">
        <v>8.9499999999999993</v>
      </c>
      <c r="E241" s="301">
        <v>12.4</v>
      </c>
      <c r="F241" s="301">
        <v>16.299999999999997</v>
      </c>
      <c r="G241" s="301">
        <v>9.9499999999999993</v>
      </c>
      <c r="H241" s="301">
        <v>9.6</v>
      </c>
      <c r="I241" s="107"/>
      <c r="J241" s="107"/>
      <c r="K241" s="106"/>
      <c r="Q241" s="181">
        <v>42482</v>
      </c>
      <c r="R241" s="301">
        <v>6.4</v>
      </c>
      <c r="S241" s="224"/>
      <c r="U241" s="301">
        <v>8.9499999999999993</v>
      </c>
      <c r="V241" s="224"/>
      <c r="X241" s="301">
        <v>12.4</v>
      </c>
      <c r="Y241" s="224"/>
      <c r="AA241" s="301">
        <v>16.299999999999997</v>
      </c>
      <c r="AB241" s="224"/>
      <c r="AD241" s="301">
        <v>9.9499999999999993</v>
      </c>
      <c r="AE241" s="223"/>
      <c r="AG241" s="301">
        <v>9.6</v>
      </c>
      <c r="AH241" s="485"/>
      <c r="AJ241" s="107"/>
      <c r="AM241" s="107"/>
      <c r="AZ241" s="36">
        <v>42483</v>
      </c>
      <c r="BA241" s="301">
        <v>6.8</v>
      </c>
      <c r="BC241" s="301">
        <v>7</v>
      </c>
      <c r="BE241" s="301">
        <v>9.15</v>
      </c>
      <c r="BG241" s="301">
        <v>14.5</v>
      </c>
      <c r="BI241" s="301">
        <v>8.8500000000000014</v>
      </c>
      <c r="BK241" s="301">
        <v>8.0500000000000007</v>
      </c>
      <c r="BW241">
        <v>169</v>
      </c>
      <c r="BX241">
        <f t="shared" si="673"/>
        <v>1.69</v>
      </c>
      <c r="CD241" s="36">
        <v>42483</v>
      </c>
      <c r="CJ241" s="175"/>
      <c r="CK241" s="175"/>
      <c r="CL241" s="175"/>
      <c r="CM241" s="175"/>
      <c r="CN241" s="175"/>
      <c r="CO241" s="104"/>
      <c r="CP241" s="104"/>
      <c r="CQ241" s="192" t="s">
        <v>47</v>
      </c>
      <c r="CR241" s="193">
        <f>SLOPE(CY51:CY223,CZ51:CZ223)</f>
        <v>0.9677972685861651</v>
      </c>
      <c r="CS241" s="104"/>
      <c r="CV241" s="104"/>
      <c r="DB241" s="36">
        <v>42483</v>
      </c>
      <c r="DH241" s="187"/>
      <c r="DI241" s="187"/>
      <c r="DJ241" s="187"/>
      <c r="DK241" s="187"/>
      <c r="DL241" s="187"/>
      <c r="DM241" s="186"/>
      <c r="DN241" s="186"/>
      <c r="DO241" s="360" t="s">
        <v>188</v>
      </c>
      <c r="DP241" s="390">
        <f>RSQ(DW50:DW228,DX50:DX228)</f>
        <v>0.98110726319359698</v>
      </c>
      <c r="DT241" s="186"/>
      <c r="DU241" s="186"/>
      <c r="DV241" s="186"/>
      <c r="DW241" s="182"/>
      <c r="DX241" s="182"/>
      <c r="DY241" s="183"/>
      <c r="DZ241" s="36">
        <v>42483</v>
      </c>
      <c r="EF241" s="187"/>
      <c r="EG241" s="187"/>
      <c r="EH241" s="187"/>
      <c r="EI241" s="187"/>
      <c r="EJ241" s="187"/>
      <c r="EK241" s="186"/>
      <c r="EL241" s="186"/>
      <c r="EM241" s="192" t="s">
        <v>187</v>
      </c>
      <c r="EN241" s="193">
        <f>AVERAGE(EF25:EF232)</f>
        <v>1.7859712560386471</v>
      </c>
      <c r="EO241" s="186"/>
      <c r="ER241" s="186"/>
      <c r="ES241" s="186"/>
      <c r="ET241" s="182"/>
      <c r="EU241" s="182"/>
      <c r="EV241" s="182"/>
      <c r="EW241" s="183"/>
      <c r="EX241" s="36">
        <v>42483</v>
      </c>
      <c r="FD241" s="187"/>
      <c r="FE241" s="187"/>
      <c r="FF241" s="187"/>
      <c r="FG241" s="187"/>
      <c r="FH241" s="187"/>
      <c r="FI241" s="186"/>
      <c r="FJ241" s="186"/>
      <c r="FK241" s="192" t="s">
        <v>187</v>
      </c>
      <c r="FL241" s="193">
        <f>AVERAGE(FD18:FD232)</f>
        <v>1.2536859813084114</v>
      </c>
      <c r="FM241" s="186"/>
      <c r="FP241" s="186"/>
      <c r="FQ241" s="186"/>
      <c r="FR241" s="182"/>
      <c r="FS241" s="182"/>
      <c r="FT241" s="182"/>
      <c r="FU241" s="183"/>
      <c r="FV241" s="36">
        <v>42483</v>
      </c>
      <c r="GB241" s="187"/>
      <c r="GC241" s="187"/>
      <c r="GD241" s="187"/>
      <c r="GE241" s="187"/>
      <c r="GF241" s="187"/>
      <c r="GG241" s="186"/>
      <c r="GH241" s="186"/>
      <c r="GI241" s="192" t="s">
        <v>187</v>
      </c>
      <c r="GJ241" s="193">
        <f>AVERAGE(GB25:GB232)</f>
        <v>-0.71523647342995145</v>
      </c>
      <c r="GK241" s="186"/>
      <c r="GN241" s="186"/>
      <c r="GO241" s="186"/>
      <c r="GP241" s="182"/>
      <c r="GQ241" s="182"/>
      <c r="GR241" s="182"/>
      <c r="GS241" s="183"/>
      <c r="GT241" s="36">
        <v>42483</v>
      </c>
      <c r="GZ241" s="121"/>
      <c r="HA241" s="121"/>
      <c r="HB241" s="121"/>
      <c r="HC241" s="121"/>
      <c r="HD241" s="121"/>
      <c r="HE241" s="121"/>
      <c r="HF241" s="121"/>
      <c r="HG241" s="192" t="s">
        <v>187</v>
      </c>
      <c r="HH241" s="193">
        <f>AVERAGE(GZ25:GZ232)</f>
        <v>-0.68625096618357473</v>
      </c>
      <c r="HI241" s="186"/>
      <c r="HL241" s="186"/>
      <c r="HM241" s="186"/>
      <c r="HN241" s="182"/>
      <c r="HO241" s="182"/>
      <c r="HQ241" s="183"/>
      <c r="HR241" s="36">
        <v>42483</v>
      </c>
      <c r="IE241" s="192" t="s">
        <v>187</v>
      </c>
      <c r="IF241" s="193">
        <f>AVERAGE(HX25:HX232)</f>
        <v>-0.90485000000000015</v>
      </c>
      <c r="IO241" s="183"/>
      <c r="IP241" s="36">
        <v>42483</v>
      </c>
      <c r="JC241" s="192" t="s">
        <v>187</v>
      </c>
      <c r="JD241" s="193">
        <f>AVERAGE(IV25:IV232)</f>
        <v>-0.15219039408866966</v>
      </c>
      <c r="JO241">
        <v>9761</v>
      </c>
      <c r="JP241" s="427">
        <v>0.91970321001570654</v>
      </c>
      <c r="JQ241" s="427">
        <v>0.95119230909916863</v>
      </c>
      <c r="JR241" s="427">
        <v>0.95388124366580607</v>
      </c>
      <c r="JS241" s="391"/>
      <c r="JT241" s="427">
        <v>0.95854928251350835</v>
      </c>
      <c r="JU241" s="427">
        <v>0.95854928251350835</v>
      </c>
      <c r="KD241" s="427">
        <f>(KC236)</f>
        <v>0.95854928251350835</v>
      </c>
      <c r="KK241" s="572" t="s">
        <v>252</v>
      </c>
      <c r="KL241" s="419"/>
      <c r="KM241" s="99"/>
      <c r="KN241" s="99"/>
      <c r="KO241" s="572"/>
      <c r="KP241" s="419"/>
      <c r="KU241" s="36">
        <v>42483</v>
      </c>
      <c r="KW241" s="98">
        <f>(KW159)</f>
        <v>0.90694265136473362</v>
      </c>
      <c r="KX241" s="98">
        <f t="shared" ref="KX241:LM241" si="813">(KX159)</f>
        <v>0.90694265136473362</v>
      </c>
      <c r="KY241" s="98">
        <f t="shared" si="813"/>
        <v>0.3024836649010112</v>
      </c>
      <c r="KZ241" s="98" t="str">
        <f t="shared" si="813"/>
        <v xml:space="preserve"> </v>
      </c>
      <c r="LA241" s="403">
        <f t="shared" si="813"/>
        <v>-9.7835773355505751E-3</v>
      </c>
      <c r="LB241" s="403" t="str">
        <f t="shared" si="813"/>
        <v xml:space="preserve"> </v>
      </c>
      <c r="LC241" s="98">
        <f t="shared" si="813"/>
        <v>-0.40393332254122072</v>
      </c>
      <c r="LD241" s="98" t="str">
        <f t="shared" si="813"/>
        <v xml:space="preserve"> </v>
      </c>
      <c r="LE241" s="403">
        <f t="shared" si="813"/>
        <v>0.62178941228749451</v>
      </c>
      <c r="LF241" s="403">
        <f t="shared" si="813"/>
        <v>0.62178941228749451</v>
      </c>
      <c r="LG241" s="98">
        <f t="shared" si="813"/>
        <v>0.1761327428779822</v>
      </c>
      <c r="LH241" s="98" t="str">
        <f t="shared" si="813"/>
        <v xml:space="preserve"> </v>
      </c>
      <c r="LI241" s="98">
        <f t="shared" si="813"/>
        <v>-0.85462376687167563</v>
      </c>
      <c r="LJ241" s="98">
        <f t="shared" si="813"/>
        <v>-0.85462376687167563</v>
      </c>
      <c r="LK241" s="98">
        <f>(LK159)</f>
        <v>0.30598368491884997</v>
      </c>
      <c r="LL241" s="98" t="str">
        <f>(LL159)</f>
        <v xml:space="preserve"> </v>
      </c>
      <c r="LM241" s="254">
        <f t="shared" si="813"/>
        <v>8</v>
      </c>
    </row>
    <row r="242" spans="1:325" x14ac:dyDescent="0.35">
      <c r="A242" s="95">
        <v>41387</v>
      </c>
      <c r="B242" s="36">
        <v>41387</v>
      </c>
      <c r="C242" s="301">
        <v>6.8</v>
      </c>
      <c r="D242" s="301">
        <v>7</v>
      </c>
      <c r="E242" s="301">
        <v>9.15</v>
      </c>
      <c r="F242" s="301">
        <v>14.5</v>
      </c>
      <c r="G242" s="301">
        <v>8.8500000000000014</v>
      </c>
      <c r="H242" s="301">
        <v>8.0500000000000007</v>
      </c>
      <c r="I242" s="107"/>
      <c r="J242" s="107"/>
      <c r="K242" s="106"/>
      <c r="Q242" s="181">
        <v>42483</v>
      </c>
      <c r="R242" s="301">
        <v>6.8</v>
      </c>
      <c r="S242" s="224"/>
      <c r="U242" s="301">
        <v>7</v>
      </c>
      <c r="V242" s="224"/>
      <c r="X242" s="301">
        <v>9.15</v>
      </c>
      <c r="Y242" s="224"/>
      <c r="AA242" s="301">
        <v>14.5</v>
      </c>
      <c r="AB242" s="224"/>
      <c r="AD242" s="301">
        <v>8.8500000000000014</v>
      </c>
      <c r="AE242" s="223"/>
      <c r="AG242" s="301">
        <v>8.0500000000000007</v>
      </c>
      <c r="AH242" s="485"/>
      <c r="AJ242" s="107"/>
      <c r="AM242" s="107"/>
      <c r="AZ242" s="36">
        <v>42484</v>
      </c>
      <c r="BA242" s="301">
        <v>8.5</v>
      </c>
      <c r="BC242" s="301">
        <v>7.35</v>
      </c>
      <c r="BE242" s="301">
        <v>7.5</v>
      </c>
      <c r="BG242" s="301">
        <v>13.850000000000001</v>
      </c>
      <c r="BI242" s="301">
        <v>9.4499999999999993</v>
      </c>
      <c r="BK242" s="301">
        <v>9.5500000000000007</v>
      </c>
      <c r="BW242">
        <v>170</v>
      </c>
      <c r="BX242">
        <f t="shared" si="673"/>
        <v>1.7</v>
      </c>
      <c r="CD242" s="36">
        <v>42484</v>
      </c>
      <c r="CJ242" s="175"/>
      <c r="CK242" s="175"/>
      <c r="CL242" s="175"/>
      <c r="CM242" s="175"/>
      <c r="CN242" s="175"/>
      <c r="CO242" s="104"/>
      <c r="CP242" s="104"/>
      <c r="CQ242" s="192" t="s">
        <v>187</v>
      </c>
      <c r="CR242" s="193">
        <f>AVERAGE(CJ26:CJ233)</f>
        <v>0.55305555555555574</v>
      </c>
      <c r="CS242" s="104"/>
      <c r="CV242" s="104"/>
      <c r="DB242" s="36">
        <v>42484</v>
      </c>
      <c r="DH242" s="187"/>
      <c r="DI242" s="187"/>
      <c r="DJ242" s="187"/>
      <c r="DK242" s="187"/>
      <c r="DL242" s="187"/>
      <c r="DM242" s="186"/>
      <c r="DN242" s="186"/>
      <c r="DO242" s="186"/>
      <c r="DP242" s="186"/>
      <c r="DQ242" s="186"/>
      <c r="DR242" s="186"/>
      <c r="DS242" s="186"/>
      <c r="DT242" s="186"/>
      <c r="DU242" s="186"/>
      <c r="DV242" s="186"/>
      <c r="DW242" s="182"/>
      <c r="DX242" s="182"/>
      <c r="DY242" s="183"/>
      <c r="DZ242" s="36">
        <v>42484</v>
      </c>
      <c r="EF242" s="187"/>
      <c r="EG242" s="187"/>
      <c r="EH242" s="187"/>
      <c r="EI242" s="187"/>
      <c r="EJ242" s="187"/>
      <c r="EK242" s="186"/>
      <c r="EL242" s="186"/>
      <c r="EM242" s="360" t="s">
        <v>188</v>
      </c>
      <c r="EN242" s="390">
        <f>RSQ(EU51:EU229,EV51:EV229)</f>
        <v>0.96463988539515988</v>
      </c>
      <c r="EO242" s="186"/>
      <c r="EP242" s="186"/>
      <c r="EQ242" s="186"/>
      <c r="ER242" s="186"/>
      <c r="ES242" s="186"/>
      <c r="ET242" s="182"/>
      <c r="EU242" s="182"/>
      <c r="EV242" s="182"/>
      <c r="EW242" s="183"/>
      <c r="EX242" s="36">
        <v>42484</v>
      </c>
      <c r="FD242" s="187"/>
      <c r="FE242" s="187"/>
      <c r="FF242" s="187"/>
      <c r="FG242" s="187"/>
      <c r="FH242" s="187"/>
      <c r="FI242" s="186"/>
      <c r="FJ242" s="186"/>
      <c r="FK242" s="360" t="s">
        <v>188</v>
      </c>
      <c r="FL242" s="390">
        <f>RSQ(FS51:FS229,FT51:FT229)</f>
        <v>0.95854928251350835</v>
      </c>
      <c r="FM242" s="186"/>
      <c r="FN242" s="186"/>
      <c r="FO242" s="186"/>
      <c r="FP242" s="186"/>
      <c r="FQ242" s="186"/>
      <c r="FR242" s="182"/>
      <c r="FS242" s="182"/>
      <c r="FT242" s="182"/>
      <c r="FU242" s="183"/>
      <c r="FV242" s="36">
        <v>42484</v>
      </c>
      <c r="GB242" s="187"/>
      <c r="GC242" s="187"/>
      <c r="GD242" s="187"/>
      <c r="GE242" s="187"/>
      <c r="GF242" s="187"/>
      <c r="GG242" s="186"/>
      <c r="GH242" s="186"/>
      <c r="GI242" s="360" t="s">
        <v>188</v>
      </c>
      <c r="GJ242" s="390">
        <f>RSQ(GQ51:GQ229,GR51:GR229)</f>
        <v>0.9760369801824702</v>
      </c>
      <c r="GK242" s="186"/>
      <c r="GL242" s="186"/>
      <c r="GM242" s="186"/>
      <c r="GN242" s="186"/>
      <c r="GO242" s="186"/>
      <c r="GP242" s="182"/>
      <c r="GQ242" s="182"/>
      <c r="GR242" s="182"/>
      <c r="GS242" s="183"/>
      <c r="GT242" s="36">
        <v>42484</v>
      </c>
      <c r="GZ242" s="121"/>
      <c r="HA242" s="121"/>
      <c r="HB242" s="121"/>
      <c r="HC242" s="121"/>
      <c r="HD242" s="121"/>
      <c r="HE242" s="121"/>
      <c r="HF242" s="121"/>
      <c r="HG242" s="360" t="s">
        <v>188</v>
      </c>
      <c r="HH242" s="390">
        <f>RSQ(HO51:HO229,HP51:HP229)</f>
        <v>0.95990924195477234</v>
      </c>
      <c r="HI242" s="186"/>
      <c r="HJ242" s="186"/>
      <c r="HK242" s="186"/>
      <c r="HL242" s="186"/>
      <c r="HM242" s="186"/>
      <c r="HN242" s="182"/>
      <c r="HO242" s="182"/>
      <c r="HQ242" s="183"/>
      <c r="HR242" s="36">
        <v>42484</v>
      </c>
      <c r="IE242" s="360" t="s">
        <v>188</v>
      </c>
      <c r="IF242" s="390">
        <f>RSQ(IM51:IM229,IN51:IN229)</f>
        <v>0.9842415508090967</v>
      </c>
      <c r="IO242" s="183"/>
      <c r="IP242" s="36">
        <v>42484</v>
      </c>
      <c r="JC242" s="360" t="s">
        <v>188</v>
      </c>
      <c r="JD242" s="390">
        <f>RSQ(JK51:JK229,JL51:JL229)</f>
        <v>0.9755853208926345</v>
      </c>
      <c r="JO242">
        <v>9110</v>
      </c>
      <c r="JP242" s="427">
        <v>0.94609244662854952</v>
      </c>
      <c r="JQ242" s="427">
        <v>0.95888897159524111</v>
      </c>
      <c r="JR242" s="427">
        <v>0.97076043044743865</v>
      </c>
      <c r="JS242" s="391"/>
      <c r="JT242" s="427">
        <v>0.97547464717017807</v>
      </c>
      <c r="JU242" s="427">
        <v>0.9760369801824702</v>
      </c>
      <c r="KD242" s="427">
        <f>(KG236)</f>
        <v>0.9760369801824702</v>
      </c>
      <c r="KK242" s="572" t="s">
        <v>254</v>
      </c>
      <c r="KL242" s="419"/>
      <c r="KM242" s="99"/>
      <c r="KN242" s="99"/>
      <c r="KO242" s="572"/>
      <c r="KP242" s="419"/>
      <c r="KU242" s="36">
        <v>42484</v>
      </c>
      <c r="KW242" s="98">
        <f>(KW173)</f>
        <v>-1.2507721634500761</v>
      </c>
      <c r="KX242" s="98">
        <f t="shared" ref="KX242:LM242" si="814">(KX173)</f>
        <v>-1.2507721634500761</v>
      </c>
      <c r="KY242" s="403">
        <f t="shared" si="814"/>
        <v>1.2106503315676846</v>
      </c>
      <c r="KZ242" s="403">
        <f t="shared" si="814"/>
        <v>1.2106503315676846</v>
      </c>
      <c r="LA242" s="403">
        <f t="shared" si="814"/>
        <v>-7.4363551133309613E-3</v>
      </c>
      <c r="LB242" s="403" t="str">
        <f t="shared" si="814"/>
        <v xml:space="preserve"> </v>
      </c>
      <c r="LC242" s="414">
        <f t="shared" si="814"/>
        <v>-1.5628222114301202</v>
      </c>
      <c r="LD242" s="414">
        <f t="shared" si="814"/>
        <v>-1.5628222114301202</v>
      </c>
      <c r="LE242" s="98">
        <f t="shared" si="814"/>
        <v>-2.3021698823619374E-2</v>
      </c>
      <c r="LF242" s="98" t="str">
        <f t="shared" si="814"/>
        <v xml:space="preserve"> </v>
      </c>
      <c r="LG242" s="98">
        <f t="shared" si="814"/>
        <v>-0.692684386751651</v>
      </c>
      <c r="LH242" s="98">
        <f t="shared" si="814"/>
        <v>-0.692684386751651</v>
      </c>
      <c r="LI242" s="98">
        <f t="shared" si="814"/>
        <v>-0.29797694147485743</v>
      </c>
      <c r="LJ242" s="98" t="str">
        <f t="shared" si="814"/>
        <v xml:space="preserve"> </v>
      </c>
      <c r="LK242" s="98">
        <f>(LK173)</f>
        <v>-0.1849564860213313</v>
      </c>
      <c r="LL242" s="98" t="str">
        <f>(LL173)</f>
        <v xml:space="preserve"> </v>
      </c>
      <c r="LM242" s="254">
        <f t="shared" si="814"/>
        <v>9</v>
      </c>
    </row>
    <row r="243" spans="1:325" x14ac:dyDescent="0.35">
      <c r="A243" s="95">
        <v>41388</v>
      </c>
      <c r="B243" s="36">
        <v>41388</v>
      </c>
      <c r="C243" s="301">
        <v>8.5</v>
      </c>
      <c r="D243" s="301">
        <v>7.35</v>
      </c>
      <c r="E243" s="301">
        <v>7.5</v>
      </c>
      <c r="F243" s="301">
        <v>13.850000000000001</v>
      </c>
      <c r="G243" s="301">
        <v>9.4499999999999993</v>
      </c>
      <c r="H243" s="301">
        <v>9.5500000000000007</v>
      </c>
      <c r="I243" s="107"/>
      <c r="J243" s="107"/>
      <c r="K243" s="106"/>
      <c r="Q243" s="181">
        <v>42484</v>
      </c>
      <c r="R243" s="301">
        <v>8.5</v>
      </c>
      <c r="S243" s="224"/>
      <c r="U243" s="301">
        <v>7.35</v>
      </c>
      <c r="V243" s="224"/>
      <c r="X243" s="301">
        <v>7.5</v>
      </c>
      <c r="Y243" s="224"/>
      <c r="AA243" s="301">
        <v>13.850000000000001</v>
      </c>
      <c r="AB243" s="224"/>
      <c r="AD243" s="301">
        <v>9.4499999999999993</v>
      </c>
      <c r="AE243" s="223"/>
      <c r="AG243" s="301">
        <v>9.5500000000000007</v>
      </c>
      <c r="AH243" s="485"/>
      <c r="AJ243" s="107"/>
      <c r="AM243" s="107"/>
      <c r="AZ243" s="36">
        <v>42485</v>
      </c>
      <c r="BA243" s="301">
        <v>10.5</v>
      </c>
      <c r="BC243" s="301">
        <v>8.3000000000000007</v>
      </c>
      <c r="BE243" s="301">
        <v>7.05</v>
      </c>
      <c r="BG243" s="301">
        <v>13.25</v>
      </c>
      <c r="BI243" s="301">
        <v>9.8000000000000007</v>
      </c>
      <c r="BK243" s="301">
        <v>12.2</v>
      </c>
      <c r="BW243">
        <v>171</v>
      </c>
      <c r="BX243">
        <f t="shared" si="673"/>
        <v>1.71</v>
      </c>
      <c r="CD243" s="36">
        <v>42485</v>
      </c>
      <c r="CG243" s="360" t="s">
        <v>188</v>
      </c>
      <c r="CH243" s="175">
        <f>RSQ(CH52:CH229,CZ52:CZ229)</f>
        <v>0.95962302205340444</v>
      </c>
      <c r="CJ243" s="175"/>
      <c r="CK243" s="175"/>
      <c r="CL243" s="175"/>
      <c r="CM243" s="175"/>
      <c r="CN243" s="175"/>
      <c r="CO243" s="104"/>
      <c r="CP243" s="104"/>
      <c r="CQ243" s="360" t="s">
        <v>188</v>
      </c>
      <c r="CR243" s="390">
        <f>RSQ(CY52:CY230,CZ52:CZ230)</f>
        <v>0.97223792834936129</v>
      </c>
      <c r="CS243" s="104"/>
      <c r="CT243" s="104"/>
      <c r="CU243" s="104"/>
      <c r="CV243" s="104"/>
      <c r="CW243" s="104"/>
      <c r="DB243" s="36">
        <v>42485</v>
      </c>
      <c r="DE243" s="360" t="s">
        <v>188</v>
      </c>
      <c r="DF243" s="175">
        <f>RSQ(DF52:DF229,DX52:DX229)</f>
        <v>0.95753057079022497</v>
      </c>
      <c r="DH243" s="187"/>
      <c r="DI243" s="187"/>
      <c r="DJ243" s="187"/>
      <c r="DK243" s="187"/>
      <c r="DL243" s="187"/>
      <c r="DM243" s="186"/>
      <c r="DN243" s="186"/>
      <c r="DO243" s="186"/>
      <c r="DP243" s="186"/>
      <c r="DQ243" s="186"/>
      <c r="DR243" s="186"/>
      <c r="DS243" s="186"/>
      <c r="DT243" s="186"/>
      <c r="DU243" s="186"/>
      <c r="DV243" s="186"/>
      <c r="DW243" s="182"/>
      <c r="DX243" s="182"/>
      <c r="DY243" s="183"/>
      <c r="DZ243" s="36">
        <v>42485</v>
      </c>
      <c r="EC243" s="360" t="s">
        <v>188</v>
      </c>
      <c r="ED243" s="175">
        <f>RSQ(ED52:ED229,EV52:EV229)</f>
        <v>0.85720736772935924</v>
      </c>
      <c r="EF243" s="187"/>
      <c r="EG243" s="187"/>
      <c r="EH243" s="187"/>
      <c r="EI243" s="187"/>
      <c r="EJ243" s="187"/>
      <c r="EK243" s="186"/>
      <c r="EL243" s="186"/>
      <c r="EM243" s="186"/>
      <c r="EN243" s="186"/>
      <c r="EO243" s="186"/>
      <c r="EP243" s="186"/>
      <c r="EQ243" s="186"/>
      <c r="ER243" s="186"/>
      <c r="ES243" s="186"/>
      <c r="ET243" s="182"/>
      <c r="EU243" s="182"/>
      <c r="EV243" s="182"/>
      <c r="EW243" s="183"/>
      <c r="EX243" s="36">
        <v>42485</v>
      </c>
      <c r="FA243" s="360" t="s">
        <v>188</v>
      </c>
      <c r="FB243" s="175">
        <f>RSQ(FB52:FB229,FT52:FT229)</f>
        <v>0.84487397667683872</v>
      </c>
      <c r="FD243" s="187"/>
      <c r="FE243" s="187"/>
      <c r="FF243" s="187"/>
      <c r="FG243" s="187"/>
      <c r="FH243" s="187"/>
      <c r="FI243" s="186"/>
      <c r="FJ243" s="186"/>
      <c r="FK243" s="186"/>
      <c r="FL243" s="186"/>
      <c r="FM243" s="186"/>
      <c r="FN243" s="186"/>
      <c r="FO243" s="186"/>
      <c r="FP243" s="186"/>
      <c r="FQ243" s="186"/>
      <c r="FR243" s="182"/>
      <c r="FS243" s="182"/>
      <c r="FT243" s="182"/>
      <c r="FU243" s="183"/>
      <c r="FV243" s="36">
        <v>42485</v>
      </c>
      <c r="FY243" s="360" t="s">
        <v>188</v>
      </c>
      <c r="FZ243" s="175">
        <f>RSQ(FZ52:FZ229,GR52:GR229)</f>
        <v>0.92516876263463421</v>
      </c>
      <c r="GB243" s="187"/>
      <c r="GC243" s="187"/>
      <c r="GD243" s="187"/>
      <c r="GE243" s="187"/>
      <c r="GF243" s="187"/>
      <c r="GG243" s="186"/>
      <c r="GH243" s="186"/>
      <c r="GI243" s="186"/>
      <c r="GJ243" s="186"/>
      <c r="GK243" s="186"/>
      <c r="GL243" s="186"/>
      <c r="GM243" s="186"/>
      <c r="GN243" s="186"/>
      <c r="GO243" s="186"/>
      <c r="GP243" s="182"/>
      <c r="GQ243" s="182"/>
      <c r="GR243" s="182"/>
      <c r="GS243" s="183"/>
      <c r="GT243" s="36">
        <v>42485</v>
      </c>
      <c r="GW243" s="360" t="s">
        <v>188</v>
      </c>
      <c r="GX243" s="175">
        <f>RSQ(GX52:GX229,HP52:HP229)</f>
        <v>0.91628296323836322</v>
      </c>
      <c r="GZ243" s="121"/>
      <c r="HA243" s="121"/>
      <c r="HB243" s="121"/>
      <c r="HC243" s="121"/>
      <c r="HD243" s="121"/>
      <c r="HE243" s="121"/>
      <c r="HF243" s="121"/>
      <c r="HG243" s="370"/>
      <c r="HH243" s="186"/>
      <c r="HI243" s="186"/>
      <c r="HJ243" s="186"/>
      <c r="HK243" s="186"/>
      <c r="HL243" s="186"/>
      <c r="HM243" s="186"/>
      <c r="HN243" s="182"/>
      <c r="HO243" s="182"/>
      <c r="HQ243" s="183"/>
      <c r="HR243" s="36">
        <v>42485</v>
      </c>
      <c r="HU243" s="360" t="s">
        <v>188</v>
      </c>
      <c r="HV243" s="175">
        <f>RSQ(HV52:HV229,IN52:IN229)</f>
        <v>0.85327796355673979</v>
      </c>
      <c r="IO243" s="183"/>
      <c r="IP243" s="36">
        <v>42485</v>
      </c>
      <c r="IS243" s="360" t="s">
        <v>188</v>
      </c>
      <c r="IT243" s="175">
        <f>RSQ(IT52:IT229,JL52:JL229)</f>
        <v>0.93631966185796267</v>
      </c>
      <c r="JO243" s="370">
        <v>8936</v>
      </c>
      <c r="JP243" s="427">
        <v>0.94894625837218072</v>
      </c>
      <c r="JQ243" s="427">
        <v>0.95038241689238334</v>
      </c>
      <c r="JR243" s="427">
        <v>0.95438962427148311</v>
      </c>
      <c r="JS243" s="391"/>
      <c r="JT243" s="427">
        <v>0.95994165047958413</v>
      </c>
      <c r="JU243" s="427">
        <v>0.95990924195477234</v>
      </c>
      <c r="KD243" s="427">
        <f>(KK236)</f>
        <v>0.95990924195477234</v>
      </c>
      <c r="KK243" s="572" t="s">
        <v>255</v>
      </c>
      <c r="KL243" s="419"/>
      <c r="KM243" s="99"/>
      <c r="KN243" s="99"/>
      <c r="KO243" s="572"/>
      <c r="KP243" s="419"/>
      <c r="KU243" s="36">
        <v>42485</v>
      </c>
      <c r="KW243" s="98">
        <f>(KW187)</f>
        <v>-0.40985640696004566</v>
      </c>
      <c r="KX243" s="98" t="str">
        <f t="shared" ref="KX243:LM243" si="815">(KX187)</f>
        <v xml:space="preserve"> </v>
      </c>
      <c r="KY243" s="98">
        <f t="shared" si="815"/>
        <v>0.39435778316398284</v>
      </c>
      <c r="KZ243" s="98" t="str">
        <f t="shared" si="815"/>
        <v xml:space="preserve"> </v>
      </c>
      <c r="LA243" s="403">
        <f t="shared" si="815"/>
        <v>-0.81784932158138446</v>
      </c>
      <c r="LB243" s="403">
        <f t="shared" si="815"/>
        <v>-0.81784932158138446</v>
      </c>
      <c r="LC243" s="98">
        <f t="shared" si="815"/>
        <v>7.6164845925472235E-2</v>
      </c>
      <c r="LD243" s="98" t="str">
        <f t="shared" si="815"/>
        <v xml:space="preserve"> </v>
      </c>
      <c r="LE243" s="98">
        <f t="shared" si="815"/>
        <v>-0.35741474544585117</v>
      </c>
      <c r="LF243" s="98" t="str">
        <f t="shared" si="815"/>
        <v xml:space="preserve"> </v>
      </c>
      <c r="LG243" s="98">
        <f t="shared" si="815"/>
        <v>-0.1578932100864705</v>
      </c>
      <c r="LH243" s="98" t="str">
        <f t="shared" si="815"/>
        <v xml:space="preserve"> </v>
      </c>
      <c r="LI243" s="98">
        <f t="shared" si="815"/>
        <v>-4.2355099569451937E-2</v>
      </c>
      <c r="LJ243" s="98" t="str">
        <f t="shared" si="815"/>
        <v xml:space="preserve"> </v>
      </c>
      <c r="LK243" s="98">
        <f>(LK187)</f>
        <v>-1.2481397705194013</v>
      </c>
      <c r="LL243" s="98">
        <f>(LL187)</f>
        <v>-1.2481397705194013</v>
      </c>
      <c r="LM243" s="254">
        <f t="shared" si="815"/>
        <v>10</v>
      </c>
    </row>
    <row r="244" spans="1:325" ht="15" thickBot="1" x14ac:dyDescent="0.4">
      <c r="A244" s="95">
        <v>41389</v>
      </c>
      <c r="B244" s="36">
        <v>41389</v>
      </c>
      <c r="C244" s="301">
        <v>10.5</v>
      </c>
      <c r="D244" s="301">
        <v>8.3000000000000007</v>
      </c>
      <c r="E244" s="301">
        <v>7.05</v>
      </c>
      <c r="F244" s="301">
        <v>13.25</v>
      </c>
      <c r="G244" s="301">
        <v>9.8000000000000007</v>
      </c>
      <c r="H244" s="301">
        <v>12.2</v>
      </c>
      <c r="I244" s="107"/>
      <c r="J244" s="107"/>
      <c r="K244" s="106"/>
      <c r="Q244" s="181">
        <v>42485</v>
      </c>
      <c r="R244" s="301">
        <v>10.5</v>
      </c>
      <c r="S244" s="224"/>
      <c r="U244" s="301">
        <v>8.3000000000000007</v>
      </c>
      <c r="V244" s="224"/>
      <c r="X244" s="301">
        <v>7.05</v>
      </c>
      <c r="Y244" s="224"/>
      <c r="AA244" s="301">
        <v>13.25</v>
      </c>
      <c r="AB244" s="224"/>
      <c r="AD244" s="301">
        <v>9.8000000000000007</v>
      </c>
      <c r="AE244" s="223"/>
      <c r="AG244" s="301">
        <v>12.2</v>
      </c>
      <c r="AH244" s="485"/>
      <c r="AJ244" s="107"/>
      <c r="AM244" s="107"/>
      <c r="AZ244" s="36">
        <v>42486</v>
      </c>
      <c r="BA244" s="301">
        <v>13.5</v>
      </c>
      <c r="BC244" s="301">
        <v>9.25</v>
      </c>
      <c r="BE244" s="301">
        <v>8.5</v>
      </c>
      <c r="BG244" s="301">
        <v>11.85</v>
      </c>
      <c r="BI244" s="301">
        <v>10.55</v>
      </c>
      <c r="BK244" s="301">
        <v>12.85</v>
      </c>
      <c r="BW244">
        <v>172</v>
      </c>
      <c r="BX244">
        <f t="shared" si="673"/>
        <v>1.72</v>
      </c>
      <c r="CD244" s="36">
        <v>42486</v>
      </c>
      <c r="CJ244" s="175"/>
      <c r="CK244" s="175"/>
      <c r="CL244" s="175"/>
      <c r="CM244" s="175"/>
      <c r="CN244" s="175"/>
      <c r="CO244" s="104"/>
      <c r="CP244" s="104"/>
      <c r="CQ244" s="104"/>
      <c r="CR244" s="104"/>
      <c r="CS244" s="104"/>
      <c r="CT244" s="104"/>
      <c r="CU244" s="104"/>
      <c r="CV244" s="104"/>
      <c r="CW244" s="104"/>
      <c r="DB244" s="36">
        <v>42486</v>
      </c>
      <c r="DH244" s="187"/>
      <c r="DI244" s="187"/>
      <c r="DJ244" s="187"/>
      <c r="DK244" s="187"/>
      <c r="DL244" s="187"/>
      <c r="DM244" s="186"/>
      <c r="DN244" s="186"/>
      <c r="DO244" s="186"/>
      <c r="DP244" s="186"/>
      <c r="DQ244" s="186"/>
      <c r="DR244" s="186"/>
      <c r="DS244" s="186"/>
      <c r="DT244" s="186"/>
      <c r="DU244" s="186"/>
      <c r="DV244" s="186"/>
      <c r="DW244" s="182"/>
      <c r="DX244" s="182"/>
      <c r="DY244" s="183"/>
      <c r="DZ244" s="36">
        <v>42486</v>
      </c>
      <c r="EF244" s="187"/>
      <c r="EG244" s="187"/>
      <c r="EH244" s="187"/>
      <c r="EI244" s="187"/>
      <c r="EJ244" s="187"/>
      <c r="EK244" s="186"/>
      <c r="EL244" s="186"/>
      <c r="EM244" s="186"/>
      <c r="EN244" s="186"/>
      <c r="EO244" s="186"/>
      <c r="EP244" s="186"/>
      <c r="EQ244" s="186"/>
      <c r="ER244" s="186"/>
      <c r="ES244" s="186"/>
      <c r="ET244" s="182"/>
      <c r="EU244" s="182"/>
      <c r="EV244" s="182"/>
      <c r="EW244" s="183"/>
      <c r="EX244" s="36">
        <v>42486</v>
      </c>
      <c r="FD244" s="187"/>
      <c r="FE244" s="187"/>
      <c r="FF244" s="187"/>
      <c r="FG244" s="187"/>
      <c r="FH244" s="187"/>
      <c r="FI244" s="186"/>
      <c r="FJ244" s="186"/>
      <c r="FK244" s="186"/>
      <c r="FL244" s="186"/>
      <c r="FM244" s="186"/>
      <c r="FN244" s="186"/>
      <c r="FO244" s="186"/>
      <c r="FP244" s="186"/>
      <c r="FQ244" s="186"/>
      <c r="FR244" s="182"/>
      <c r="FS244" s="182"/>
      <c r="FT244" s="182"/>
      <c r="FU244" s="183"/>
      <c r="FV244" s="36">
        <v>42486</v>
      </c>
      <c r="GB244" s="187"/>
      <c r="GC244" s="187"/>
      <c r="GD244" s="187"/>
      <c r="GE244" s="187"/>
      <c r="GF244" s="187"/>
      <c r="GG244" s="186"/>
      <c r="GH244" s="186"/>
      <c r="GI244" s="186"/>
      <c r="GJ244" s="186"/>
      <c r="GK244" s="186"/>
      <c r="GL244" s="186"/>
      <c r="GM244" s="186"/>
      <c r="GN244" s="186"/>
      <c r="GO244" s="186"/>
      <c r="GP244" s="182"/>
      <c r="GQ244" s="182"/>
      <c r="GR244" s="182"/>
      <c r="GS244" s="183"/>
      <c r="GT244" s="36">
        <v>42486</v>
      </c>
      <c r="GZ244" s="279"/>
      <c r="HA244" s="279"/>
      <c r="HB244" s="279"/>
      <c r="HC244" s="279"/>
      <c r="HD244" s="279"/>
      <c r="HE244" s="279"/>
      <c r="HF244" s="279"/>
      <c r="HG244" s="279"/>
      <c r="HH244" s="186"/>
      <c r="HI244" s="186"/>
      <c r="HJ244" s="186"/>
      <c r="HK244" s="186"/>
      <c r="HL244" s="186"/>
      <c r="HM244" s="186"/>
      <c r="HN244" s="182"/>
      <c r="HO244" s="182"/>
      <c r="HQ244" s="183"/>
      <c r="HR244" s="36">
        <v>42486</v>
      </c>
      <c r="IO244" s="183"/>
      <c r="IP244" s="36">
        <v>42486</v>
      </c>
      <c r="JO244" s="369">
        <v>9264</v>
      </c>
      <c r="JP244" s="428">
        <v>0.9833977991759083</v>
      </c>
      <c r="JQ244" s="428">
        <v>0.988913695451071</v>
      </c>
      <c r="JR244" s="428">
        <v>0.96865413622910757</v>
      </c>
      <c r="JT244" s="428">
        <v>0.98449563763795356</v>
      </c>
      <c r="JU244" s="442">
        <v>0.9842415508090967</v>
      </c>
      <c r="KD244" s="427">
        <f>(KO236)</f>
        <v>0.9842415508090967</v>
      </c>
      <c r="KK244" s="572" t="s">
        <v>253</v>
      </c>
      <c r="KL244" s="419"/>
      <c r="KM244" s="99"/>
      <c r="KN244" s="99"/>
      <c r="KO244" s="572"/>
      <c r="KP244" s="419"/>
      <c r="KU244" s="36">
        <v>42486</v>
      </c>
      <c r="KW244" s="98">
        <f>(KW202)</f>
        <v>-0.23811008602715944</v>
      </c>
      <c r="KX244" s="98" t="str">
        <f t="shared" ref="KX244:LM244" si="816">(KX202)</f>
        <v xml:space="preserve"> </v>
      </c>
      <c r="KY244" s="98">
        <f t="shared" si="816"/>
        <v>0.54834545198913887</v>
      </c>
      <c r="KZ244" s="98">
        <f t="shared" si="816"/>
        <v>0.54834545198913887</v>
      </c>
      <c r="LA244" s="98">
        <f t="shared" si="816"/>
        <v>-8.003048789536038E-2</v>
      </c>
      <c r="LB244" s="98" t="str">
        <f t="shared" si="816"/>
        <v xml:space="preserve"> </v>
      </c>
      <c r="LC244" s="98">
        <f t="shared" si="816"/>
        <v>0.46584876431434097</v>
      </c>
      <c r="LD244" s="98" t="str">
        <f t="shared" si="816"/>
        <v xml:space="preserve"> </v>
      </c>
      <c r="LE244" s="98">
        <f t="shared" si="816"/>
        <v>0.10585525809494101</v>
      </c>
      <c r="LF244" s="98" t="str">
        <f t="shared" si="816"/>
        <v xml:space="preserve"> </v>
      </c>
      <c r="LG244" s="98">
        <f t="shared" si="816"/>
        <v>0.74503510492360192</v>
      </c>
      <c r="LH244" s="98">
        <f t="shared" si="816"/>
        <v>0.74503510492360192</v>
      </c>
      <c r="LI244" s="98">
        <f t="shared" si="816"/>
        <v>-0.22365009593152152</v>
      </c>
      <c r="LJ244" s="98" t="str">
        <f t="shared" si="816"/>
        <v xml:space="preserve"> </v>
      </c>
      <c r="LK244" s="98">
        <f>(LK202)</f>
        <v>-0.79503102411169735</v>
      </c>
      <c r="LL244" s="98">
        <f>(LL202)</f>
        <v>-0.79503102411169735</v>
      </c>
      <c r="LM244" s="254">
        <f t="shared" si="816"/>
        <v>11</v>
      </c>
    </row>
    <row r="245" spans="1:325" ht="15" thickBot="1" x14ac:dyDescent="0.4">
      <c r="A245" s="95">
        <v>41390</v>
      </c>
      <c r="B245" s="36">
        <v>41390</v>
      </c>
      <c r="C245" s="301">
        <v>13.5</v>
      </c>
      <c r="D245" s="301">
        <v>9.25</v>
      </c>
      <c r="E245" s="301">
        <v>8.5</v>
      </c>
      <c r="F245" s="301">
        <v>11.85</v>
      </c>
      <c r="G245" s="301">
        <v>10.55</v>
      </c>
      <c r="H245" s="301">
        <v>12.85</v>
      </c>
      <c r="I245" s="107"/>
      <c r="J245" s="107"/>
      <c r="K245" s="106"/>
      <c r="Q245" s="181">
        <v>42486</v>
      </c>
      <c r="R245" s="301">
        <v>13.5</v>
      </c>
      <c r="S245" s="224"/>
      <c r="U245" s="301">
        <v>9.25</v>
      </c>
      <c r="V245" s="224"/>
      <c r="X245" s="301">
        <v>8.5</v>
      </c>
      <c r="Y245" s="224"/>
      <c r="AA245" s="301">
        <v>11.85</v>
      </c>
      <c r="AB245" s="224"/>
      <c r="AD245" s="301">
        <v>10.55</v>
      </c>
      <c r="AE245" s="223"/>
      <c r="AG245" s="301">
        <v>12.85</v>
      </c>
      <c r="AH245" s="485"/>
      <c r="AJ245" s="107"/>
      <c r="AM245" s="107"/>
      <c r="AZ245" s="36">
        <v>42487</v>
      </c>
      <c r="BA245" s="301">
        <v>13.95</v>
      </c>
      <c r="BC245" s="301">
        <v>8.6</v>
      </c>
      <c r="BE245" s="301">
        <v>12.75</v>
      </c>
      <c r="BG245" s="301">
        <v>12.75</v>
      </c>
      <c r="BI245" s="301">
        <v>10.85</v>
      </c>
      <c r="BK245" s="301">
        <v>13.15</v>
      </c>
      <c r="BW245">
        <v>173</v>
      </c>
      <c r="BX245">
        <f t="shared" si="673"/>
        <v>1.73</v>
      </c>
      <c r="BY245">
        <v>-11.986718253968254</v>
      </c>
      <c r="CD245" s="36">
        <v>42487</v>
      </c>
      <c r="CJ245" s="175"/>
      <c r="CK245" s="175"/>
      <c r="CL245" s="175"/>
      <c r="CM245" s="175"/>
      <c r="CN245" s="175"/>
      <c r="CO245" s="104"/>
      <c r="CP245" s="104"/>
      <c r="CQ245" s="104"/>
      <c r="CR245" s="104"/>
      <c r="CS245" s="104"/>
      <c r="CT245" s="104"/>
      <c r="CU245" s="104"/>
      <c r="CV245" s="104"/>
      <c r="CW245" s="104"/>
      <c r="DB245" s="36">
        <v>42487</v>
      </c>
      <c r="DH245" s="187"/>
      <c r="DI245" s="187"/>
      <c r="DJ245" s="187"/>
      <c r="DK245" s="187"/>
      <c r="DL245" s="187"/>
      <c r="DM245" s="186"/>
      <c r="DN245" s="186"/>
      <c r="DO245" s="186"/>
      <c r="DP245" s="186"/>
      <c r="DQ245" s="186"/>
      <c r="DR245" s="186"/>
      <c r="DS245" s="186"/>
      <c r="DT245" s="186"/>
      <c r="DU245" s="186"/>
      <c r="DV245" s="186"/>
      <c r="DW245" s="182"/>
      <c r="DX245" s="182"/>
      <c r="DY245" s="183"/>
      <c r="DZ245" s="36">
        <v>42487</v>
      </c>
      <c r="EF245" s="187"/>
      <c r="EG245" s="187"/>
      <c r="EH245" s="187"/>
      <c r="EI245" s="187"/>
      <c r="EJ245" s="187"/>
      <c r="EK245" s="186"/>
      <c r="EL245" s="186"/>
      <c r="EM245" s="186"/>
      <c r="EN245" s="186"/>
      <c r="EO245" s="186"/>
      <c r="EP245" s="186"/>
      <c r="EQ245" s="186"/>
      <c r="ER245" s="186"/>
      <c r="ES245" s="186"/>
      <c r="ET245" s="182"/>
      <c r="EU245" s="182"/>
      <c r="EV245" s="182"/>
      <c r="EW245" s="183"/>
      <c r="EX245" s="36">
        <v>42487</v>
      </c>
      <c r="FD245" s="187"/>
      <c r="FE245" s="187"/>
      <c r="FF245" s="187"/>
      <c r="FG245" s="187"/>
      <c r="FH245" s="187"/>
      <c r="FI245" s="186"/>
      <c r="FJ245" s="186"/>
      <c r="FK245" s="186"/>
      <c r="FL245" s="186"/>
      <c r="FM245" s="186"/>
      <c r="FN245" s="186"/>
      <c r="FO245" s="186"/>
      <c r="FP245" s="186"/>
      <c r="FQ245" s="186"/>
      <c r="FR245" s="186"/>
      <c r="FS245" s="182"/>
      <c r="FT245" s="182"/>
      <c r="FU245" s="183"/>
      <c r="FV245" s="36">
        <v>42487</v>
      </c>
      <c r="GB245" s="187"/>
      <c r="GC245" s="187"/>
      <c r="GD245" s="187"/>
      <c r="GE245" s="187"/>
      <c r="GF245" s="187"/>
      <c r="GG245" s="186"/>
      <c r="GH245" s="186"/>
      <c r="GI245" s="186"/>
      <c r="GJ245" s="186"/>
      <c r="GK245" s="186"/>
      <c r="GL245" s="186"/>
      <c r="GM245" s="186"/>
      <c r="GN245" s="186"/>
      <c r="GO245" s="186"/>
      <c r="GP245" s="182"/>
      <c r="GQ245" s="182"/>
      <c r="GR245" s="182"/>
      <c r="GS245" s="183"/>
      <c r="GT245" s="36">
        <v>42487</v>
      </c>
      <c r="GZ245" s="191"/>
      <c r="HA245" s="191"/>
      <c r="HB245" s="191"/>
      <c r="HC245" s="191"/>
      <c r="HD245" s="191"/>
      <c r="HE245" s="368"/>
      <c r="HF245" s="368"/>
      <c r="HG245" s="368"/>
      <c r="HH245" s="186"/>
      <c r="HI245" s="186"/>
      <c r="HJ245" s="186"/>
      <c r="HK245" s="186"/>
      <c r="HL245" s="186"/>
      <c r="HM245" s="186"/>
      <c r="HN245" s="182"/>
      <c r="HO245" s="182"/>
      <c r="HQ245" s="183"/>
      <c r="HR245" s="36">
        <v>42487</v>
      </c>
      <c r="IO245" s="183"/>
      <c r="IP245" s="36">
        <v>42487</v>
      </c>
      <c r="JO245" s="368">
        <f>AVERAGE(JO238:JO244)</f>
        <v>9344.2857142857138</v>
      </c>
      <c r="JP245" s="429">
        <f>AVERAGE(JP238:JP244)</f>
        <v>0.95449479827924522</v>
      </c>
      <c r="JQ245" s="429">
        <f>AVERAGE(JQ238:JQ244)</f>
        <v>0.9598210776419781</v>
      </c>
      <c r="JR245" s="429">
        <f>AVERAGE(JR238:JR244)</f>
        <v>0.96343982853627019</v>
      </c>
      <c r="JT245" s="429">
        <f>AVERAGE(JT238:JT244)</f>
        <v>0.97092869114634772</v>
      </c>
      <c r="JU245" s="428">
        <v>0.9755853208926345</v>
      </c>
      <c r="KD245" s="427">
        <f>(KS236)</f>
        <v>0.9755853208926345</v>
      </c>
      <c r="KK245" s="572" t="s">
        <v>257</v>
      </c>
      <c r="KL245" s="419"/>
      <c r="KM245" s="99"/>
      <c r="KN245" s="99"/>
      <c r="KO245" s="572"/>
      <c r="KP245" s="419"/>
      <c r="KU245" s="36">
        <v>42487</v>
      </c>
      <c r="KW245" s="403">
        <f>(KW216)</f>
        <v>0.26169967065777122</v>
      </c>
      <c r="KX245" s="403" t="str">
        <f t="shared" ref="KX245:LM245" si="817">(KX216)</f>
        <v xml:space="preserve"> </v>
      </c>
      <c r="KY245" s="98">
        <f t="shared" si="817"/>
        <v>0.49360325771303337</v>
      </c>
      <c r="KZ245" s="98" t="str">
        <f t="shared" si="817"/>
        <v xml:space="preserve"> </v>
      </c>
      <c r="LA245" s="405"/>
      <c r="LB245" s="405"/>
      <c r="LC245" s="98">
        <f t="shared" si="817"/>
        <v>-0.1582088412526268</v>
      </c>
      <c r="LD245" s="98" t="str">
        <f t="shared" si="817"/>
        <v xml:space="preserve"> </v>
      </c>
      <c r="LE245" s="98">
        <f t="shared" si="817"/>
        <v>0.59886253936218914</v>
      </c>
      <c r="LF245" s="98">
        <f t="shared" si="817"/>
        <v>0.59886253936218914</v>
      </c>
      <c r="LG245" s="98">
        <f t="shared" si="817"/>
        <v>0.14091372375479949</v>
      </c>
      <c r="LH245" s="98" t="str">
        <f t="shared" si="817"/>
        <v xml:space="preserve"> </v>
      </c>
      <c r="LI245" s="98">
        <f t="shared" si="817"/>
        <v>-0.89286319756617871</v>
      </c>
      <c r="LJ245" s="98">
        <f t="shared" si="817"/>
        <v>-0.89286319756617871</v>
      </c>
      <c r="LK245" s="98">
        <f>(LK216)</f>
        <v>-4.7597286509599712E-3</v>
      </c>
      <c r="LL245" s="98" t="str">
        <f>(LL216)</f>
        <v xml:space="preserve"> </v>
      </c>
      <c r="LM245" s="254">
        <f t="shared" si="817"/>
        <v>12</v>
      </c>
    </row>
    <row r="246" spans="1:325" x14ac:dyDescent="0.35">
      <c r="A246" s="95">
        <v>41391</v>
      </c>
      <c r="B246" s="36">
        <v>41391</v>
      </c>
      <c r="C246" s="301">
        <v>13.95</v>
      </c>
      <c r="D246" s="301">
        <v>8.6</v>
      </c>
      <c r="E246" s="301">
        <v>12.75</v>
      </c>
      <c r="F246" s="301">
        <v>12.75</v>
      </c>
      <c r="G246" s="301">
        <v>10.85</v>
      </c>
      <c r="H246" s="301">
        <v>13.15</v>
      </c>
      <c r="I246" s="107"/>
      <c r="J246" s="107"/>
      <c r="K246" s="106"/>
      <c r="Q246" s="181">
        <v>42487</v>
      </c>
      <c r="R246" s="301">
        <v>13.95</v>
      </c>
      <c r="S246" s="224"/>
      <c r="U246" s="301">
        <v>8.6</v>
      </c>
      <c r="V246" s="224"/>
      <c r="X246" s="301">
        <v>12.75</v>
      </c>
      <c r="Y246" s="224"/>
      <c r="AA246" s="301">
        <v>12.75</v>
      </c>
      <c r="AB246" s="224"/>
      <c r="AD246" s="301">
        <v>10.85</v>
      </c>
      <c r="AE246" s="223"/>
      <c r="AG246" s="301">
        <v>13.15</v>
      </c>
      <c r="AH246" s="485"/>
      <c r="AJ246" s="107"/>
      <c r="AM246" s="107"/>
      <c r="AZ246" s="36">
        <v>42488</v>
      </c>
      <c r="BA246" s="301">
        <v>11.35</v>
      </c>
      <c r="BC246" s="301">
        <v>7.4499999999999993</v>
      </c>
      <c r="BE246" s="301">
        <v>14.8</v>
      </c>
      <c r="BG246" s="301">
        <v>14.15</v>
      </c>
      <c r="BI246" s="301">
        <v>10.3</v>
      </c>
      <c r="BK246" s="301">
        <v>12.2</v>
      </c>
      <c r="BW246">
        <v>174</v>
      </c>
      <c r="BX246">
        <f t="shared" si="673"/>
        <v>1.74</v>
      </c>
      <c r="BY246" s="100">
        <v>-11.447822222222223</v>
      </c>
      <c r="BZ246" s="186"/>
      <c r="CD246" s="36">
        <v>42488</v>
      </c>
      <c r="CJ246" s="175"/>
      <c r="CK246" s="175"/>
      <c r="CL246" s="175"/>
      <c r="CM246" s="175"/>
      <c r="CN246" s="175"/>
      <c r="CO246" s="104"/>
      <c r="CP246" s="104"/>
      <c r="CQ246" s="104"/>
      <c r="CR246" s="104"/>
      <c r="CS246" s="104"/>
      <c r="CT246" s="104"/>
      <c r="CU246" s="104"/>
      <c r="CV246" s="104"/>
      <c r="CW246" s="104"/>
      <c r="DB246" s="36">
        <v>42488</v>
      </c>
      <c r="DH246" s="187"/>
      <c r="DI246" s="187"/>
      <c r="DJ246" s="187"/>
      <c r="DK246" s="187"/>
      <c r="DL246" s="187"/>
      <c r="DM246" s="186"/>
      <c r="DN246" s="186"/>
      <c r="DO246" s="186"/>
      <c r="DP246" s="186"/>
      <c r="DQ246" s="186"/>
      <c r="DR246" s="186"/>
      <c r="DS246" s="186"/>
      <c r="DT246" s="186"/>
      <c r="DU246" s="186"/>
      <c r="DV246" s="186"/>
      <c r="DW246" s="182"/>
      <c r="DX246" s="182"/>
      <c r="DY246" s="183"/>
      <c r="DZ246" s="36">
        <v>42488</v>
      </c>
      <c r="EF246" s="187"/>
      <c r="EG246" s="187"/>
      <c r="EH246" s="187"/>
      <c r="EI246" s="187"/>
      <c r="EJ246" s="187"/>
      <c r="EK246" s="186"/>
      <c r="EL246" s="186"/>
      <c r="EM246" s="186"/>
      <c r="EN246" s="186"/>
      <c r="EO246" s="186"/>
      <c r="EP246" s="186"/>
      <c r="EQ246" s="186"/>
      <c r="ER246" s="186"/>
      <c r="ES246" s="186"/>
      <c r="ET246" s="182"/>
      <c r="EU246" s="182"/>
      <c r="EV246" s="182"/>
      <c r="EW246" s="183"/>
      <c r="EX246" s="36">
        <v>42488</v>
      </c>
      <c r="FD246" s="187"/>
      <c r="FE246" s="187"/>
      <c r="FF246" s="187"/>
      <c r="FG246" s="187"/>
      <c r="FH246" s="187"/>
      <c r="FI246" s="186"/>
      <c r="FJ246" s="186"/>
      <c r="FK246" s="186"/>
      <c r="FL246" s="186"/>
      <c r="FM246" s="186"/>
      <c r="FN246" s="186"/>
      <c r="FO246" s="186"/>
      <c r="FP246" s="186"/>
      <c r="FQ246" s="186"/>
      <c r="FR246" s="186"/>
      <c r="FS246" s="182"/>
      <c r="FT246" s="182"/>
      <c r="FU246" s="183"/>
      <c r="FV246" s="36">
        <v>42488</v>
      </c>
      <c r="GB246" s="187"/>
      <c r="GC246" s="187"/>
      <c r="GD246" s="187"/>
      <c r="GE246" s="187"/>
      <c r="GF246" s="187"/>
      <c r="GG246" s="186"/>
      <c r="GH246" s="186"/>
      <c r="GI246" s="186"/>
      <c r="GJ246" s="186"/>
      <c r="GK246" s="186"/>
      <c r="GL246" s="186"/>
      <c r="GM246" s="186"/>
      <c r="GN246" s="186"/>
      <c r="GO246" s="186"/>
      <c r="GP246" s="182"/>
      <c r="GQ246" s="182"/>
      <c r="GR246" s="182"/>
      <c r="GS246" s="183"/>
      <c r="GT246" s="36">
        <v>42488</v>
      </c>
      <c r="GZ246" s="187"/>
      <c r="HA246" s="187"/>
      <c r="HB246" s="187"/>
      <c r="HC246" s="187"/>
      <c r="HD246" s="187"/>
      <c r="HE246" s="186"/>
      <c r="HF246" s="186"/>
      <c r="HG246" s="186"/>
      <c r="HH246" s="186"/>
      <c r="HI246" s="186"/>
      <c r="HJ246" s="186"/>
      <c r="HK246" s="186"/>
      <c r="HL246" s="186"/>
      <c r="HM246" s="186"/>
      <c r="HN246" s="182"/>
      <c r="HO246" s="182"/>
      <c r="HQ246" s="183"/>
      <c r="HR246" s="36">
        <v>42488</v>
      </c>
      <c r="IO246" s="183"/>
      <c r="IP246" s="36">
        <v>42488</v>
      </c>
      <c r="JU246" s="429">
        <f>AVERAGE(JU238:JU245)</f>
        <v>0.97153843166132503</v>
      </c>
      <c r="KU246" s="36">
        <v>42488</v>
      </c>
      <c r="KW246" s="405"/>
      <c r="KX246" s="405"/>
      <c r="KY246" s="405"/>
      <c r="KZ246" s="405"/>
      <c r="LA246" s="405"/>
      <c r="LB246" s="405"/>
      <c r="LC246" s="405"/>
      <c r="LD246" s="405"/>
      <c r="LE246" s="403">
        <f>(LE229)</f>
        <v>5.7418323773923419E-3</v>
      </c>
      <c r="LF246" s="403" t="str">
        <f>(LF229)</f>
        <v xml:space="preserve"> </v>
      </c>
      <c r="LG246" s="98">
        <f>(LG229)</f>
        <v>-0.17844850875729001</v>
      </c>
      <c r="LH246" s="98" t="str">
        <f t="shared" ref="LH246:LM246" si="818">(LH229)</f>
        <v xml:space="preserve"> </v>
      </c>
      <c r="LI246" s="98">
        <f t="shared" si="818"/>
        <v>-0.60279585269325864</v>
      </c>
      <c r="LJ246" s="98">
        <f t="shared" si="818"/>
        <v>-0.60279585269325864</v>
      </c>
      <c r="LK246" s="405"/>
      <c r="LL246" s="405"/>
      <c r="LM246" s="254">
        <f t="shared" si="818"/>
        <v>13</v>
      </c>
    </row>
    <row r="247" spans="1:325" ht="18.5" x14ac:dyDescent="0.45">
      <c r="A247" s="95">
        <v>41392</v>
      </c>
      <c r="B247" s="36">
        <v>41392</v>
      </c>
      <c r="C247" s="301">
        <v>11.35</v>
      </c>
      <c r="D247" s="301">
        <v>7.4499999999999993</v>
      </c>
      <c r="E247" s="301">
        <v>14.8</v>
      </c>
      <c r="F247" s="301">
        <v>14.15</v>
      </c>
      <c r="G247" s="301">
        <v>10.3</v>
      </c>
      <c r="H247" s="301">
        <v>12.2</v>
      </c>
      <c r="I247" s="107"/>
      <c r="J247" s="107"/>
      <c r="K247" s="106"/>
      <c r="Q247" s="181">
        <v>42488</v>
      </c>
      <c r="R247" s="301">
        <v>11.35</v>
      </c>
      <c r="S247" s="224"/>
      <c r="U247" s="301">
        <v>7.4499999999999993</v>
      </c>
      <c r="V247" s="224"/>
      <c r="X247" s="301">
        <v>14.8</v>
      </c>
      <c r="Y247" s="224"/>
      <c r="AA247" s="301">
        <v>14.15</v>
      </c>
      <c r="AB247" s="224"/>
      <c r="AD247" s="301">
        <v>10.3</v>
      </c>
      <c r="AE247" s="223"/>
      <c r="AG247" s="301">
        <v>12.2</v>
      </c>
      <c r="AH247" s="485"/>
      <c r="AJ247" s="107"/>
      <c r="AM247" s="107"/>
      <c r="AZ247" s="36">
        <v>42489</v>
      </c>
      <c r="BA247" s="301">
        <v>8.1999999999999993</v>
      </c>
      <c r="BC247" s="301">
        <v>8.5500000000000007</v>
      </c>
      <c r="BE247" s="301">
        <v>13.45</v>
      </c>
      <c r="BG247" s="301">
        <v>13</v>
      </c>
      <c r="BI247" s="301">
        <v>9.0500000000000007</v>
      </c>
      <c r="BK247" s="301">
        <v>11</v>
      </c>
      <c r="BW247">
        <v>175</v>
      </c>
      <c r="BX247">
        <f t="shared" si="673"/>
        <v>1.75</v>
      </c>
      <c r="CD247" s="36">
        <v>42489</v>
      </c>
      <c r="CO247" s="104"/>
      <c r="CP247" s="104"/>
      <c r="CQ247" s="104"/>
      <c r="CR247" s="104"/>
      <c r="CS247" s="104"/>
      <c r="CT247" s="104"/>
      <c r="CU247" s="104"/>
      <c r="CV247" s="104"/>
      <c r="CW247" s="104"/>
      <c r="DB247" s="36">
        <v>42489</v>
      </c>
      <c r="DH247" s="187"/>
      <c r="DI247" s="187"/>
      <c r="DJ247" s="187"/>
      <c r="DK247" s="187"/>
      <c r="DL247" s="187"/>
      <c r="DM247" s="186"/>
      <c r="DN247" s="186"/>
      <c r="DO247" s="186"/>
      <c r="DP247" s="186"/>
      <c r="DQ247" s="186"/>
      <c r="DR247" s="186"/>
      <c r="DS247" s="186"/>
      <c r="DT247" s="186"/>
      <c r="DU247" s="186"/>
      <c r="DV247" s="186"/>
      <c r="DW247" s="182"/>
      <c r="DX247" s="182"/>
      <c r="DY247" s="183"/>
      <c r="DZ247" s="36">
        <v>42489</v>
      </c>
      <c r="EF247" s="187"/>
      <c r="EG247" s="187"/>
      <c r="EH247" s="187"/>
      <c r="EI247" s="187"/>
      <c r="EJ247" s="187"/>
      <c r="EK247" s="186"/>
      <c r="EL247" s="186"/>
      <c r="EM247" s="186"/>
      <c r="EN247" s="186"/>
      <c r="EO247" s="186"/>
      <c r="EP247" s="186"/>
      <c r="EQ247" s="186"/>
      <c r="ER247" s="186"/>
      <c r="ES247" s="186"/>
      <c r="ET247" s="186"/>
      <c r="EU247" s="182"/>
      <c r="EV247" s="182"/>
      <c r="EW247" s="183"/>
      <c r="EX247" s="36">
        <v>42489</v>
      </c>
      <c r="FD247" s="187"/>
      <c r="FE247" s="187"/>
      <c r="FF247" s="187"/>
      <c r="FG247" s="187"/>
      <c r="FH247" s="187"/>
      <c r="FI247" s="186"/>
      <c r="FJ247" s="186"/>
      <c r="FK247" s="186"/>
      <c r="FL247" s="186"/>
      <c r="FM247" s="186"/>
      <c r="FN247" s="186"/>
      <c r="FO247" s="186"/>
      <c r="FP247" s="186"/>
      <c r="FQ247" s="186"/>
      <c r="FR247" s="186"/>
      <c r="FS247" s="182"/>
      <c r="FT247" s="182"/>
      <c r="FU247" s="183"/>
      <c r="FV247" s="36">
        <v>42489</v>
      </c>
      <c r="GB247" s="187"/>
      <c r="GC247" s="187"/>
      <c r="GD247" s="187"/>
      <c r="GE247" s="187"/>
      <c r="GF247" s="187"/>
      <c r="GG247" s="186"/>
      <c r="GH247" s="186"/>
      <c r="GI247" s="186"/>
      <c r="GJ247" s="186"/>
      <c r="GK247" s="186"/>
      <c r="GL247" s="186"/>
      <c r="GM247" s="186"/>
      <c r="GN247" s="186"/>
      <c r="GO247" s="186"/>
      <c r="GP247" s="186"/>
      <c r="GQ247" s="182"/>
      <c r="GR247" s="182"/>
      <c r="GS247" s="183"/>
      <c r="GT247" s="36">
        <v>42489</v>
      </c>
      <c r="GZ247" s="187"/>
      <c r="HA247" s="187"/>
      <c r="HB247" s="187"/>
      <c r="HC247" s="187"/>
      <c r="HD247" s="187"/>
      <c r="HE247" s="186"/>
      <c r="HF247" s="186"/>
      <c r="HG247" s="186"/>
      <c r="HH247" s="186"/>
      <c r="HI247" s="186"/>
      <c r="HJ247" s="186"/>
      <c r="HK247" s="186"/>
      <c r="HL247" s="186"/>
      <c r="HM247" s="186"/>
      <c r="HN247" s="182"/>
      <c r="HO247" s="182"/>
      <c r="HQ247" s="183"/>
      <c r="HR247" s="36">
        <v>42489</v>
      </c>
      <c r="IO247" s="183"/>
      <c r="IP247" s="36">
        <v>42489</v>
      </c>
      <c r="JR247" s="442"/>
      <c r="KU247" s="36">
        <v>42489</v>
      </c>
      <c r="KV247" s="564" t="s">
        <v>193</v>
      </c>
    </row>
    <row r="248" spans="1:325" x14ac:dyDescent="0.35">
      <c r="A248" s="95">
        <v>41393</v>
      </c>
      <c r="B248" s="36">
        <v>41393</v>
      </c>
      <c r="C248" s="301">
        <v>8.1999999999999993</v>
      </c>
      <c r="D248" s="301">
        <v>8.5500000000000007</v>
      </c>
      <c r="E248" s="301">
        <v>13.45</v>
      </c>
      <c r="F248" s="301">
        <v>13</v>
      </c>
      <c r="G248" s="301">
        <v>9.0500000000000007</v>
      </c>
      <c r="H248" s="301">
        <v>11</v>
      </c>
      <c r="I248" s="107"/>
      <c r="J248" s="107"/>
      <c r="K248" s="106"/>
      <c r="Q248" s="181">
        <v>42489</v>
      </c>
      <c r="R248" s="301">
        <v>8.1999999999999993</v>
      </c>
      <c r="S248" s="224"/>
      <c r="U248" s="301">
        <v>8.5500000000000007</v>
      </c>
      <c r="V248" s="224"/>
      <c r="X248" s="301">
        <v>13.45</v>
      </c>
      <c r="Y248" s="224"/>
      <c r="AA248" s="301">
        <v>13</v>
      </c>
      <c r="AB248" s="224"/>
      <c r="AD248" s="301">
        <v>9.0500000000000007</v>
      </c>
      <c r="AE248" s="223"/>
      <c r="AG248" s="301">
        <v>11</v>
      </c>
      <c r="AH248" s="485"/>
      <c r="AJ248" s="107"/>
      <c r="AM248" s="107"/>
      <c r="AZ248" s="36">
        <v>42490</v>
      </c>
      <c r="BA248" s="301">
        <v>6.4</v>
      </c>
      <c r="BC248" s="301">
        <v>11.25</v>
      </c>
      <c r="BE248" s="301">
        <v>11.350000000000001</v>
      </c>
      <c r="BG248" s="301">
        <v>13.3</v>
      </c>
      <c r="BI248" s="301">
        <v>8.8000000000000007</v>
      </c>
      <c r="BK248" s="301">
        <v>12.7</v>
      </c>
      <c r="BW248">
        <v>176</v>
      </c>
      <c r="BX248">
        <f>(BW248/100)</f>
        <v>1.76</v>
      </c>
      <c r="CD248" s="36">
        <v>42490</v>
      </c>
      <c r="CO248" s="104"/>
      <c r="CP248" s="104"/>
      <c r="CQ248" s="104"/>
      <c r="CR248" s="104"/>
      <c r="CS248" s="104"/>
      <c r="CT248" s="104"/>
      <c r="CU248" s="104"/>
      <c r="CV248" s="104"/>
      <c r="CW248" s="104"/>
      <c r="DB248" s="36">
        <v>42490</v>
      </c>
      <c r="DH248" s="187"/>
      <c r="DI248" s="187"/>
      <c r="DJ248" s="187"/>
      <c r="DK248" s="187"/>
      <c r="DL248" s="187"/>
      <c r="DM248" s="186"/>
      <c r="DN248" s="186"/>
      <c r="DO248" s="186"/>
      <c r="DP248" s="186"/>
      <c r="DQ248" s="186"/>
      <c r="DR248" s="186"/>
      <c r="DS248" s="186"/>
      <c r="DT248" s="186"/>
      <c r="DU248" s="186"/>
      <c r="DV248" s="186"/>
      <c r="DW248" s="182"/>
      <c r="DX248" s="182"/>
      <c r="DY248" s="183"/>
      <c r="DZ248" s="36">
        <v>42490</v>
      </c>
      <c r="EF248" s="187"/>
      <c r="EG248" s="187"/>
      <c r="EH248" s="187"/>
      <c r="EI248" s="187"/>
      <c r="EJ248" s="187"/>
      <c r="EK248" s="186"/>
      <c r="EL248" s="186"/>
      <c r="EM248" s="186"/>
      <c r="EN248" s="186"/>
      <c r="EO248" s="186"/>
      <c r="EP248" s="186"/>
      <c r="EQ248" s="186"/>
      <c r="ER248" s="186"/>
      <c r="ES248" s="186"/>
      <c r="ET248" s="186"/>
      <c r="EU248" s="182"/>
      <c r="EV248" s="182"/>
      <c r="EW248" s="183"/>
      <c r="EX248" s="36">
        <v>42490</v>
      </c>
      <c r="FD248" s="187"/>
      <c r="FE248" s="187"/>
      <c r="FF248" s="187"/>
      <c r="FG248" s="187"/>
      <c r="FH248" s="187"/>
      <c r="FI248" s="186"/>
      <c r="FJ248" s="186"/>
      <c r="FK248" s="186"/>
      <c r="FL248" s="186"/>
      <c r="FM248" s="186"/>
      <c r="FN248" s="186"/>
      <c r="FO248" s="186"/>
      <c r="FP248" s="186"/>
      <c r="FQ248" s="186"/>
      <c r="FR248" s="186"/>
      <c r="FS248" s="182"/>
      <c r="FT248" s="182"/>
      <c r="FU248" s="183"/>
      <c r="FV248" s="36">
        <v>42490</v>
      </c>
      <c r="GB248" s="187"/>
      <c r="GC248" s="187"/>
      <c r="GD248" s="187"/>
      <c r="GE248" s="187"/>
      <c r="GF248" s="187"/>
      <c r="GG248" s="186"/>
      <c r="GH248" s="186"/>
      <c r="GI248" s="186"/>
      <c r="GJ248" s="186"/>
      <c r="GK248" s="186"/>
      <c r="GL248" s="186"/>
      <c r="GM248" s="186"/>
      <c r="GN248" s="186"/>
      <c r="GO248" s="186"/>
      <c r="GP248" s="186"/>
      <c r="GQ248" s="182"/>
      <c r="GR248" s="182"/>
      <c r="GS248" s="183"/>
      <c r="GT248" s="36">
        <v>42490</v>
      </c>
      <c r="GZ248" s="187"/>
      <c r="HA248" s="187"/>
      <c r="HB248" s="187"/>
      <c r="HC248" s="187"/>
      <c r="HD248" s="187"/>
      <c r="HE248" s="186"/>
      <c r="HF248" s="186"/>
      <c r="HG248" s="186"/>
      <c r="HH248" s="186"/>
      <c r="HI248" s="186"/>
      <c r="HJ248" s="186"/>
      <c r="HK248" s="186"/>
      <c r="HO248" s="182"/>
      <c r="HQ248" s="183"/>
      <c r="HR248" s="36">
        <v>42490</v>
      </c>
      <c r="IO248" s="183"/>
      <c r="IP248" s="36">
        <v>42490</v>
      </c>
      <c r="JR248" s="442"/>
      <c r="KU248" s="36">
        <v>42490</v>
      </c>
      <c r="KW248" s="407" t="s">
        <v>249</v>
      </c>
    </row>
    <row r="249" spans="1:325" x14ac:dyDescent="0.35">
      <c r="A249" s="95">
        <v>41394</v>
      </c>
      <c r="B249" s="36">
        <v>41394</v>
      </c>
      <c r="C249" s="301">
        <v>6.4</v>
      </c>
      <c r="D249" s="301">
        <v>11.25</v>
      </c>
      <c r="E249" s="301">
        <v>11.350000000000001</v>
      </c>
      <c r="F249" s="301">
        <v>13.3</v>
      </c>
      <c r="G249" s="301">
        <v>8.8000000000000007</v>
      </c>
      <c r="H249" s="301">
        <v>12.7</v>
      </c>
      <c r="I249" s="107"/>
      <c r="J249" s="107"/>
      <c r="K249" s="106"/>
      <c r="Q249" s="181">
        <v>42490</v>
      </c>
      <c r="R249" s="301">
        <v>6.4</v>
      </c>
      <c r="U249" s="301">
        <v>11.25</v>
      </c>
      <c r="V249" s="326"/>
      <c r="X249" s="301">
        <v>11.350000000000001</v>
      </c>
      <c r="Y249" s="326"/>
      <c r="AA249" s="301">
        <v>13.3</v>
      </c>
      <c r="AB249" s="224"/>
      <c r="AD249" s="301">
        <v>8.8000000000000007</v>
      </c>
      <c r="AE249" s="485"/>
      <c r="AG249" s="301">
        <v>12.7</v>
      </c>
      <c r="AJ249" s="107"/>
      <c r="AM249" s="107"/>
      <c r="AZ249" s="36"/>
      <c r="CO249" s="104"/>
      <c r="CP249" s="104"/>
      <c r="CQ249" s="104"/>
      <c r="CR249" s="104"/>
      <c r="CS249" s="104"/>
      <c r="CT249" s="104"/>
      <c r="CU249" s="104"/>
      <c r="CV249" s="104"/>
      <c r="CW249" s="104"/>
      <c r="JR249" s="442"/>
      <c r="KU249" s="36"/>
      <c r="KW249" s="408" t="s">
        <v>250</v>
      </c>
    </row>
    <row r="250" spans="1:325" x14ac:dyDescent="0.35">
      <c r="JR250" s="442"/>
      <c r="KW250" s="98" t="s">
        <v>251</v>
      </c>
    </row>
    <row r="251" spans="1:325" ht="15" thickBot="1" x14ac:dyDescent="0.4">
      <c r="JR251" s="442"/>
      <c r="KW251" s="578" t="s">
        <v>56</v>
      </c>
      <c r="KX251" s="579"/>
      <c r="KY251" s="578" t="s">
        <v>57</v>
      </c>
      <c r="KZ251" s="579"/>
      <c r="LA251" s="578" t="s">
        <v>58</v>
      </c>
      <c r="LB251" s="579"/>
      <c r="LC251" s="578" t="s">
        <v>59</v>
      </c>
      <c r="LD251" s="579"/>
      <c r="LE251" s="578" t="s">
        <v>60</v>
      </c>
      <c r="LF251" s="579"/>
      <c r="LG251" s="578" t="s">
        <v>64</v>
      </c>
      <c r="LH251" s="579"/>
      <c r="LI251" s="578" t="s">
        <v>108</v>
      </c>
      <c r="LJ251" s="579"/>
      <c r="LK251" s="578" t="s">
        <v>195</v>
      </c>
      <c r="LL251" s="579"/>
    </row>
    <row r="252" spans="1:325" x14ac:dyDescent="0.35">
      <c r="JR252" s="442"/>
      <c r="KV252" s="36">
        <v>42303</v>
      </c>
      <c r="KW252" s="409">
        <v>0.93958595223499941</v>
      </c>
      <c r="KX252" s="410">
        <v>0.93958595223499941</v>
      </c>
      <c r="KY252" s="409">
        <v>1.0460912081194387</v>
      </c>
      <c r="KZ252" s="410">
        <v>1.0460912081194387</v>
      </c>
      <c r="LA252" s="409">
        <v>-0.5755974117042566</v>
      </c>
      <c r="LB252" s="410">
        <v>-0.5755974117042566</v>
      </c>
      <c r="LC252" s="409">
        <v>-0.76851250504777546</v>
      </c>
      <c r="LD252" s="410">
        <v>-0.76851250504777546</v>
      </c>
      <c r="LE252" s="411"/>
      <c r="LF252" s="412"/>
      <c r="LG252" s="411"/>
      <c r="LH252" s="412"/>
      <c r="LI252" s="411"/>
      <c r="LJ252" s="412"/>
      <c r="LK252" s="470">
        <v>-1.0856332260989703</v>
      </c>
      <c r="LL252" s="471">
        <v>-1.0856332260989703</v>
      </c>
    </row>
    <row r="253" spans="1:325" x14ac:dyDescent="0.35">
      <c r="JR253" s="442"/>
      <c r="KV253" s="36">
        <v>42317</v>
      </c>
      <c r="KW253" s="409">
        <v>0.1275961826961165</v>
      </c>
      <c r="KX253" s="410" t="s">
        <v>192</v>
      </c>
      <c r="KY253" s="409">
        <v>1.1813715230730537</v>
      </c>
      <c r="KZ253" s="410">
        <v>1.1813715230730537</v>
      </c>
      <c r="LA253" s="409">
        <v>-0.13571041776277504</v>
      </c>
      <c r="LB253" s="410" t="s">
        <v>192</v>
      </c>
      <c r="LC253" s="409">
        <v>-0.36653229315082925</v>
      </c>
      <c r="LD253" s="410" t="s">
        <v>192</v>
      </c>
      <c r="LE253" s="409">
        <v>1.3167409804874985</v>
      </c>
      <c r="LF253" s="410">
        <v>1.3167409804874985</v>
      </c>
      <c r="LG253" s="409">
        <v>-0.87603940338008712</v>
      </c>
      <c r="LH253" s="410">
        <v>-0.87603940338008712</v>
      </c>
      <c r="LI253" s="409">
        <v>1.45255413385037E-2</v>
      </c>
      <c r="LJ253" s="413" t="s">
        <v>192</v>
      </c>
      <c r="LK253" s="472">
        <v>-0.48517262880390177</v>
      </c>
      <c r="LL253" s="413" t="s">
        <v>192</v>
      </c>
    </row>
    <row r="254" spans="1:325" x14ac:dyDescent="0.35">
      <c r="JR254" s="442"/>
      <c r="KV254" s="36">
        <v>42331</v>
      </c>
      <c r="KW254" s="409">
        <v>-0.58632805773619978</v>
      </c>
      <c r="KX254" s="410">
        <v>-0.58632805773619978</v>
      </c>
      <c r="KY254" s="409">
        <v>0.39486806665907181</v>
      </c>
      <c r="KZ254" s="410" t="s">
        <v>192</v>
      </c>
      <c r="LA254" s="409">
        <v>1.2129529989122148</v>
      </c>
      <c r="LB254" s="410">
        <v>1.2129529989122148</v>
      </c>
      <c r="LC254" s="409">
        <v>-2.4347831520554308E-2</v>
      </c>
      <c r="LD254" s="410" t="s">
        <v>192</v>
      </c>
      <c r="LE254" s="409">
        <v>-0.65541071212360436</v>
      </c>
      <c r="LF254" s="410">
        <v>-0.65541071212360436</v>
      </c>
      <c r="LG254" s="409">
        <v>1.0618248988450993</v>
      </c>
      <c r="LH254" s="410">
        <v>1.0618248988450993</v>
      </c>
      <c r="LI254" s="409">
        <v>-1.5672063387093971</v>
      </c>
      <c r="LJ254" s="413">
        <v>-1.5672063387093971</v>
      </c>
      <c r="LK254" s="472">
        <v>-2.7937724140230102E-3</v>
      </c>
      <c r="LL254" s="413" t="s">
        <v>192</v>
      </c>
    </row>
    <row r="255" spans="1:325" ht="15" thickBot="1" x14ac:dyDescent="0.4">
      <c r="JW255" s="98"/>
      <c r="JX255" s="98"/>
      <c r="JY255" s="492"/>
      <c r="JZ255" s="406"/>
      <c r="KA255" s="98"/>
      <c r="KB255" s="98"/>
      <c r="KC255" s="406"/>
      <c r="KD255" s="406"/>
      <c r="KE255" s="98"/>
      <c r="KF255" s="98"/>
      <c r="KG255" s="406"/>
      <c r="KH255" s="406"/>
      <c r="KI255" s="98"/>
      <c r="KV255" s="36">
        <v>42345</v>
      </c>
      <c r="KW255" s="539">
        <v>0.80040561432769408</v>
      </c>
      <c r="KX255" s="540">
        <v>0.80040561432769408</v>
      </c>
      <c r="KY255" s="539">
        <v>0.14355773897506552</v>
      </c>
      <c r="KZ255" s="540" t="s">
        <v>192</v>
      </c>
      <c r="LA255" s="539">
        <v>1.2735775337755619</v>
      </c>
      <c r="LB255" s="540">
        <v>1.2735775337755619</v>
      </c>
      <c r="LC255" s="539">
        <v>1.4851777885698993</v>
      </c>
      <c r="LD255" s="540">
        <v>1.4851777885698993</v>
      </c>
      <c r="LE255" s="539">
        <v>-0.9132661432680429</v>
      </c>
      <c r="LF255" s="540">
        <v>-0.9132661432680429</v>
      </c>
      <c r="LG255" s="539">
        <v>0.31880172435945653</v>
      </c>
      <c r="LH255" s="540" t="s">
        <v>192</v>
      </c>
      <c r="LI255" s="539">
        <v>-0.2315642430621665</v>
      </c>
      <c r="LJ255" s="541" t="s">
        <v>192</v>
      </c>
      <c r="LK255" s="542">
        <v>-8.9141071039584574E-3</v>
      </c>
      <c r="LL255" s="541" t="s">
        <v>192</v>
      </c>
    </row>
    <row r="256" spans="1:325" x14ac:dyDescent="0.35">
      <c r="JV256" s="426"/>
      <c r="JW256" s="98"/>
      <c r="JX256" s="98"/>
      <c r="JY256" s="492"/>
      <c r="JZ256" s="406"/>
      <c r="KA256" s="98"/>
      <c r="KB256" s="98"/>
      <c r="KC256" s="406"/>
      <c r="KD256" s="406"/>
      <c r="KE256" s="98"/>
      <c r="KF256" s="98"/>
      <c r="KG256" s="406"/>
      <c r="KH256" s="406"/>
      <c r="KI256" s="98"/>
      <c r="KV256" s="36">
        <v>42359</v>
      </c>
      <c r="KW256" s="409">
        <v>0.12777598469806861</v>
      </c>
      <c r="KX256" s="410" t="s">
        <v>192</v>
      </c>
      <c r="KY256" s="409">
        <v>0.6578910723083915</v>
      </c>
      <c r="KZ256" s="410">
        <v>0.6578910723083915</v>
      </c>
      <c r="LA256" s="409">
        <v>0.34618864488667356</v>
      </c>
      <c r="LB256" s="410" t="s">
        <v>192</v>
      </c>
      <c r="LC256" s="409">
        <v>-0.53786387809675773</v>
      </c>
      <c r="LD256" s="410">
        <v>-0.53786387809675773</v>
      </c>
      <c r="LE256" s="409">
        <v>0.46988663450974144</v>
      </c>
      <c r="LF256" s="410" t="s">
        <v>192</v>
      </c>
      <c r="LG256" s="409">
        <v>0.62263727991501128</v>
      </c>
      <c r="LH256" s="410">
        <v>0.62263727991501128</v>
      </c>
      <c r="LI256" s="409">
        <v>-1.1245007509986813</v>
      </c>
      <c r="LJ256" s="410">
        <v>-1.1245007509986813</v>
      </c>
      <c r="LK256" s="409">
        <v>-0.39241375097860143</v>
      </c>
      <c r="LL256" s="410" t="s">
        <v>192</v>
      </c>
    </row>
    <row r="257" spans="282:324" ht="15" thickBot="1" x14ac:dyDescent="0.4">
      <c r="JV257" s="426"/>
      <c r="JW257" s="98"/>
      <c r="JX257" s="98"/>
      <c r="JY257" s="492"/>
      <c r="JZ257" s="406"/>
      <c r="KA257" s="98"/>
      <c r="KB257" s="98"/>
      <c r="KC257" s="406"/>
      <c r="KD257" s="406"/>
      <c r="KE257" s="98"/>
      <c r="KF257" s="98"/>
      <c r="KG257" s="406"/>
      <c r="KH257" s="406"/>
      <c r="KI257" s="98"/>
      <c r="KV257" s="36">
        <v>42373</v>
      </c>
      <c r="KW257" s="539">
        <v>0.70297968840176139</v>
      </c>
      <c r="KX257" s="540">
        <v>0.70297968840176139</v>
      </c>
      <c r="KY257" s="539">
        <v>1.5609836649009985</v>
      </c>
      <c r="KZ257" s="540">
        <v>1.5609836649009985</v>
      </c>
      <c r="LA257" s="539">
        <v>0.44602197822000633</v>
      </c>
      <c r="LB257" s="540" t="s">
        <v>192</v>
      </c>
      <c r="LC257" s="539">
        <v>-0.78624813735602928</v>
      </c>
      <c r="LD257" s="540">
        <v>-0.78624813735602928</v>
      </c>
      <c r="LE257" s="539">
        <v>-0.27730318030507561</v>
      </c>
      <c r="LF257" s="540" t="s">
        <v>192</v>
      </c>
      <c r="LG257" s="539">
        <v>-0.79732790527017272</v>
      </c>
      <c r="LH257" s="540">
        <v>-0.79732790527017272</v>
      </c>
      <c r="LI257" s="539">
        <v>-0.81275868750660507</v>
      </c>
      <c r="LJ257" s="541">
        <v>-0.81275868750660507</v>
      </c>
      <c r="LK257" s="542">
        <v>-0.28518725525210442</v>
      </c>
      <c r="LL257" s="541" t="s">
        <v>192</v>
      </c>
    </row>
    <row r="258" spans="282:324" x14ac:dyDescent="0.35">
      <c r="KV258" s="36">
        <v>42387</v>
      </c>
      <c r="KW258" s="409">
        <v>0.26877598469805974</v>
      </c>
      <c r="KX258" s="410" t="s">
        <v>192</v>
      </c>
      <c r="KY258" s="409">
        <v>0.26865033156767026</v>
      </c>
      <c r="KZ258" s="410" t="s">
        <v>192</v>
      </c>
      <c r="LA258" s="409">
        <v>-1.0962557995577704</v>
      </c>
      <c r="LB258" s="410">
        <v>-1.0962557995577704</v>
      </c>
      <c r="LC258" s="409">
        <v>0.75770556634766706</v>
      </c>
      <c r="LD258" s="410">
        <v>0.75770556634766706</v>
      </c>
      <c r="LE258" s="409">
        <v>-0.73516892104581899</v>
      </c>
      <c r="LF258" s="410">
        <v>-0.73516892104581899</v>
      </c>
      <c r="LG258" s="409">
        <v>1.3872906132483465</v>
      </c>
      <c r="LH258" s="410">
        <v>1.3872906132483465</v>
      </c>
      <c r="LI258" s="409">
        <v>-0.78023090972881803</v>
      </c>
      <c r="LJ258" s="410">
        <v>-0.78023090972881803</v>
      </c>
      <c r="LK258" s="409">
        <v>-1.4954222979871332</v>
      </c>
      <c r="LL258" s="410">
        <v>-1.4954222979871332</v>
      </c>
    </row>
    <row r="259" spans="282:324" ht="15" thickBot="1" x14ac:dyDescent="0.4">
      <c r="KV259" s="36">
        <v>42401</v>
      </c>
      <c r="KW259" s="539">
        <v>0.90694265136473362</v>
      </c>
      <c r="KX259" s="540">
        <v>0.90694265136473362</v>
      </c>
      <c r="KY259" s="539">
        <v>0.3024836649010112</v>
      </c>
      <c r="KZ259" s="540" t="s">
        <v>192</v>
      </c>
      <c r="LA259" s="539">
        <v>-9.7835773355505751E-3</v>
      </c>
      <c r="LB259" s="540" t="s">
        <v>192</v>
      </c>
      <c r="LC259" s="539">
        <v>-0.40393332254122072</v>
      </c>
      <c r="LD259" s="540" t="s">
        <v>192</v>
      </c>
      <c r="LE259" s="539">
        <v>0.62178941228749451</v>
      </c>
      <c r="LF259" s="540">
        <v>0.62178941228749451</v>
      </c>
      <c r="LG259" s="539">
        <v>0.1761327428779822</v>
      </c>
      <c r="LH259" s="540" t="s">
        <v>192</v>
      </c>
      <c r="LI259" s="539">
        <v>-0.85462376687167563</v>
      </c>
      <c r="LJ259" s="540">
        <v>-0.85462376687167563</v>
      </c>
      <c r="LK259" s="539">
        <v>0.30598368491884997</v>
      </c>
      <c r="LL259" s="540" t="s">
        <v>192</v>
      </c>
    </row>
    <row r="260" spans="282:324" x14ac:dyDescent="0.35">
      <c r="KV260" s="36">
        <v>42415</v>
      </c>
      <c r="KW260" s="409">
        <v>-1.2507721634500761</v>
      </c>
      <c r="KX260" s="410">
        <v>-1.2507721634500761</v>
      </c>
      <c r="KY260" s="409">
        <v>1.2106503315676846</v>
      </c>
      <c r="KZ260" s="410">
        <v>1.2106503315676846</v>
      </c>
      <c r="LA260" s="409">
        <v>-7.4363551133309613E-3</v>
      </c>
      <c r="LB260" s="410" t="s">
        <v>192</v>
      </c>
      <c r="LC260" s="409">
        <v>-1.5628222114301202</v>
      </c>
      <c r="LD260" s="410">
        <v>-1.5628222114301202</v>
      </c>
      <c r="LE260" s="409">
        <v>-2.3021698823619374E-2</v>
      </c>
      <c r="LF260" s="410" t="s">
        <v>192</v>
      </c>
      <c r="LG260" s="409">
        <v>-0.692684386751651</v>
      </c>
      <c r="LH260" s="410">
        <v>-0.692684386751651</v>
      </c>
      <c r="LI260" s="409">
        <v>-0.29797694147485743</v>
      </c>
      <c r="LJ260" s="410" t="s">
        <v>192</v>
      </c>
      <c r="LK260" s="409">
        <v>-0.1849564860213313</v>
      </c>
      <c r="LL260" s="410" t="s">
        <v>192</v>
      </c>
    </row>
    <row r="261" spans="282:324" ht="15" thickBot="1" x14ac:dyDescent="0.4">
      <c r="KV261" s="36">
        <v>42429</v>
      </c>
      <c r="KW261" s="539">
        <v>-0.40985640696004566</v>
      </c>
      <c r="KX261" s="540" t="s">
        <v>192</v>
      </c>
      <c r="KY261" s="539">
        <v>0.39435778316398284</v>
      </c>
      <c r="KZ261" s="540" t="s">
        <v>192</v>
      </c>
      <c r="LA261" s="539">
        <v>-0.81784932158138446</v>
      </c>
      <c r="LB261" s="540">
        <v>-0.81784932158138446</v>
      </c>
      <c r="LC261" s="539">
        <v>7.6164845925472235E-2</v>
      </c>
      <c r="LD261" s="540" t="s">
        <v>192</v>
      </c>
      <c r="LE261" s="539">
        <v>-0.35741474544585117</v>
      </c>
      <c r="LF261" s="540" t="s">
        <v>192</v>
      </c>
      <c r="LG261" s="539">
        <v>-0.1578932100864705</v>
      </c>
      <c r="LH261" s="540" t="s">
        <v>192</v>
      </c>
      <c r="LI261" s="539">
        <v>-4.2355099569451937E-2</v>
      </c>
      <c r="LJ261" s="540" t="s">
        <v>192</v>
      </c>
      <c r="LK261" s="539">
        <v>-1.2481397705194013</v>
      </c>
      <c r="LL261" s="540">
        <v>-1.2481397705194013</v>
      </c>
    </row>
    <row r="262" spans="282:324" x14ac:dyDescent="0.35">
      <c r="KV262" s="36">
        <v>42443</v>
      </c>
      <c r="KW262" s="409">
        <v>-0.23811008602715944</v>
      </c>
      <c r="KX262" s="410" t="s">
        <v>192</v>
      </c>
      <c r="KY262" s="409">
        <v>0.54834545198913887</v>
      </c>
      <c r="KZ262" s="410">
        <v>0.54834545198913887</v>
      </c>
      <c r="LA262" s="409">
        <v>-8.003048789536038E-2</v>
      </c>
      <c r="LB262" s="410" t="s">
        <v>192</v>
      </c>
      <c r="LC262" s="409">
        <v>0.46584876431434097</v>
      </c>
      <c r="LD262" s="410" t="s">
        <v>192</v>
      </c>
      <c r="LE262" s="409">
        <v>0.10585525809494101</v>
      </c>
      <c r="LF262" s="410" t="s">
        <v>192</v>
      </c>
      <c r="LG262" s="409">
        <v>0.74503510492360192</v>
      </c>
      <c r="LH262" s="410">
        <v>0.74503510492360192</v>
      </c>
      <c r="LI262" s="409">
        <v>-0.22365009593152152</v>
      </c>
      <c r="LJ262" s="410" t="s">
        <v>192</v>
      </c>
      <c r="LK262" s="409">
        <v>-0.79503102411169735</v>
      </c>
      <c r="LL262" s="410">
        <v>-0.79503102411169735</v>
      </c>
    </row>
    <row r="263" spans="282:324" x14ac:dyDescent="0.35">
      <c r="KV263" s="36">
        <v>42457</v>
      </c>
      <c r="KW263" s="409">
        <v>0.26169967065777122</v>
      </c>
      <c r="KX263" s="410" t="s">
        <v>192</v>
      </c>
      <c r="KY263" s="409">
        <v>0.49360325771303337</v>
      </c>
      <c r="KZ263" s="410" t="s">
        <v>192</v>
      </c>
      <c r="LA263" s="411"/>
      <c r="LB263" s="412"/>
      <c r="LC263" s="409">
        <v>-0.1582088412526268</v>
      </c>
      <c r="LD263" s="410" t="s">
        <v>192</v>
      </c>
      <c r="LE263" s="409">
        <v>0.59886253936218914</v>
      </c>
      <c r="LF263" s="410">
        <v>0.59886253936218914</v>
      </c>
      <c r="LG263" s="409">
        <v>0.14091372375479949</v>
      </c>
      <c r="LH263" s="410" t="s">
        <v>192</v>
      </c>
      <c r="LI263" s="409">
        <v>-0.89286319756617871</v>
      </c>
      <c r="LJ263" s="410">
        <v>-0.89286319756617871</v>
      </c>
      <c r="LK263" s="409">
        <v>-4.7597286509599712E-3</v>
      </c>
      <c r="LL263" s="410" t="s">
        <v>192</v>
      </c>
    </row>
    <row r="264" spans="282:324" ht="15" thickBot="1" x14ac:dyDescent="0.4">
      <c r="KV264" s="36">
        <v>42471</v>
      </c>
      <c r="KW264" s="543"/>
      <c r="KX264" s="544"/>
      <c r="KY264" s="543"/>
      <c r="KZ264" s="544"/>
      <c r="LA264" s="543"/>
      <c r="LB264" s="544"/>
      <c r="LC264" s="543"/>
      <c r="LD264" s="544"/>
      <c r="LE264" s="545">
        <v>5.7418323773923419E-3</v>
      </c>
      <c r="LF264" s="545" t="s">
        <v>192</v>
      </c>
      <c r="LG264" s="539">
        <v>-0.17844850875729001</v>
      </c>
      <c r="LH264" s="540" t="s">
        <v>192</v>
      </c>
      <c r="LI264" s="539">
        <v>-0.60279585269325864</v>
      </c>
      <c r="LJ264" s="540">
        <v>-0.60279585269325864</v>
      </c>
      <c r="LK264" s="593"/>
      <c r="LL264" s="544"/>
    </row>
  </sheetData>
  <mergeCells count="59">
    <mergeCell ref="JM227:JM228"/>
    <mergeCell ref="AQ1:AX1"/>
    <mergeCell ref="L19:M19"/>
    <mergeCell ref="C5:J5"/>
    <mergeCell ref="A1:I1"/>
    <mergeCell ref="L1:O1"/>
    <mergeCell ref="Q1:AO1"/>
    <mergeCell ref="BS4:CA4"/>
    <mergeCell ref="CD1:CI1"/>
    <mergeCell ref="CO1:CU1"/>
    <mergeCell ref="CV1:CX1"/>
    <mergeCell ref="CY1:CZ1"/>
    <mergeCell ref="HR1:HW1"/>
    <mergeCell ref="IP1:IU1"/>
    <mergeCell ref="CE4:CF4"/>
    <mergeCell ref="DC4:DD4"/>
    <mergeCell ref="IQ4:IR4"/>
    <mergeCell ref="DB1:DG1"/>
    <mergeCell ref="DZ1:EE1"/>
    <mergeCell ref="EX1:FC1"/>
    <mergeCell ref="FV1:GA1"/>
    <mergeCell ref="GT1:GY1"/>
    <mergeCell ref="EA4:EB4"/>
    <mergeCell ref="EY4:EZ4"/>
    <mergeCell ref="FW4:FX4"/>
    <mergeCell ref="GU4:GV4"/>
    <mergeCell ref="HS4:HT4"/>
    <mergeCell ref="GV7:GY13"/>
    <mergeCell ref="HT7:HW13"/>
    <mergeCell ref="IR7:IU13"/>
    <mergeCell ref="CE19:CF19"/>
    <mergeCell ref="DC19:DD19"/>
    <mergeCell ref="EA19:EB19"/>
    <mergeCell ref="EY19:EZ19"/>
    <mergeCell ref="FW19:FX19"/>
    <mergeCell ref="GU19:GV19"/>
    <mergeCell ref="HS19:HT19"/>
    <mergeCell ref="IQ19:IR19"/>
    <mergeCell ref="CF7:CI13"/>
    <mergeCell ref="DD7:DG13"/>
    <mergeCell ref="EB7:EE13"/>
    <mergeCell ref="EZ7:FC13"/>
    <mergeCell ref="FX7:GA13"/>
    <mergeCell ref="LG233:LH233"/>
    <mergeCell ref="LI233:LJ233"/>
    <mergeCell ref="LK233:LL233"/>
    <mergeCell ref="KW251:KX251"/>
    <mergeCell ref="KY251:KZ251"/>
    <mergeCell ref="LA251:LB251"/>
    <mergeCell ref="LC251:LD251"/>
    <mergeCell ref="LE251:LF251"/>
    <mergeCell ref="LG251:LH251"/>
    <mergeCell ref="LI251:LJ251"/>
    <mergeCell ref="LK251:LL251"/>
    <mergeCell ref="KW233:KX233"/>
    <mergeCell ref="KY233:KZ233"/>
    <mergeCell ref="LA233:LB233"/>
    <mergeCell ref="LC233:LD233"/>
    <mergeCell ref="LE233:LF233"/>
  </mergeCells>
  <conditionalFormatting sqref="AE235">
    <cfRule type="colorScale" priority="220">
      <colorScale>
        <cfvo type="min"/>
        <cfvo type="percentile" val="50"/>
        <cfvo type="max"/>
        <color rgb="FF5A8AC6"/>
        <color rgb="FFFCFCFF"/>
        <color rgb="FFF8696B"/>
      </colorScale>
    </cfRule>
  </conditionalFormatting>
  <conditionalFormatting sqref="AE235 AB235 V235">
    <cfRule type="colorScale" priority="221">
      <colorScale>
        <cfvo type="min"/>
        <cfvo type="percentile" val="50"/>
        <cfvo type="max"/>
        <color rgb="FF5A8AC6"/>
        <color rgb="FFFCFCFF"/>
        <color rgb="FFF8696B"/>
      </colorScale>
    </cfRule>
  </conditionalFormatting>
  <conditionalFormatting sqref="S235">
    <cfRule type="colorScale" priority="222">
      <colorScale>
        <cfvo type="min"/>
        <cfvo type="percentile" val="50"/>
        <cfvo type="max"/>
        <color rgb="FF5A8AC6"/>
        <color rgb="FFFCFCFF"/>
        <color rgb="FFF8696B"/>
      </colorScale>
    </cfRule>
  </conditionalFormatting>
  <conditionalFormatting sqref="S235">
    <cfRule type="colorScale" priority="219">
      <colorScale>
        <cfvo type="min"/>
        <cfvo type="percentile" val="50"/>
        <cfvo type="max"/>
        <color rgb="FF5A8AC6"/>
        <color rgb="FFFCFCFF"/>
        <color rgb="FFF8696B"/>
      </colorScale>
    </cfRule>
  </conditionalFormatting>
  <conditionalFormatting sqref="V235">
    <cfRule type="colorScale" priority="223">
      <colorScale>
        <cfvo type="min"/>
        <cfvo type="percentile" val="50"/>
        <cfvo type="max"/>
        <color rgb="FF5A8AC6"/>
        <color rgb="FFFCFCFF"/>
        <color rgb="FFF8696B"/>
      </colorScale>
    </cfRule>
  </conditionalFormatting>
  <conditionalFormatting sqref="AB235">
    <cfRule type="colorScale" priority="224">
      <colorScale>
        <cfvo type="min"/>
        <cfvo type="percentile" val="50"/>
        <cfvo type="max"/>
        <color rgb="FF5A8AC6"/>
        <color rgb="FFFCFCFF"/>
        <color rgb="FFF8696B"/>
      </colorScale>
    </cfRule>
  </conditionalFormatting>
  <conditionalFormatting sqref="AE235">
    <cfRule type="colorScale" priority="225">
      <colorScale>
        <cfvo type="min"/>
        <cfvo type="percentile" val="50"/>
        <cfvo type="max"/>
        <color rgb="FF5A8AC6"/>
        <color rgb="FFFCFCFF"/>
        <color rgb="FFF8696B"/>
      </colorScale>
    </cfRule>
  </conditionalFormatting>
  <conditionalFormatting sqref="AE235 AB235">
    <cfRule type="colorScale" priority="226">
      <colorScale>
        <cfvo type="min"/>
        <cfvo type="percentile" val="50"/>
        <cfvo type="max"/>
        <color rgb="FF5A8AC6"/>
        <color rgb="FFFCFCFF"/>
        <color rgb="FFF8696B"/>
      </colorScale>
    </cfRule>
  </conditionalFormatting>
  <conditionalFormatting sqref="S235 V235 AB235 AE235">
    <cfRule type="colorScale" priority="227">
      <colorScale>
        <cfvo type="min"/>
        <cfvo type="percentile" val="50"/>
        <cfvo type="max"/>
        <color rgb="FF5A8AC6"/>
        <color rgb="FFFCFCFF"/>
        <color rgb="FFF8696B"/>
      </colorScale>
    </cfRule>
  </conditionalFormatting>
  <conditionalFormatting sqref="S235">
    <cfRule type="colorScale" priority="228">
      <colorScale>
        <cfvo type="min"/>
        <cfvo type="percentile" val="50"/>
        <cfvo type="max"/>
        <color rgb="FF5A8AC6"/>
        <color rgb="FFFCFCFF"/>
        <color rgb="FFF8696B"/>
      </colorScale>
    </cfRule>
  </conditionalFormatting>
  <conditionalFormatting sqref="V235">
    <cfRule type="colorScale" priority="218">
      <colorScale>
        <cfvo type="min"/>
        <cfvo type="percentile" val="50"/>
        <cfvo type="max"/>
        <color rgb="FF5A8AC6"/>
        <color rgb="FFFCFCFF"/>
        <color rgb="FFF8696B"/>
      </colorScale>
    </cfRule>
  </conditionalFormatting>
  <conditionalFormatting sqref="AB235">
    <cfRule type="colorScale" priority="217">
      <colorScale>
        <cfvo type="min"/>
        <cfvo type="percentile" val="50"/>
        <cfvo type="max"/>
        <color rgb="FF5A8AC6"/>
        <color rgb="FFFCFCFF"/>
        <color rgb="FFF8696B"/>
      </colorScale>
    </cfRule>
  </conditionalFormatting>
  <conditionalFormatting sqref="AE235">
    <cfRule type="colorScale" priority="216">
      <colorScale>
        <cfvo type="min"/>
        <cfvo type="percentile" val="50"/>
        <cfvo type="max"/>
        <color rgb="FF5A8AC6"/>
        <color rgb="FFFCFCFF"/>
        <color rgb="FFF8696B"/>
      </colorScale>
    </cfRule>
  </conditionalFormatting>
  <conditionalFormatting sqref="S20:S235">
    <cfRule type="colorScale" priority="215">
      <colorScale>
        <cfvo type="min"/>
        <cfvo type="percentile" val="50"/>
        <cfvo type="max"/>
        <color rgb="FF5A8AC6"/>
        <color rgb="FFFCFCFF"/>
        <color rgb="FFF8696B"/>
      </colorScale>
    </cfRule>
  </conditionalFormatting>
  <conditionalFormatting sqref="AK20 V20 AH20 AE20 AB20 Y20">
    <cfRule type="colorScale" priority="211">
      <colorScale>
        <cfvo type="min"/>
        <cfvo type="percentile" val="50"/>
        <cfvo type="max"/>
        <color rgb="FF5A8AC6"/>
        <color rgb="FFFCFCFF"/>
        <color rgb="FFF8696B"/>
      </colorScale>
    </cfRule>
  </conditionalFormatting>
  <conditionalFormatting sqref="V20">
    <cfRule type="colorScale" priority="212">
      <colorScale>
        <cfvo type="min"/>
        <cfvo type="percentile" val="50"/>
        <cfvo type="max"/>
        <color rgb="FF5A8AC6"/>
        <color rgb="FFFCFCFF"/>
        <color rgb="FFF8696B"/>
      </colorScale>
    </cfRule>
  </conditionalFormatting>
  <conditionalFormatting sqref="V20">
    <cfRule type="colorScale" priority="213">
      <colorScale>
        <cfvo type="min"/>
        <cfvo type="percentile" val="50"/>
        <cfvo type="max"/>
        <color rgb="FF5A8AC6"/>
        <color rgb="FFFCFCFF"/>
        <color rgb="FFF8696B"/>
      </colorScale>
    </cfRule>
  </conditionalFormatting>
  <conditionalFormatting sqref="V20">
    <cfRule type="colorScale" priority="214">
      <colorScale>
        <cfvo type="min"/>
        <cfvo type="percentile" val="50"/>
        <cfvo type="max"/>
        <color rgb="FF5A8AC6"/>
        <color rgb="FFFCFCFF"/>
        <color rgb="FFF8696B"/>
      </colorScale>
    </cfRule>
  </conditionalFormatting>
  <conditionalFormatting sqref="V20">
    <cfRule type="colorScale" priority="210">
      <colorScale>
        <cfvo type="min"/>
        <cfvo type="percentile" val="50"/>
        <cfvo type="max"/>
        <color rgb="FF5A8AC6"/>
        <color rgb="FFFCFCFF"/>
        <color rgb="FFF8696B"/>
      </colorScale>
    </cfRule>
  </conditionalFormatting>
  <conditionalFormatting sqref="AK235 Y235 AH235 AE235 AB235 V235">
    <cfRule type="colorScale" priority="207">
      <colorScale>
        <cfvo type="min"/>
        <cfvo type="percentile" val="50"/>
        <cfvo type="max"/>
        <color rgb="FF5A8AC6"/>
        <color rgb="FFFCFCFF"/>
        <color rgb="FFF8696B"/>
      </colorScale>
    </cfRule>
  </conditionalFormatting>
  <conditionalFormatting sqref="Y235">
    <cfRule type="colorScale" priority="206">
      <colorScale>
        <cfvo type="min"/>
        <cfvo type="percentile" val="50"/>
        <cfvo type="max"/>
        <color rgb="FF5A8AC6"/>
        <color rgb="FFFCFCFF"/>
        <color rgb="FFF8696B"/>
      </colorScale>
    </cfRule>
  </conditionalFormatting>
  <conditionalFormatting sqref="AK235 Y235 AH235">
    <cfRule type="colorScale" priority="208">
      <colorScale>
        <cfvo type="min"/>
        <cfvo type="percentile" val="50"/>
        <cfvo type="max"/>
        <color rgb="FF5A8AC6"/>
        <color rgb="FFFCFCFF"/>
        <color rgb="FFF8696B"/>
      </colorScale>
    </cfRule>
  </conditionalFormatting>
  <conditionalFormatting sqref="Y235">
    <cfRule type="colorScale" priority="209">
      <colorScale>
        <cfvo type="min"/>
        <cfvo type="percentile" val="50"/>
        <cfvo type="max"/>
        <color rgb="FF5A8AC6"/>
        <color rgb="FFFCFCFF"/>
        <color rgb="FFF8696B"/>
      </colorScale>
    </cfRule>
  </conditionalFormatting>
  <conditionalFormatting sqref="Y235">
    <cfRule type="colorScale" priority="205">
      <colorScale>
        <cfvo type="min"/>
        <cfvo type="percentile" val="50"/>
        <cfvo type="max"/>
        <color rgb="FF5A8AC6"/>
        <color rgb="FFFCFCFF"/>
        <color rgb="FFF8696B"/>
      </colorScale>
    </cfRule>
  </conditionalFormatting>
  <conditionalFormatting sqref="V20:V235">
    <cfRule type="colorScale" priority="204">
      <colorScale>
        <cfvo type="min"/>
        <cfvo type="percentile" val="50"/>
        <cfvo type="max"/>
        <color rgb="FF5A8AC6"/>
        <color rgb="FFFCFCFF"/>
        <color rgb="FFF8696B"/>
      </colorScale>
    </cfRule>
  </conditionalFormatting>
  <conditionalFormatting sqref="Y20:Y235">
    <cfRule type="colorScale" priority="203">
      <colorScale>
        <cfvo type="min"/>
        <cfvo type="percentile" val="50"/>
        <cfvo type="max"/>
        <color rgb="FF5A8AC6"/>
        <color rgb="FFFCFCFF"/>
        <color rgb="FFF8696B"/>
      </colorScale>
    </cfRule>
  </conditionalFormatting>
  <conditionalFormatting sqref="AB20:AB235">
    <cfRule type="colorScale" priority="202">
      <colorScale>
        <cfvo type="min"/>
        <cfvo type="percentile" val="50"/>
        <cfvo type="max"/>
        <color rgb="FF5A8AC6"/>
        <color rgb="FFFCFCFF"/>
        <color rgb="FFF8696B"/>
      </colorScale>
    </cfRule>
  </conditionalFormatting>
  <conditionalFormatting sqref="AE20:AE235">
    <cfRule type="colorScale" priority="201">
      <colorScale>
        <cfvo type="min"/>
        <cfvo type="percentile" val="50"/>
        <cfvo type="max"/>
        <color rgb="FF5A8AC6"/>
        <color rgb="FFFCFCFF"/>
        <color rgb="FFF8696B"/>
      </colorScale>
    </cfRule>
  </conditionalFormatting>
  <conditionalFormatting sqref="AH20:AH235">
    <cfRule type="colorScale" priority="200">
      <colorScale>
        <cfvo type="min"/>
        <cfvo type="percentile" val="50"/>
        <cfvo type="max"/>
        <color rgb="FF5A8AC6"/>
        <color rgb="FFFCFCFF"/>
        <color rgb="FFF8696B"/>
      </colorScale>
    </cfRule>
  </conditionalFormatting>
  <conditionalFormatting sqref="AK20:AK235">
    <cfRule type="colorScale" priority="199">
      <colorScale>
        <cfvo type="min"/>
        <cfvo type="percentile" val="50"/>
        <cfvo type="max"/>
        <color rgb="FF5A8AC6"/>
        <color rgb="FFFCFCFF"/>
        <color rgb="FFF8696B"/>
      </colorScale>
    </cfRule>
  </conditionalFormatting>
  <conditionalFormatting sqref="AN20">
    <cfRule type="colorScale" priority="108">
      <colorScale>
        <cfvo type="min"/>
        <cfvo type="percentile" val="50"/>
        <cfvo type="max"/>
        <color rgb="FF5A8AC6"/>
        <color rgb="FFFCFCFF"/>
        <color rgb="FFF8696B"/>
      </colorScale>
    </cfRule>
  </conditionalFormatting>
  <conditionalFormatting sqref="AN235">
    <cfRule type="colorScale" priority="106">
      <colorScale>
        <cfvo type="min"/>
        <cfvo type="percentile" val="50"/>
        <cfvo type="max"/>
        <color rgb="FF5A8AC6"/>
        <color rgb="FFFCFCFF"/>
        <color rgb="FFF8696B"/>
      </colorScale>
    </cfRule>
  </conditionalFormatting>
  <conditionalFormatting sqref="AN235">
    <cfRule type="colorScale" priority="107">
      <colorScale>
        <cfvo type="min"/>
        <cfvo type="percentile" val="50"/>
        <cfvo type="max"/>
        <color rgb="FF5A8AC6"/>
        <color rgb="FFFCFCFF"/>
        <color rgb="FFF8696B"/>
      </colorScale>
    </cfRule>
  </conditionalFormatting>
  <conditionalFormatting sqref="AN20:AN235">
    <cfRule type="colorScale" priority="105">
      <colorScale>
        <cfvo type="min"/>
        <cfvo type="percentile" val="50"/>
        <cfvo type="max"/>
        <color rgb="FF5A8AC6"/>
        <color rgb="FFFCFCFF"/>
        <color rgb="FFF8696B"/>
      </colorScale>
    </cfRule>
  </conditionalFormatting>
  <conditionalFormatting sqref="CJ234:CN234">
    <cfRule type="colorScale" priority="100">
      <colorScale>
        <cfvo type="min"/>
        <cfvo type="percentile" val="50"/>
        <cfvo type="max"/>
        <color rgb="FF5A8AC6"/>
        <color rgb="FFFCFCFF"/>
        <color rgb="FFF8696B"/>
      </colorScale>
    </cfRule>
  </conditionalFormatting>
  <conditionalFormatting sqref="CJ234:CN234">
    <cfRule type="colorScale" priority="99">
      <colorScale>
        <cfvo type="min"/>
        <cfvo type="percentile" val="50"/>
        <cfvo type="max"/>
        <color rgb="FF5A8AC6"/>
        <color rgb="FFFCFCFF"/>
        <color rgb="FFF8696B"/>
      </colorScale>
    </cfRule>
  </conditionalFormatting>
  <conditionalFormatting sqref="CJ234:CN234">
    <cfRule type="colorScale" priority="101">
      <colorScale>
        <cfvo type="min"/>
        <cfvo type="percentile" val="50"/>
        <cfvo type="max"/>
        <color rgb="FF5A8AC6"/>
        <color rgb="FFFCFCFF"/>
        <color rgb="FFF8696B"/>
      </colorScale>
    </cfRule>
  </conditionalFormatting>
  <conditionalFormatting sqref="CJ234:CN234">
    <cfRule type="colorScale" priority="102">
      <colorScale>
        <cfvo type="min"/>
        <cfvo type="percentile" val="50"/>
        <cfvo type="max"/>
        <color rgb="FF5A8AC6"/>
        <color rgb="FFFCFCFF"/>
        <color rgb="FFF8696B"/>
      </colorScale>
    </cfRule>
  </conditionalFormatting>
  <conditionalFormatting sqref="CJ19:CN21 CJ230:CN234 CJ26:CJ229 CJ25:CL25 CJ22:CJ24">
    <cfRule type="colorScale" priority="98">
      <colorScale>
        <cfvo type="min"/>
        <cfvo type="percentile" val="50"/>
        <cfvo type="max"/>
        <color rgb="FF5A8AC6"/>
        <color rgb="FFFCFCFF"/>
        <color rgb="FFF8696B"/>
      </colorScale>
    </cfRule>
  </conditionalFormatting>
  <conditionalFormatting sqref="DH234:DL234">
    <cfRule type="colorScale" priority="94">
      <colorScale>
        <cfvo type="min"/>
        <cfvo type="percentile" val="50"/>
        <cfvo type="max"/>
        <color rgb="FF5A8AC6"/>
        <color rgb="FFFCFCFF"/>
        <color rgb="FFF8696B"/>
      </colorScale>
    </cfRule>
  </conditionalFormatting>
  <conditionalFormatting sqref="DH234:DL234">
    <cfRule type="colorScale" priority="95">
      <colorScale>
        <cfvo type="min"/>
        <cfvo type="percentile" val="50"/>
        <cfvo type="max"/>
        <color rgb="FF5A8AC6"/>
        <color rgb="FFFCFCFF"/>
        <color rgb="FFF8696B"/>
      </colorScale>
    </cfRule>
  </conditionalFormatting>
  <conditionalFormatting sqref="DH234:DL234">
    <cfRule type="colorScale" priority="96">
      <colorScale>
        <cfvo type="min"/>
        <cfvo type="percentile" val="50"/>
        <cfvo type="max"/>
        <color rgb="FF5A8AC6"/>
        <color rgb="FFFCFCFF"/>
        <color rgb="FFF8696B"/>
      </colorScale>
    </cfRule>
  </conditionalFormatting>
  <conditionalFormatting sqref="DH234:DL234">
    <cfRule type="colorScale" priority="97">
      <colorScale>
        <cfvo type="min"/>
        <cfvo type="percentile" val="50"/>
        <cfvo type="max"/>
        <color rgb="FF5A8AC6"/>
        <color rgb="FFFCFCFF"/>
        <color rgb="FFF8696B"/>
      </colorScale>
    </cfRule>
  </conditionalFormatting>
  <conditionalFormatting sqref="DH234:DL234">
    <cfRule type="colorScale" priority="93">
      <colorScale>
        <cfvo type="min"/>
        <cfvo type="percentile" val="50"/>
        <cfvo type="max"/>
        <color rgb="FF5A8AC6"/>
        <color rgb="FFFCFCFF"/>
        <color rgb="FFF8696B"/>
      </colorScale>
    </cfRule>
  </conditionalFormatting>
  <conditionalFormatting sqref="DH19:DL19">
    <cfRule type="colorScale" priority="89">
      <colorScale>
        <cfvo type="min"/>
        <cfvo type="percentile" val="50"/>
        <cfvo type="max"/>
        <color rgb="FF5A8AC6"/>
        <color rgb="FFFCFCFF"/>
        <color rgb="FFF8696B"/>
      </colorScale>
    </cfRule>
  </conditionalFormatting>
  <conditionalFormatting sqref="DH19:DL19">
    <cfRule type="colorScale" priority="90">
      <colorScale>
        <cfvo type="min"/>
        <cfvo type="percentile" val="50"/>
        <cfvo type="max"/>
        <color rgb="FF5A8AC6"/>
        <color rgb="FFFCFCFF"/>
        <color rgb="FFF8696B"/>
      </colorScale>
    </cfRule>
  </conditionalFormatting>
  <conditionalFormatting sqref="DH19:DL19">
    <cfRule type="colorScale" priority="91">
      <colorScale>
        <cfvo type="min"/>
        <cfvo type="percentile" val="50"/>
        <cfvo type="max"/>
        <color rgb="FF5A8AC6"/>
        <color rgb="FFFCFCFF"/>
        <color rgb="FFF8696B"/>
      </colorScale>
    </cfRule>
  </conditionalFormatting>
  <conditionalFormatting sqref="DH19:DL19">
    <cfRule type="colorScale" priority="92">
      <colorScale>
        <cfvo type="min"/>
        <cfvo type="percentile" val="50"/>
        <cfvo type="max"/>
        <color rgb="FF5A8AC6"/>
        <color rgb="FFFCFCFF"/>
        <color rgb="FFF8696B"/>
      </colorScale>
    </cfRule>
  </conditionalFormatting>
  <conditionalFormatting sqref="DH19:DL19">
    <cfRule type="colorScale" priority="88">
      <colorScale>
        <cfvo type="min"/>
        <cfvo type="percentile" val="50"/>
        <cfvo type="max"/>
        <color rgb="FF5A8AC6"/>
        <color rgb="FFFCFCFF"/>
        <color rgb="FFF8696B"/>
      </colorScale>
    </cfRule>
  </conditionalFormatting>
  <conditionalFormatting sqref="DH234:DL234">
    <cfRule type="colorScale" priority="87">
      <colorScale>
        <cfvo type="min"/>
        <cfvo type="percentile" val="50"/>
        <cfvo type="max"/>
        <color rgb="FF5A8AC6"/>
        <color rgb="FFFCFCFF"/>
        <color rgb="FFF8696B"/>
      </colorScale>
    </cfRule>
  </conditionalFormatting>
  <conditionalFormatting sqref="DH234:DL234">
    <cfRule type="colorScale" priority="86">
      <colorScale>
        <cfvo type="min"/>
        <cfvo type="percentile" val="50"/>
        <cfvo type="max"/>
        <color rgb="FF5A8AC6"/>
        <color rgb="FFFCFCFF"/>
        <color rgb="FFF8696B"/>
      </colorScale>
    </cfRule>
  </conditionalFormatting>
  <conditionalFormatting sqref="DH234:DL234">
    <cfRule type="colorScale" priority="85">
      <colorScale>
        <cfvo type="min"/>
        <cfvo type="percentile" val="50"/>
        <cfvo type="max"/>
        <color rgb="FF5A8AC6"/>
        <color rgb="FFFCFCFF"/>
        <color rgb="FFF8696B"/>
      </colorScale>
    </cfRule>
  </conditionalFormatting>
  <conditionalFormatting sqref="DH19:DL24 DH230:DL234 DH25:DH229">
    <cfRule type="colorScale" priority="84">
      <colorScale>
        <cfvo type="min"/>
        <cfvo type="percentile" val="50"/>
        <cfvo type="max"/>
        <color rgb="FF5A8AC6"/>
        <color rgb="FFFCFCFF"/>
        <color rgb="FFF8696B"/>
      </colorScale>
    </cfRule>
  </conditionalFormatting>
  <conditionalFormatting sqref="EF19:EJ19">
    <cfRule type="colorScale" priority="80">
      <colorScale>
        <cfvo type="min"/>
        <cfvo type="percentile" val="50"/>
        <cfvo type="max"/>
        <color rgb="FF5A8AC6"/>
        <color rgb="FFFCFCFF"/>
        <color rgb="FFF8696B"/>
      </colorScale>
    </cfRule>
  </conditionalFormatting>
  <conditionalFormatting sqref="EF19:EJ19">
    <cfRule type="colorScale" priority="81">
      <colorScale>
        <cfvo type="min"/>
        <cfvo type="percentile" val="50"/>
        <cfvo type="max"/>
        <color rgb="FF5A8AC6"/>
        <color rgb="FFFCFCFF"/>
        <color rgb="FFF8696B"/>
      </colorScale>
    </cfRule>
  </conditionalFormatting>
  <conditionalFormatting sqref="EF19:EJ19">
    <cfRule type="colorScale" priority="82">
      <colorScale>
        <cfvo type="min"/>
        <cfvo type="percentile" val="50"/>
        <cfvo type="max"/>
        <color rgb="FF5A8AC6"/>
        <color rgb="FFFCFCFF"/>
        <color rgb="FFF8696B"/>
      </colorScale>
    </cfRule>
  </conditionalFormatting>
  <conditionalFormatting sqref="EF19:EJ19">
    <cfRule type="colorScale" priority="83">
      <colorScale>
        <cfvo type="min"/>
        <cfvo type="percentile" val="50"/>
        <cfvo type="max"/>
        <color rgb="FF5A8AC6"/>
        <color rgb="FFFCFCFF"/>
        <color rgb="FFF8696B"/>
      </colorScale>
    </cfRule>
  </conditionalFormatting>
  <conditionalFormatting sqref="EF19:EJ19">
    <cfRule type="colorScale" priority="79">
      <colorScale>
        <cfvo type="min"/>
        <cfvo type="percentile" val="50"/>
        <cfvo type="max"/>
        <color rgb="FF5A8AC6"/>
        <color rgb="FFFCFCFF"/>
        <color rgb="FFF8696B"/>
      </colorScale>
    </cfRule>
  </conditionalFormatting>
  <conditionalFormatting sqref="EF234:EJ234">
    <cfRule type="colorScale" priority="76">
      <colorScale>
        <cfvo type="min"/>
        <cfvo type="percentile" val="50"/>
        <cfvo type="max"/>
        <color rgb="FF5A8AC6"/>
        <color rgb="FFFCFCFF"/>
        <color rgb="FFF8696B"/>
      </colorScale>
    </cfRule>
  </conditionalFormatting>
  <conditionalFormatting sqref="EF234:EJ234">
    <cfRule type="colorScale" priority="75">
      <colorScale>
        <cfvo type="min"/>
        <cfvo type="percentile" val="50"/>
        <cfvo type="max"/>
        <color rgb="FF5A8AC6"/>
        <color rgb="FFFCFCFF"/>
        <color rgb="FFF8696B"/>
      </colorScale>
    </cfRule>
  </conditionalFormatting>
  <conditionalFormatting sqref="EF234:EJ234">
    <cfRule type="colorScale" priority="77">
      <colorScale>
        <cfvo type="min"/>
        <cfvo type="percentile" val="50"/>
        <cfvo type="max"/>
        <color rgb="FF5A8AC6"/>
        <color rgb="FFFCFCFF"/>
        <color rgb="FFF8696B"/>
      </colorScale>
    </cfRule>
  </conditionalFormatting>
  <conditionalFormatting sqref="EF234:EJ234">
    <cfRule type="colorScale" priority="78">
      <colorScale>
        <cfvo type="min"/>
        <cfvo type="percentile" val="50"/>
        <cfvo type="max"/>
        <color rgb="FF5A8AC6"/>
        <color rgb="FFFCFCFF"/>
        <color rgb="FFF8696B"/>
      </colorScale>
    </cfRule>
  </conditionalFormatting>
  <conditionalFormatting sqref="EF234:EJ234">
    <cfRule type="colorScale" priority="74">
      <colorScale>
        <cfvo type="min"/>
        <cfvo type="percentile" val="50"/>
        <cfvo type="max"/>
        <color rgb="FF5A8AC6"/>
        <color rgb="FFFCFCFF"/>
        <color rgb="FFF8696B"/>
      </colorScale>
    </cfRule>
  </conditionalFormatting>
  <conditionalFormatting sqref="EF19:EJ24 EF230:EJ234 EF25:EF229">
    <cfRule type="colorScale" priority="73">
      <colorScale>
        <cfvo type="min"/>
        <cfvo type="percentile" val="50"/>
        <cfvo type="max"/>
        <color rgb="FF5A8AC6"/>
        <color rgb="FFFCFCFF"/>
        <color rgb="FFF8696B"/>
      </colorScale>
    </cfRule>
  </conditionalFormatting>
  <conditionalFormatting sqref="FD234:FH234">
    <cfRule type="colorScale" priority="68">
      <colorScale>
        <cfvo type="min"/>
        <cfvo type="percentile" val="50"/>
        <cfvo type="max"/>
        <color rgb="FF5A8AC6"/>
        <color rgb="FFFCFCFF"/>
        <color rgb="FFF8696B"/>
      </colorScale>
    </cfRule>
  </conditionalFormatting>
  <conditionalFormatting sqref="FD234:FH234">
    <cfRule type="colorScale" priority="69">
      <colorScale>
        <cfvo type="min"/>
        <cfvo type="percentile" val="50"/>
        <cfvo type="max"/>
        <color rgb="FF5A8AC6"/>
        <color rgb="FFFCFCFF"/>
        <color rgb="FFF8696B"/>
      </colorScale>
    </cfRule>
  </conditionalFormatting>
  <conditionalFormatting sqref="FD234:FH234">
    <cfRule type="colorScale" priority="70">
      <colorScale>
        <cfvo type="min"/>
        <cfvo type="percentile" val="50"/>
        <cfvo type="max"/>
        <color rgb="FF5A8AC6"/>
        <color rgb="FFFCFCFF"/>
        <color rgb="FFF8696B"/>
      </colorScale>
    </cfRule>
  </conditionalFormatting>
  <conditionalFormatting sqref="FD234:FH234">
    <cfRule type="colorScale" priority="71">
      <colorScale>
        <cfvo type="min"/>
        <cfvo type="percentile" val="50"/>
        <cfvo type="max"/>
        <color rgb="FF5A8AC6"/>
        <color rgb="FFFCFCFF"/>
        <color rgb="FFF8696B"/>
      </colorScale>
    </cfRule>
  </conditionalFormatting>
  <conditionalFormatting sqref="FD234:FH234">
    <cfRule type="colorScale" priority="72">
      <colorScale>
        <cfvo type="min"/>
        <cfvo type="percentile" val="50"/>
        <cfvo type="max"/>
        <color rgb="FF5A8AC6"/>
        <color rgb="FFFCFCFF"/>
        <color rgb="FFF8696B"/>
      </colorScale>
    </cfRule>
  </conditionalFormatting>
  <conditionalFormatting sqref="FD234:FH234">
    <cfRule type="colorScale" priority="67">
      <colorScale>
        <cfvo type="min"/>
        <cfvo type="percentile" val="50"/>
        <cfvo type="max"/>
        <color rgb="FF5A8AC6"/>
        <color rgb="FFFCFCFF"/>
        <color rgb="FFF8696B"/>
      </colorScale>
    </cfRule>
  </conditionalFormatting>
  <conditionalFormatting sqref="FD19:FH19">
    <cfRule type="colorScale" priority="63">
      <colorScale>
        <cfvo type="min"/>
        <cfvo type="percentile" val="50"/>
        <cfvo type="max"/>
        <color rgb="FF5A8AC6"/>
        <color rgb="FFFCFCFF"/>
        <color rgb="FFF8696B"/>
      </colorScale>
    </cfRule>
  </conditionalFormatting>
  <conditionalFormatting sqref="FD19:FH19">
    <cfRule type="colorScale" priority="64">
      <colorScale>
        <cfvo type="min"/>
        <cfvo type="percentile" val="50"/>
        <cfvo type="max"/>
        <color rgb="FF5A8AC6"/>
        <color rgb="FFFCFCFF"/>
        <color rgb="FFF8696B"/>
      </colorScale>
    </cfRule>
  </conditionalFormatting>
  <conditionalFormatting sqref="FD19:FH19">
    <cfRule type="colorScale" priority="65">
      <colorScale>
        <cfvo type="min"/>
        <cfvo type="percentile" val="50"/>
        <cfvo type="max"/>
        <color rgb="FF5A8AC6"/>
        <color rgb="FFFCFCFF"/>
        <color rgb="FFF8696B"/>
      </colorScale>
    </cfRule>
  </conditionalFormatting>
  <conditionalFormatting sqref="FD19:FH19">
    <cfRule type="colorScale" priority="66">
      <colorScale>
        <cfvo type="min"/>
        <cfvo type="percentile" val="50"/>
        <cfvo type="max"/>
        <color rgb="FF5A8AC6"/>
        <color rgb="FFFCFCFF"/>
        <color rgb="FFF8696B"/>
      </colorScale>
    </cfRule>
  </conditionalFormatting>
  <conditionalFormatting sqref="FD19:FH19">
    <cfRule type="colorScale" priority="62">
      <colorScale>
        <cfvo type="min"/>
        <cfvo type="percentile" val="50"/>
        <cfvo type="max"/>
        <color rgb="FF5A8AC6"/>
        <color rgb="FFFCFCFF"/>
        <color rgb="FFF8696B"/>
      </colorScale>
    </cfRule>
  </conditionalFormatting>
  <conditionalFormatting sqref="FD234:FH234">
    <cfRule type="colorScale" priority="61">
      <colorScale>
        <cfvo type="min"/>
        <cfvo type="percentile" val="50"/>
        <cfvo type="max"/>
        <color rgb="FF5A8AC6"/>
        <color rgb="FFFCFCFF"/>
        <color rgb="FFF8696B"/>
      </colorScale>
    </cfRule>
  </conditionalFormatting>
  <conditionalFormatting sqref="FD234:FH234">
    <cfRule type="colorScale" priority="60">
      <colorScale>
        <cfvo type="min"/>
        <cfvo type="percentile" val="50"/>
        <cfvo type="max"/>
        <color rgb="FF5A8AC6"/>
        <color rgb="FFFCFCFF"/>
        <color rgb="FFF8696B"/>
      </colorScale>
    </cfRule>
  </conditionalFormatting>
  <conditionalFormatting sqref="FD234:FH234">
    <cfRule type="colorScale" priority="59">
      <colorScale>
        <cfvo type="min"/>
        <cfvo type="percentile" val="50"/>
        <cfvo type="max"/>
        <color rgb="FF5A8AC6"/>
        <color rgb="FFFCFCFF"/>
        <color rgb="FFF8696B"/>
      </colorScale>
    </cfRule>
  </conditionalFormatting>
  <conditionalFormatting sqref="FD19:FH24 FD230:FH234 FD25:FD229">
    <cfRule type="colorScale" priority="58">
      <colorScale>
        <cfvo type="min"/>
        <cfvo type="percentile" val="50"/>
        <cfvo type="max"/>
        <color rgb="FF5A8AC6"/>
        <color rgb="FFFCFCFF"/>
        <color rgb="FFF8696B"/>
      </colorScale>
    </cfRule>
  </conditionalFormatting>
  <conditionalFormatting sqref="GB234:GF234">
    <cfRule type="colorScale" priority="52">
      <colorScale>
        <cfvo type="min"/>
        <cfvo type="percentile" val="50"/>
        <cfvo type="max"/>
        <color rgb="FF5A8AC6"/>
        <color rgb="FFFCFCFF"/>
        <color rgb="FFF8696B"/>
      </colorScale>
    </cfRule>
  </conditionalFormatting>
  <conditionalFormatting sqref="GB234:GF234">
    <cfRule type="colorScale" priority="53">
      <colorScale>
        <cfvo type="min"/>
        <cfvo type="percentile" val="50"/>
        <cfvo type="max"/>
        <color rgb="FF5A8AC6"/>
        <color rgb="FFFCFCFF"/>
        <color rgb="FFF8696B"/>
      </colorScale>
    </cfRule>
  </conditionalFormatting>
  <conditionalFormatting sqref="GB234:GF234">
    <cfRule type="colorScale" priority="54">
      <colorScale>
        <cfvo type="min"/>
        <cfvo type="percentile" val="50"/>
        <cfvo type="max"/>
        <color rgb="FF5A8AC6"/>
        <color rgb="FFFCFCFF"/>
        <color rgb="FFF8696B"/>
      </colorScale>
    </cfRule>
  </conditionalFormatting>
  <conditionalFormatting sqref="GB234:GF234">
    <cfRule type="colorScale" priority="55">
      <colorScale>
        <cfvo type="min"/>
        <cfvo type="percentile" val="50"/>
        <cfvo type="max"/>
        <color rgb="FF5A8AC6"/>
        <color rgb="FFFCFCFF"/>
        <color rgb="FFF8696B"/>
      </colorScale>
    </cfRule>
  </conditionalFormatting>
  <conditionalFormatting sqref="GB234:GF234">
    <cfRule type="colorScale" priority="56">
      <colorScale>
        <cfvo type="min"/>
        <cfvo type="percentile" val="50"/>
        <cfvo type="max"/>
        <color rgb="FF5A8AC6"/>
        <color rgb="FFFCFCFF"/>
        <color rgb="FFF8696B"/>
      </colorScale>
    </cfRule>
  </conditionalFormatting>
  <conditionalFormatting sqref="GB234:GF234">
    <cfRule type="colorScale" priority="57">
      <colorScale>
        <cfvo type="min"/>
        <cfvo type="percentile" val="50"/>
        <cfvo type="max"/>
        <color rgb="FF5A8AC6"/>
        <color rgb="FFFCFCFF"/>
        <color rgb="FFF8696B"/>
      </colorScale>
    </cfRule>
  </conditionalFormatting>
  <conditionalFormatting sqref="GB234:GF234">
    <cfRule type="colorScale" priority="51">
      <colorScale>
        <cfvo type="min"/>
        <cfvo type="percentile" val="50"/>
        <cfvo type="max"/>
        <color rgb="FF5A8AC6"/>
        <color rgb="FFFCFCFF"/>
        <color rgb="FFF8696B"/>
      </colorScale>
    </cfRule>
  </conditionalFormatting>
  <conditionalFormatting sqref="GB19:GF19">
    <cfRule type="colorScale" priority="47">
      <colorScale>
        <cfvo type="min"/>
        <cfvo type="percentile" val="50"/>
        <cfvo type="max"/>
        <color rgb="FF5A8AC6"/>
        <color rgb="FFFCFCFF"/>
        <color rgb="FFF8696B"/>
      </colorScale>
    </cfRule>
  </conditionalFormatting>
  <conditionalFormatting sqref="GB19:GF19">
    <cfRule type="colorScale" priority="48">
      <colorScale>
        <cfvo type="min"/>
        <cfvo type="percentile" val="50"/>
        <cfvo type="max"/>
        <color rgb="FF5A8AC6"/>
        <color rgb="FFFCFCFF"/>
        <color rgb="FFF8696B"/>
      </colorScale>
    </cfRule>
  </conditionalFormatting>
  <conditionalFormatting sqref="GB19:GF19">
    <cfRule type="colorScale" priority="49">
      <colorScale>
        <cfvo type="min"/>
        <cfvo type="percentile" val="50"/>
        <cfvo type="max"/>
        <color rgb="FF5A8AC6"/>
        <color rgb="FFFCFCFF"/>
        <color rgb="FFF8696B"/>
      </colorScale>
    </cfRule>
  </conditionalFormatting>
  <conditionalFormatting sqref="GB19:GF19">
    <cfRule type="colorScale" priority="50">
      <colorScale>
        <cfvo type="min"/>
        <cfvo type="percentile" val="50"/>
        <cfvo type="max"/>
        <color rgb="FF5A8AC6"/>
        <color rgb="FFFCFCFF"/>
        <color rgb="FFF8696B"/>
      </colorScale>
    </cfRule>
  </conditionalFormatting>
  <conditionalFormatting sqref="GB19:GF19">
    <cfRule type="colorScale" priority="46">
      <colorScale>
        <cfvo type="min"/>
        <cfvo type="percentile" val="50"/>
        <cfvo type="max"/>
        <color rgb="FF5A8AC6"/>
        <color rgb="FFFCFCFF"/>
        <color rgb="FFF8696B"/>
      </colorScale>
    </cfRule>
  </conditionalFormatting>
  <conditionalFormatting sqref="GB234:GF234">
    <cfRule type="colorScale" priority="45">
      <colorScale>
        <cfvo type="min"/>
        <cfvo type="percentile" val="50"/>
        <cfvo type="max"/>
        <color rgb="FF5A8AC6"/>
        <color rgb="FFFCFCFF"/>
        <color rgb="FFF8696B"/>
      </colorScale>
    </cfRule>
  </conditionalFormatting>
  <conditionalFormatting sqref="GB234:GF234">
    <cfRule type="colorScale" priority="44">
      <colorScale>
        <cfvo type="min"/>
        <cfvo type="percentile" val="50"/>
        <cfvo type="max"/>
        <color rgb="FF5A8AC6"/>
        <color rgb="FFFCFCFF"/>
        <color rgb="FFF8696B"/>
      </colorScale>
    </cfRule>
  </conditionalFormatting>
  <conditionalFormatting sqref="GB234:GF234">
    <cfRule type="colorScale" priority="43">
      <colorScale>
        <cfvo type="min"/>
        <cfvo type="percentile" val="50"/>
        <cfvo type="max"/>
        <color rgb="FF5A8AC6"/>
        <color rgb="FFFCFCFF"/>
        <color rgb="FFF8696B"/>
      </colorScale>
    </cfRule>
  </conditionalFormatting>
  <conditionalFormatting sqref="GB19:GF24 GB230:GF234 GB25:GB229">
    <cfRule type="colorScale" priority="42">
      <colorScale>
        <cfvo type="min"/>
        <cfvo type="percentile" val="50"/>
        <cfvo type="max"/>
        <color rgb="FF5A8AC6"/>
        <color rgb="FFFCFCFF"/>
        <color rgb="FFF8696B"/>
      </colorScale>
    </cfRule>
  </conditionalFormatting>
  <conditionalFormatting sqref="GZ19:HD19">
    <cfRule type="colorScale" priority="38">
      <colorScale>
        <cfvo type="min"/>
        <cfvo type="percentile" val="50"/>
        <cfvo type="max"/>
        <color rgb="FF5A8AC6"/>
        <color rgb="FFFCFCFF"/>
        <color rgb="FFF8696B"/>
      </colorScale>
    </cfRule>
  </conditionalFormatting>
  <conditionalFormatting sqref="GZ19:HD19">
    <cfRule type="colorScale" priority="39">
      <colorScale>
        <cfvo type="min"/>
        <cfvo type="percentile" val="50"/>
        <cfvo type="max"/>
        <color rgb="FF5A8AC6"/>
        <color rgb="FFFCFCFF"/>
        <color rgb="FFF8696B"/>
      </colorScale>
    </cfRule>
  </conditionalFormatting>
  <conditionalFormatting sqref="GZ19:HD19">
    <cfRule type="colorScale" priority="40">
      <colorScale>
        <cfvo type="min"/>
        <cfvo type="percentile" val="50"/>
        <cfvo type="max"/>
        <color rgb="FF5A8AC6"/>
        <color rgb="FFFCFCFF"/>
        <color rgb="FFF8696B"/>
      </colorScale>
    </cfRule>
  </conditionalFormatting>
  <conditionalFormatting sqref="GZ19:HD19">
    <cfRule type="colorScale" priority="41">
      <colorScale>
        <cfvo type="min"/>
        <cfvo type="percentile" val="50"/>
        <cfvo type="max"/>
        <color rgb="FF5A8AC6"/>
        <color rgb="FFFCFCFF"/>
        <color rgb="FFF8696B"/>
      </colorScale>
    </cfRule>
  </conditionalFormatting>
  <conditionalFormatting sqref="GZ19:HD19">
    <cfRule type="colorScale" priority="37">
      <colorScale>
        <cfvo type="min"/>
        <cfvo type="percentile" val="50"/>
        <cfvo type="max"/>
        <color rgb="FF5A8AC6"/>
        <color rgb="FFFCFCFF"/>
        <color rgb="FFF8696B"/>
      </colorScale>
    </cfRule>
  </conditionalFormatting>
  <conditionalFormatting sqref="GZ234:HD234">
    <cfRule type="colorScale" priority="34">
      <colorScale>
        <cfvo type="min"/>
        <cfvo type="percentile" val="50"/>
        <cfvo type="max"/>
        <color rgb="FF5A8AC6"/>
        <color rgb="FFFCFCFF"/>
        <color rgb="FFF8696B"/>
      </colorScale>
    </cfRule>
  </conditionalFormatting>
  <conditionalFormatting sqref="GZ234:HD234">
    <cfRule type="colorScale" priority="33">
      <colorScale>
        <cfvo type="min"/>
        <cfvo type="percentile" val="50"/>
        <cfvo type="max"/>
        <color rgb="FF5A8AC6"/>
        <color rgb="FFFCFCFF"/>
        <color rgb="FFF8696B"/>
      </colorScale>
    </cfRule>
  </conditionalFormatting>
  <conditionalFormatting sqref="GZ234:HD234">
    <cfRule type="colorScale" priority="35">
      <colorScale>
        <cfvo type="min"/>
        <cfvo type="percentile" val="50"/>
        <cfvo type="max"/>
        <color rgb="FF5A8AC6"/>
        <color rgb="FFFCFCFF"/>
        <color rgb="FFF8696B"/>
      </colorScale>
    </cfRule>
  </conditionalFormatting>
  <conditionalFormatting sqref="GZ234:HD234">
    <cfRule type="colorScale" priority="36">
      <colorScale>
        <cfvo type="min"/>
        <cfvo type="percentile" val="50"/>
        <cfvo type="max"/>
        <color rgb="FF5A8AC6"/>
        <color rgb="FFFCFCFF"/>
        <color rgb="FFF8696B"/>
      </colorScale>
    </cfRule>
  </conditionalFormatting>
  <conditionalFormatting sqref="GZ234:HD234">
    <cfRule type="colorScale" priority="32">
      <colorScale>
        <cfvo type="min"/>
        <cfvo type="percentile" val="50"/>
        <cfvo type="max"/>
        <color rgb="FF5A8AC6"/>
        <color rgb="FFFCFCFF"/>
        <color rgb="FFF8696B"/>
      </colorScale>
    </cfRule>
  </conditionalFormatting>
  <conditionalFormatting sqref="GZ19:HD24 GZ230:HD234 GZ25:GZ229">
    <cfRule type="colorScale" priority="31">
      <colorScale>
        <cfvo type="min"/>
        <cfvo type="percentile" val="50"/>
        <cfvo type="max"/>
        <color rgb="FF5A8AC6"/>
        <color rgb="FFFCFCFF"/>
        <color rgb="FFF8696B"/>
      </colorScale>
    </cfRule>
  </conditionalFormatting>
  <conditionalFormatting sqref="HX19:IB19">
    <cfRule type="colorScale" priority="27">
      <colorScale>
        <cfvo type="min"/>
        <cfvo type="percentile" val="50"/>
        <cfvo type="max"/>
        <color rgb="FF5A8AC6"/>
        <color rgb="FFFCFCFF"/>
        <color rgb="FFF8696B"/>
      </colorScale>
    </cfRule>
  </conditionalFormatting>
  <conditionalFormatting sqref="HX19:IB19">
    <cfRule type="colorScale" priority="28">
      <colorScale>
        <cfvo type="min"/>
        <cfvo type="percentile" val="50"/>
        <cfvo type="max"/>
        <color rgb="FF5A8AC6"/>
        <color rgb="FFFCFCFF"/>
        <color rgb="FFF8696B"/>
      </colorScale>
    </cfRule>
  </conditionalFormatting>
  <conditionalFormatting sqref="HX19:IB19">
    <cfRule type="colorScale" priority="29">
      <colorScale>
        <cfvo type="min"/>
        <cfvo type="percentile" val="50"/>
        <cfvo type="max"/>
        <color rgb="FF5A8AC6"/>
        <color rgb="FFFCFCFF"/>
        <color rgb="FFF8696B"/>
      </colorScale>
    </cfRule>
  </conditionalFormatting>
  <conditionalFormatting sqref="HX19:IB19">
    <cfRule type="colorScale" priority="30">
      <colorScale>
        <cfvo type="min"/>
        <cfvo type="percentile" val="50"/>
        <cfvo type="max"/>
        <color rgb="FF5A8AC6"/>
        <color rgb="FFFCFCFF"/>
        <color rgb="FFF8696B"/>
      </colorScale>
    </cfRule>
  </conditionalFormatting>
  <conditionalFormatting sqref="HX19:IB19">
    <cfRule type="colorScale" priority="26">
      <colorScale>
        <cfvo type="min"/>
        <cfvo type="percentile" val="50"/>
        <cfvo type="max"/>
        <color rgb="FF5A8AC6"/>
        <color rgb="FFFCFCFF"/>
        <color rgb="FFF8696B"/>
      </colorScale>
    </cfRule>
  </conditionalFormatting>
  <conditionalFormatting sqref="HX234:IB234">
    <cfRule type="colorScale" priority="23">
      <colorScale>
        <cfvo type="min"/>
        <cfvo type="percentile" val="50"/>
        <cfvo type="max"/>
        <color rgb="FF5A8AC6"/>
        <color rgb="FFFCFCFF"/>
        <color rgb="FFF8696B"/>
      </colorScale>
    </cfRule>
  </conditionalFormatting>
  <conditionalFormatting sqref="HX234:IB234">
    <cfRule type="colorScale" priority="22">
      <colorScale>
        <cfvo type="min"/>
        <cfvo type="percentile" val="50"/>
        <cfvo type="max"/>
        <color rgb="FF5A8AC6"/>
        <color rgb="FFFCFCFF"/>
        <color rgb="FFF8696B"/>
      </colorScale>
    </cfRule>
  </conditionalFormatting>
  <conditionalFormatting sqref="HX234:IB234">
    <cfRule type="colorScale" priority="24">
      <colorScale>
        <cfvo type="min"/>
        <cfvo type="percentile" val="50"/>
        <cfvo type="max"/>
        <color rgb="FF5A8AC6"/>
        <color rgb="FFFCFCFF"/>
        <color rgb="FFF8696B"/>
      </colorScale>
    </cfRule>
  </conditionalFormatting>
  <conditionalFormatting sqref="HX234:IB234">
    <cfRule type="colorScale" priority="25">
      <colorScale>
        <cfvo type="min"/>
        <cfvo type="percentile" val="50"/>
        <cfvo type="max"/>
        <color rgb="FF5A8AC6"/>
        <color rgb="FFFCFCFF"/>
        <color rgb="FFF8696B"/>
      </colorScale>
    </cfRule>
  </conditionalFormatting>
  <conditionalFormatting sqref="HX234:IB234">
    <cfRule type="colorScale" priority="21">
      <colorScale>
        <cfvo type="min"/>
        <cfvo type="percentile" val="50"/>
        <cfvo type="max"/>
        <color rgb="FF5A8AC6"/>
        <color rgb="FFFCFCFF"/>
        <color rgb="FFF8696B"/>
      </colorScale>
    </cfRule>
  </conditionalFormatting>
  <conditionalFormatting sqref="HX19:IB24 HX234:IB234 HX25:HX199">
    <cfRule type="colorScale" priority="20">
      <colorScale>
        <cfvo type="min"/>
        <cfvo type="percentile" val="50"/>
        <cfvo type="max"/>
        <color rgb="FF5A8AC6"/>
        <color rgb="FFFCFCFF"/>
        <color rgb="FFF8696B"/>
      </colorScale>
    </cfRule>
  </conditionalFormatting>
  <conditionalFormatting sqref="JT2:JT3 JO6 JY6 KD6 KJ6 KO6 JX2:JX3 KB2:KB3 KF2:KF3 KN2:KN3 KT4:KT6 JP2:JP3 KN235 KN244:KN1048576 KJ2:KJ3 KJ235 KJ244:KJ1048576 KF235:KF237 KB235:KB237 JX235:JX237 JP235 JP246:JP1048576 KF241:KF254 KB242:KB254 JT235:JT237 JX243:JX254 JT246:JT1048576 JX258:JX1048576 KB258:KB1048576 KF258:KF1048576 JP8:JP18 KJ8:KJ18 KN8:KN18 KF8:KF18 KB8:KB18 JX8:JX18 JT8:JT18 JT6">
    <cfRule type="colorScale" priority="19">
      <colorScale>
        <cfvo type="min"/>
        <cfvo type="percentile" val="50"/>
        <cfvo type="max"/>
        <color rgb="FF5A8AC6"/>
        <color rgb="FFFCFCFF"/>
        <color rgb="FFF8696B"/>
      </colorScale>
    </cfRule>
  </conditionalFormatting>
  <conditionalFormatting sqref="HX230:IB233 HX200:HX229">
    <cfRule type="colorScale" priority="18">
      <colorScale>
        <cfvo type="min"/>
        <cfvo type="percentile" val="50"/>
        <cfvo type="max"/>
        <color rgb="FF5A8AC6"/>
        <color rgb="FFFCFCFF"/>
        <color rgb="FFF8696B"/>
      </colorScale>
    </cfRule>
  </conditionalFormatting>
  <conditionalFormatting sqref="JP19:JP234 JT19:JT234 JX19:JX234 KB19:KB234 KF19:KF234 KJ19:KJ234 KN19:KN234">
    <cfRule type="colorScale" priority="17">
      <colorScale>
        <cfvo type="min"/>
        <cfvo type="percentile" val="50"/>
        <cfvo type="max"/>
        <color rgb="FF5A8AC6"/>
        <color rgb="FFFCFCFF"/>
        <color rgb="FFF8696B"/>
      </colorScale>
    </cfRule>
  </conditionalFormatting>
  <conditionalFormatting sqref="KX252:KX264 KZ252:KZ264 LB252:LB264 LD252:LD264 LF252 LH252:LH264 LJ252:LJ264 LL252:LL264">
    <cfRule type="cellIs" dxfId="9" priority="15" operator="between">
      <formula>0.5</formula>
      <formula>2.5</formula>
    </cfRule>
    <cfRule type="cellIs" dxfId="8" priority="16" operator="lessThan">
      <formula>-0.5</formula>
    </cfRule>
  </conditionalFormatting>
  <conditionalFormatting sqref="KR2:KR3 KR235 KR244:KR1048576 KR8:KR18">
    <cfRule type="colorScale" priority="14">
      <colorScale>
        <cfvo type="min"/>
        <cfvo type="percentile" val="50"/>
        <cfvo type="max"/>
        <color rgb="FF5A8AC6"/>
        <color rgb="FFFCFCFF"/>
        <color rgb="FFF8696B"/>
      </colorScale>
    </cfRule>
  </conditionalFormatting>
  <conditionalFormatting sqref="KR19:KR234">
    <cfRule type="colorScale" priority="13">
      <colorScale>
        <cfvo type="min"/>
        <cfvo type="percentile" val="50"/>
        <cfvo type="max"/>
        <color rgb="FF5A8AC6"/>
        <color rgb="FFFCFCFF"/>
        <color rgb="FFF8696B"/>
      </colorScale>
    </cfRule>
  </conditionalFormatting>
  <conditionalFormatting sqref="IV19:IZ24 IV230:IZ234 IV25:IV229">
    <cfRule type="colorScale" priority="12">
      <colorScale>
        <cfvo type="min"/>
        <cfvo type="percentile" val="50"/>
        <cfvo type="max"/>
        <color rgb="FF5A8AC6"/>
        <color rgb="FFFCFCFF"/>
        <color rgb="FFF8696B"/>
      </colorScale>
    </cfRule>
  </conditionalFormatting>
  <conditionalFormatting sqref="HX19:IB24 HX230:IB234 HX25:HX229">
    <cfRule type="colorScale" priority="9">
      <colorScale>
        <cfvo type="min"/>
        <cfvo type="percentile" val="50"/>
        <cfvo type="max"/>
        <color rgb="FF5A8AC6"/>
        <color rgb="FFFCFCFF"/>
        <color rgb="FFF8696B"/>
      </colorScale>
    </cfRule>
  </conditionalFormatting>
  <conditionalFormatting sqref="LF253:LF264">
    <cfRule type="cellIs" dxfId="7" priority="7" operator="between">
      <formula>-0.5</formula>
      <formula>-5</formula>
    </cfRule>
    <cfRule type="cellIs" dxfId="6" priority="8" operator="between">
      <formula>0.5</formula>
      <formula>5</formula>
    </cfRule>
  </conditionalFormatting>
  <conditionalFormatting sqref="JA26:JD133 JA165:JD187 JA134:JA164 JC134:JD164">
    <cfRule type="cellIs" dxfId="5" priority="5" operator="lessThan">
      <formula>0</formula>
    </cfRule>
    <cfRule type="cellIs" dxfId="4" priority="6" operator="greaterThan">
      <formula>0</formula>
    </cfRule>
  </conditionalFormatting>
  <conditionalFormatting sqref="GG26:GJ187 HE26:HH187 IC26:IF187 FI26:FL187 EK26:EN187 DM26:DP187 CO26:CR187">
    <cfRule type="cellIs" dxfId="3" priority="3" operator="lessThan">
      <formula>0</formula>
    </cfRule>
    <cfRule type="cellIs" dxfId="2" priority="4" operator="greaterThan">
      <formula>0</formula>
    </cfRule>
  </conditionalFormatting>
  <conditionalFormatting sqref="JB134:JB164">
    <cfRule type="cellIs" dxfId="1" priority="1" operator="lessThan">
      <formula>0</formula>
    </cfRule>
    <cfRule type="cellIs" dxfId="0" priority="2" operator="greaterThan">
      <formula>0</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DC249"/>
  <sheetViews>
    <sheetView topLeftCell="CE60" zoomScaleNormal="100" workbookViewId="0">
      <selection activeCell="DK100" sqref="DK100:DS111"/>
    </sheetView>
  </sheetViews>
  <sheetFormatPr defaultRowHeight="14.5" x14ac:dyDescent="0.35"/>
  <cols>
    <col min="1" max="1" width="14.7265625" customWidth="1"/>
    <col min="3" max="9" width="6.81640625" style="326" customWidth="1"/>
    <col min="10" max="10" width="1.81640625" style="131" customWidth="1"/>
    <col min="11" max="14" width="9.1796875" style="131"/>
    <col min="15" max="15" width="3.7265625" style="259" customWidth="1"/>
    <col min="16" max="16" width="9.1796875" style="131"/>
    <col min="17" max="17" width="6.81640625" style="326" customWidth="1"/>
    <col min="18" max="18" width="9" style="326" customWidth="1"/>
    <col min="19" max="19" width="9.1796875" style="186"/>
    <col min="20" max="20" width="6.81640625" style="131" customWidth="1"/>
    <col min="21" max="21" width="8.54296875" style="131" customWidth="1"/>
    <col min="22" max="22" width="9.1796875" style="186"/>
    <col min="23" max="23" width="6.81640625" style="131" customWidth="1"/>
    <col min="24" max="24" width="8.7265625" style="131" customWidth="1"/>
    <col min="25" max="25" width="9.1796875" style="186"/>
    <col min="26" max="26" width="6.81640625" style="131" customWidth="1"/>
    <col min="27" max="27" width="8" style="131" customWidth="1"/>
    <col min="28" max="28" width="9.1796875" style="186"/>
    <col min="29" max="29" width="6.81640625" style="179" customWidth="1"/>
    <col min="30" max="30" width="8" style="179" customWidth="1"/>
    <col min="31" max="31" width="9.1796875" style="186"/>
    <col min="32" max="32" width="6.81640625" customWidth="1"/>
    <col min="33" max="33" width="8" customWidth="1"/>
    <col min="34" max="34" width="9.1796875" style="104"/>
    <col min="35" max="35" width="7.1796875" style="131" customWidth="1"/>
    <col min="36" max="36" width="7.54296875" style="131" customWidth="1"/>
    <col min="37" max="37" width="9.1796875" style="186"/>
    <col min="38" max="38" width="13.54296875" customWidth="1"/>
    <col min="44" max="44" width="9.1796875" customWidth="1"/>
    <col min="46" max="47" width="6.453125" customWidth="1"/>
    <col min="49" max="49" width="7.54296875" customWidth="1"/>
    <col min="50" max="51" width="7.453125" customWidth="1"/>
    <col min="52" max="52" width="2.26953125" customWidth="1"/>
    <col min="53" max="53" width="7.54296875" customWidth="1"/>
    <col min="54" max="55" width="7.453125" customWidth="1"/>
    <col min="56" max="56" width="2.26953125" customWidth="1"/>
    <col min="57" max="57" width="7.54296875" customWidth="1"/>
    <col min="58" max="59" width="7.453125" customWidth="1"/>
    <col min="60" max="60" width="2.26953125" customWidth="1"/>
    <col min="61" max="61" width="7.54296875" customWidth="1"/>
    <col min="62" max="63" width="7.453125" customWidth="1"/>
    <col min="64" max="64" width="2.26953125" customWidth="1"/>
    <col min="65" max="65" width="7.54296875" customWidth="1"/>
    <col min="66" max="67" width="7.453125" customWidth="1"/>
    <col min="68" max="68" width="2.26953125" customWidth="1"/>
    <col min="69" max="69" width="7.54296875" customWidth="1"/>
    <col min="70" max="71" width="7.453125" customWidth="1"/>
    <col min="72" max="72" width="2.26953125" customWidth="1"/>
    <col min="73" max="73" width="7.54296875" customWidth="1"/>
    <col min="74" max="75" width="7.453125" customWidth="1"/>
  </cols>
  <sheetData>
    <row r="1" spans="1:75" ht="75" customHeight="1" x14ac:dyDescent="0.35">
      <c r="A1" s="584" t="s">
        <v>194</v>
      </c>
      <c r="B1" s="584"/>
      <c r="C1" s="584"/>
      <c r="D1" s="584"/>
      <c r="E1" s="584"/>
      <c r="F1" s="584"/>
      <c r="G1" s="584"/>
      <c r="H1" s="584"/>
      <c r="I1" s="584"/>
      <c r="K1" s="584" t="s">
        <v>136</v>
      </c>
      <c r="L1" s="584"/>
      <c r="M1" s="584"/>
      <c r="N1" s="584"/>
      <c r="P1" s="586" t="s">
        <v>135</v>
      </c>
      <c r="Q1" s="586"/>
      <c r="R1" s="586"/>
      <c r="S1" s="586"/>
      <c r="T1" s="586"/>
      <c r="U1" s="586"/>
      <c r="V1" s="586"/>
      <c r="W1" s="586"/>
      <c r="X1" s="586"/>
      <c r="Y1" s="586"/>
      <c r="Z1" s="586"/>
      <c r="AA1" s="586"/>
      <c r="AB1" s="586"/>
      <c r="AC1" s="586"/>
      <c r="AD1" s="586"/>
      <c r="AE1" s="586"/>
      <c r="AF1" s="586"/>
      <c r="AG1" s="586"/>
      <c r="AH1" s="586"/>
      <c r="AI1" s="586"/>
      <c r="AJ1" s="586"/>
      <c r="AK1" s="586"/>
      <c r="AM1" s="584" t="s">
        <v>137</v>
      </c>
      <c r="AN1" s="584"/>
      <c r="AO1" s="584"/>
      <c r="AP1" s="584"/>
      <c r="AQ1" s="584"/>
      <c r="AR1" s="584"/>
      <c r="AS1" s="584"/>
      <c r="AT1" s="584"/>
      <c r="AX1" s="323"/>
      <c r="AY1" s="323"/>
      <c r="AZ1" s="323"/>
      <c r="BA1" s="323"/>
      <c r="BB1" s="323"/>
      <c r="BC1" s="323"/>
      <c r="BD1" s="323"/>
      <c r="BE1" s="323"/>
      <c r="BF1" s="323"/>
      <c r="BG1" s="323"/>
      <c r="BH1" s="323"/>
      <c r="BI1" s="323"/>
      <c r="BJ1" s="323"/>
      <c r="BK1" s="323"/>
      <c r="BL1" s="323"/>
      <c r="BM1" s="323"/>
      <c r="BN1" s="323"/>
      <c r="BO1" s="323"/>
      <c r="BP1" s="323"/>
      <c r="BQ1" s="323"/>
      <c r="BR1" s="323"/>
      <c r="BS1" s="323"/>
      <c r="BT1" s="323"/>
      <c r="BU1" s="323"/>
      <c r="BV1" s="323"/>
      <c r="BW1" s="323"/>
    </row>
    <row r="2" spans="1:75" ht="18.5" x14ac:dyDescent="0.45">
      <c r="A2" s="102"/>
      <c r="Q2" s="110"/>
      <c r="R2" s="110"/>
      <c r="S2" s="164"/>
      <c r="T2" s="111"/>
      <c r="U2" s="111"/>
      <c r="V2" s="164"/>
      <c r="Y2" s="164"/>
      <c r="AB2" s="164"/>
      <c r="AL2" s="110"/>
      <c r="AM2" s="113"/>
      <c r="AN2" s="416"/>
      <c r="AO2" s="416"/>
      <c r="AQ2" s="110"/>
      <c r="AR2" s="110"/>
      <c r="AS2" s="110"/>
      <c r="AT2" s="110"/>
      <c r="AU2" s="110"/>
      <c r="AW2" s="163"/>
      <c r="AX2" s="163"/>
      <c r="AY2" s="163"/>
      <c r="BA2" s="163"/>
      <c r="BB2" s="163"/>
      <c r="BC2" s="163"/>
      <c r="BE2" s="163"/>
      <c r="BF2" s="163"/>
      <c r="BG2" s="163"/>
      <c r="BI2" s="163"/>
      <c r="BJ2" s="163"/>
      <c r="BK2" s="163"/>
      <c r="BM2" s="163"/>
      <c r="BN2" s="163"/>
      <c r="BO2" s="163"/>
      <c r="BQ2" s="163"/>
      <c r="BR2" s="163"/>
      <c r="BS2" s="163"/>
      <c r="BU2" s="163"/>
      <c r="BV2" s="163"/>
      <c r="BW2" s="163"/>
    </row>
    <row r="3" spans="1:75" s="2" customFormat="1" ht="18.5" x14ac:dyDescent="0.45">
      <c r="A3" s="309"/>
      <c r="B3" s="296"/>
      <c r="C3" s="297"/>
      <c r="D3" s="297"/>
      <c r="E3" s="297"/>
      <c r="F3" s="298"/>
      <c r="G3" s="298"/>
      <c r="H3" s="298"/>
      <c r="I3" s="298"/>
      <c r="J3" s="299"/>
      <c r="K3" s="259"/>
      <c r="L3" s="259"/>
      <c r="M3" s="259"/>
      <c r="N3" s="259"/>
      <c r="O3" s="259"/>
      <c r="P3" s="259"/>
      <c r="Q3" s="261"/>
      <c r="R3" s="261"/>
      <c r="S3" s="187"/>
      <c r="T3" s="259"/>
      <c r="U3" s="259"/>
      <c r="V3" s="187"/>
      <c r="W3" s="259"/>
      <c r="X3" s="259"/>
      <c r="Y3" s="187"/>
      <c r="Z3" s="259"/>
      <c r="AA3" s="259"/>
      <c r="AB3" s="187"/>
      <c r="AC3" s="179"/>
      <c r="AD3" s="179"/>
      <c r="AE3" s="186"/>
      <c r="AH3" s="173"/>
      <c r="AI3" s="131"/>
      <c r="AJ3" s="131"/>
      <c r="AK3" s="186"/>
      <c r="AM3" s="113"/>
      <c r="AN3" s="416"/>
      <c r="AO3" s="416"/>
      <c r="AP3"/>
      <c r="AQ3" s="103"/>
      <c r="AR3" s="103"/>
      <c r="AS3" s="103"/>
      <c r="AT3" s="103"/>
      <c r="AU3" s="103"/>
      <c r="AW3" s="163"/>
      <c r="AX3" s="163"/>
      <c r="AY3" s="163"/>
      <c r="BA3" s="163"/>
      <c r="BB3" s="163"/>
      <c r="BC3" s="163"/>
      <c r="BE3" s="163"/>
      <c r="BF3" s="163"/>
      <c r="BG3" s="163"/>
      <c r="BI3" s="163"/>
      <c r="BJ3" s="163"/>
      <c r="BK3" s="163"/>
      <c r="BM3" s="163"/>
      <c r="BN3" s="163"/>
      <c r="BO3" s="163"/>
      <c r="BQ3" s="163"/>
      <c r="BR3" s="163"/>
      <c r="BS3" s="163"/>
      <c r="BU3" s="163"/>
      <c r="BV3" s="163"/>
      <c r="BW3" s="163"/>
    </row>
    <row r="4" spans="1:75" x14ac:dyDescent="0.35">
      <c r="P4" s="110" t="s">
        <v>43</v>
      </c>
      <c r="Q4" s="110">
        <v>1333</v>
      </c>
      <c r="R4" s="110"/>
      <c r="T4" s="110">
        <v>1415</v>
      </c>
      <c r="U4" s="110"/>
      <c r="W4" s="110">
        <v>1389</v>
      </c>
      <c r="X4" s="110"/>
      <c r="Z4" s="110">
        <v>1520</v>
      </c>
      <c r="AA4" s="110"/>
      <c r="AC4" s="110">
        <v>1363</v>
      </c>
      <c r="AD4" s="110"/>
      <c r="AF4" s="110">
        <v>1416</v>
      </c>
      <c r="AG4" s="110"/>
      <c r="AI4" s="110">
        <v>1333</v>
      </c>
      <c r="AJ4" s="110"/>
      <c r="AK4" s="104"/>
      <c r="AM4" s="113"/>
      <c r="AN4" s="416"/>
      <c r="AO4" s="416"/>
      <c r="AW4" s="163"/>
      <c r="AX4" s="163"/>
      <c r="AY4" s="163"/>
      <c r="BA4" s="163"/>
      <c r="BB4" s="163"/>
      <c r="BC4" s="163"/>
      <c r="BE4" s="163"/>
      <c r="BF4" s="163"/>
      <c r="BG4" s="163"/>
      <c r="BI4" s="163"/>
      <c r="BJ4" s="163"/>
      <c r="BK4" s="163"/>
      <c r="BM4" s="163"/>
      <c r="BN4" s="163"/>
      <c r="BO4" s="163"/>
      <c r="BQ4" s="163"/>
      <c r="BR4" s="163"/>
      <c r="BS4" s="163"/>
      <c r="BU4" s="163"/>
      <c r="BV4" s="163"/>
      <c r="BW4" s="163"/>
    </row>
    <row r="5" spans="1:75" ht="31.5" customHeight="1" thickBot="1" x14ac:dyDescent="0.4">
      <c r="C5" s="591" t="s">
        <v>128</v>
      </c>
      <c r="D5" s="591"/>
      <c r="E5" s="591"/>
      <c r="F5" s="591"/>
      <c r="G5" s="591"/>
      <c r="H5" s="591"/>
      <c r="I5" s="591"/>
      <c r="L5" s="185"/>
      <c r="P5" s="110"/>
      <c r="Q5" s="225" t="s">
        <v>130</v>
      </c>
      <c r="R5" s="225" t="s">
        <v>171</v>
      </c>
      <c r="T5" s="225" t="s">
        <v>130</v>
      </c>
      <c r="U5" s="225" t="s">
        <v>172</v>
      </c>
      <c r="W5" s="225" t="s">
        <v>130</v>
      </c>
      <c r="X5" s="225" t="s">
        <v>173</v>
      </c>
      <c r="Z5" s="225" t="s">
        <v>130</v>
      </c>
      <c r="AA5" s="225" t="s">
        <v>174</v>
      </c>
      <c r="AC5" s="225" t="s">
        <v>130</v>
      </c>
      <c r="AD5" s="225" t="s">
        <v>175</v>
      </c>
      <c r="AF5" s="225" t="s">
        <v>130</v>
      </c>
      <c r="AG5" s="225" t="s">
        <v>176</v>
      </c>
      <c r="AI5" s="225" t="s">
        <v>130</v>
      </c>
      <c r="AJ5" s="225" t="s">
        <v>177</v>
      </c>
      <c r="AK5" s="104"/>
      <c r="AV5" s="101" t="s">
        <v>51</v>
      </c>
      <c r="AX5" s="163"/>
      <c r="AY5" s="163"/>
      <c r="BA5" s="163"/>
      <c r="BB5" s="163"/>
      <c r="BC5" s="163"/>
      <c r="BE5" s="163"/>
      <c r="BF5" s="163"/>
      <c r="BG5" s="163"/>
      <c r="BI5" s="163"/>
      <c r="BJ5" s="163"/>
      <c r="BK5" s="163"/>
      <c r="BM5" s="163"/>
      <c r="BN5" s="163"/>
      <c r="BO5" s="163"/>
      <c r="BQ5" s="163"/>
      <c r="BR5" s="163"/>
      <c r="BS5" s="163"/>
      <c r="BU5" s="163"/>
      <c r="BV5" s="163"/>
      <c r="BW5" s="163"/>
    </row>
    <row r="6" spans="1:75" x14ac:dyDescent="0.35">
      <c r="C6" s="300" t="s">
        <v>34</v>
      </c>
      <c r="D6" s="300" t="s">
        <v>35</v>
      </c>
      <c r="E6" s="300" t="s">
        <v>36</v>
      </c>
      <c r="F6" s="300" t="s">
        <v>37</v>
      </c>
      <c r="G6" s="300" t="s">
        <v>44</v>
      </c>
      <c r="H6" s="169" t="s">
        <v>62</v>
      </c>
      <c r="I6" s="168" t="s">
        <v>78</v>
      </c>
      <c r="Q6" s="326" t="s">
        <v>34</v>
      </c>
      <c r="S6" s="186" t="s">
        <v>38</v>
      </c>
      <c r="T6" s="326" t="s">
        <v>35</v>
      </c>
      <c r="U6" s="326"/>
      <c r="V6" s="186" t="s">
        <v>39</v>
      </c>
      <c r="W6" s="326" t="s">
        <v>36</v>
      </c>
      <c r="X6" s="326"/>
      <c r="Y6" s="186" t="s">
        <v>40</v>
      </c>
      <c r="Z6" s="326" t="s">
        <v>37</v>
      </c>
      <c r="AA6" s="326"/>
      <c r="AB6" s="186" t="s">
        <v>41</v>
      </c>
      <c r="AC6" s="326" t="s">
        <v>44</v>
      </c>
      <c r="AD6" s="326"/>
      <c r="AE6" s="186" t="s">
        <v>45</v>
      </c>
      <c r="AF6" s="326" t="s">
        <v>62</v>
      </c>
      <c r="AG6" s="416"/>
      <c r="AH6" s="104" t="s">
        <v>63</v>
      </c>
      <c r="AI6" s="326" t="s">
        <v>78</v>
      </c>
      <c r="AJ6" s="416"/>
      <c r="AK6" s="104" t="s">
        <v>107</v>
      </c>
      <c r="AV6" s="36">
        <v>42248</v>
      </c>
      <c r="AW6" s="163"/>
      <c r="AX6" s="163"/>
      <c r="AY6" s="163"/>
      <c r="BA6" s="163"/>
      <c r="BB6" s="163"/>
      <c r="BC6" s="163"/>
      <c r="BE6" s="163"/>
      <c r="BF6" s="163"/>
      <c r="BG6" s="163"/>
      <c r="BI6" s="163"/>
      <c r="BJ6" s="163"/>
      <c r="BK6" s="163"/>
      <c r="BM6" s="163"/>
      <c r="BN6" s="163"/>
      <c r="BO6" s="163"/>
      <c r="BQ6" s="163"/>
      <c r="BR6" s="163"/>
      <c r="BS6" s="163"/>
      <c r="BU6" s="163"/>
      <c r="BV6" s="163"/>
      <c r="BW6" s="163"/>
    </row>
    <row r="7" spans="1:75" ht="15" customHeight="1" x14ac:dyDescent="0.35">
      <c r="A7" s="95">
        <v>41153</v>
      </c>
      <c r="B7" s="36">
        <v>41153</v>
      </c>
      <c r="C7" s="301">
        <v>17.8</v>
      </c>
      <c r="D7" s="301">
        <v>18.399999999999999</v>
      </c>
      <c r="E7" s="301">
        <v>16.5</v>
      </c>
      <c r="F7" s="301">
        <v>17.8</v>
      </c>
      <c r="G7" s="301">
        <v>19.350000000000001</v>
      </c>
      <c r="H7" s="301">
        <v>20.85</v>
      </c>
      <c r="I7" s="301">
        <v>15.850000000000001</v>
      </c>
      <c r="J7" s="105"/>
      <c r="P7" s="181">
        <v>42248</v>
      </c>
      <c r="Q7" s="301">
        <v>17.8</v>
      </c>
      <c r="R7" s="224"/>
      <c r="T7" s="301">
        <v>18.399999999999999</v>
      </c>
      <c r="U7" s="224"/>
      <c r="W7" s="301">
        <v>16.5</v>
      </c>
      <c r="X7" s="224"/>
      <c r="Z7" s="301">
        <v>17.8</v>
      </c>
      <c r="AA7" s="224"/>
      <c r="AC7" s="301">
        <v>19.350000000000001</v>
      </c>
      <c r="AD7" s="223"/>
      <c r="AF7" s="301">
        <v>20.85</v>
      </c>
      <c r="AG7" s="223"/>
      <c r="AI7" s="301">
        <v>15.850000000000001</v>
      </c>
      <c r="AJ7" s="223"/>
      <c r="AV7" s="36">
        <v>42249</v>
      </c>
      <c r="AW7" s="163"/>
      <c r="AX7" s="163"/>
      <c r="AY7" s="163"/>
      <c r="BA7" s="163"/>
      <c r="BB7" s="163"/>
      <c r="BC7" s="163"/>
      <c r="BE7" s="163"/>
      <c r="BF7" s="163"/>
      <c r="BG7" s="163"/>
      <c r="BI7" s="163"/>
      <c r="BJ7" s="163"/>
      <c r="BK7" s="163"/>
      <c r="BM7" s="163"/>
      <c r="BN7" s="163"/>
      <c r="BO7" s="163"/>
      <c r="BQ7" s="163"/>
      <c r="BR7" s="163"/>
      <c r="BS7" s="163"/>
      <c r="BU7" s="163"/>
      <c r="BV7" s="163"/>
      <c r="BW7" s="163"/>
    </row>
    <row r="8" spans="1:75" x14ac:dyDescent="0.35">
      <c r="A8" s="95">
        <v>41154</v>
      </c>
      <c r="B8" s="36">
        <v>41154</v>
      </c>
      <c r="C8" s="301">
        <v>16.8</v>
      </c>
      <c r="D8" s="301">
        <v>20.149999999999999</v>
      </c>
      <c r="E8" s="301">
        <v>16.2</v>
      </c>
      <c r="F8" s="301">
        <v>17.25</v>
      </c>
      <c r="G8" s="301">
        <v>16.7</v>
      </c>
      <c r="H8" s="301">
        <v>21.7</v>
      </c>
      <c r="I8" s="301">
        <v>16.200000000000003</v>
      </c>
      <c r="J8" s="105"/>
      <c r="P8" s="181">
        <v>42249</v>
      </c>
      <c r="Q8" s="301">
        <v>16.8</v>
      </c>
      <c r="R8" s="224"/>
      <c r="T8" s="301">
        <v>20.149999999999999</v>
      </c>
      <c r="U8" s="224"/>
      <c r="W8" s="301">
        <v>16.2</v>
      </c>
      <c r="X8" s="224"/>
      <c r="Z8" s="301">
        <v>17.25</v>
      </c>
      <c r="AA8" s="224"/>
      <c r="AC8" s="301">
        <v>16.7</v>
      </c>
      <c r="AD8" s="223"/>
      <c r="AF8" s="301">
        <v>21.7</v>
      </c>
      <c r="AG8" s="223"/>
      <c r="AI8" s="301">
        <v>16.200000000000003</v>
      </c>
      <c r="AJ8" s="223"/>
      <c r="AV8" s="36">
        <v>42250</v>
      </c>
      <c r="AW8" s="163"/>
      <c r="AX8" s="163"/>
      <c r="AY8" s="163"/>
      <c r="BA8" s="163"/>
      <c r="BB8" s="163"/>
      <c r="BC8" s="163"/>
      <c r="BE8" s="163"/>
      <c r="BF8" s="163"/>
      <c r="BG8" s="163"/>
      <c r="BI8" s="163"/>
      <c r="BJ8" s="163"/>
      <c r="BK8" s="163"/>
      <c r="BM8" s="163"/>
      <c r="BN8" s="163"/>
      <c r="BO8" s="163"/>
      <c r="BQ8" s="163"/>
      <c r="BR8" s="163"/>
      <c r="BS8" s="163"/>
      <c r="BU8" s="163"/>
      <c r="BV8" s="163"/>
      <c r="BW8" s="163"/>
    </row>
    <row r="9" spans="1:75" x14ac:dyDescent="0.35">
      <c r="A9" s="95">
        <v>41155</v>
      </c>
      <c r="B9" s="36">
        <v>41155</v>
      </c>
      <c r="C9" s="301">
        <v>15.95</v>
      </c>
      <c r="D9" s="301">
        <v>21.9</v>
      </c>
      <c r="E9" s="301">
        <v>15.899999999999999</v>
      </c>
      <c r="F9" s="301">
        <v>15.3</v>
      </c>
      <c r="G9" s="301">
        <v>14.75</v>
      </c>
      <c r="H9" s="301">
        <v>22.65</v>
      </c>
      <c r="I9" s="301">
        <v>16.8</v>
      </c>
      <c r="J9" s="105"/>
      <c r="P9" s="181">
        <v>42250</v>
      </c>
      <c r="Q9" s="301">
        <v>15.95</v>
      </c>
      <c r="R9" s="224"/>
      <c r="T9" s="301">
        <v>21.9</v>
      </c>
      <c r="U9" s="224"/>
      <c r="W9" s="301">
        <v>15.899999999999999</v>
      </c>
      <c r="X9" s="224"/>
      <c r="Z9" s="301">
        <v>15.3</v>
      </c>
      <c r="AA9" s="224"/>
      <c r="AC9" s="301">
        <v>14.75</v>
      </c>
      <c r="AD9" s="223"/>
      <c r="AF9" s="301">
        <v>22.65</v>
      </c>
      <c r="AG9" s="223"/>
      <c r="AI9" s="301">
        <v>16.8</v>
      </c>
      <c r="AJ9" s="223"/>
      <c r="AV9" s="36">
        <v>42251</v>
      </c>
      <c r="AW9" s="163"/>
      <c r="AX9" s="163"/>
      <c r="AY9" s="163"/>
      <c r="BA9" s="163"/>
      <c r="BB9" s="163"/>
      <c r="BC9" s="163"/>
      <c r="BE9" s="163"/>
      <c r="BF9" s="163"/>
      <c r="BG9" s="163"/>
      <c r="BI9" s="163"/>
      <c r="BJ9" s="163"/>
      <c r="BK9" s="163"/>
      <c r="BM9" s="163"/>
      <c r="BN9" s="163"/>
      <c r="BO9" s="163"/>
      <c r="BQ9" s="163"/>
      <c r="BR9" s="163"/>
      <c r="BS9" s="163"/>
      <c r="BU9" s="163"/>
      <c r="BV9" s="163"/>
      <c r="BW9" s="163"/>
    </row>
    <row r="10" spans="1:75" ht="16.5" customHeight="1" x14ac:dyDescent="0.35">
      <c r="A10" s="95">
        <v>41156</v>
      </c>
      <c r="B10" s="36">
        <v>41156</v>
      </c>
      <c r="C10" s="301">
        <v>17.899999999999999</v>
      </c>
      <c r="D10" s="301">
        <v>20.5</v>
      </c>
      <c r="E10" s="301">
        <v>15</v>
      </c>
      <c r="F10" s="301">
        <v>14.1</v>
      </c>
      <c r="G10" s="301">
        <v>14.7</v>
      </c>
      <c r="H10" s="301">
        <v>23.35</v>
      </c>
      <c r="I10" s="301">
        <v>16</v>
      </c>
      <c r="J10" s="105"/>
      <c r="P10" s="181">
        <v>42251</v>
      </c>
      <c r="Q10" s="301">
        <v>17.899999999999999</v>
      </c>
      <c r="R10" s="224"/>
      <c r="T10" s="301">
        <v>20.5</v>
      </c>
      <c r="U10" s="224"/>
      <c r="W10" s="301">
        <v>15</v>
      </c>
      <c r="X10" s="224"/>
      <c r="Z10" s="301">
        <v>14.1</v>
      </c>
      <c r="AA10" s="224"/>
      <c r="AC10" s="301">
        <v>14.7</v>
      </c>
      <c r="AD10" s="223"/>
      <c r="AF10" s="301">
        <v>23.35</v>
      </c>
      <c r="AG10" s="223"/>
      <c r="AI10" s="301">
        <v>16</v>
      </c>
      <c r="AJ10" s="223"/>
      <c r="AV10" s="36">
        <v>42252</v>
      </c>
      <c r="AW10" s="163"/>
      <c r="AX10" s="163"/>
      <c r="AY10" s="163"/>
      <c r="BA10" s="163"/>
      <c r="BB10" s="163"/>
      <c r="BC10" s="163"/>
      <c r="BE10" s="163"/>
      <c r="BF10" s="163"/>
      <c r="BG10" s="163"/>
      <c r="BI10" s="163"/>
      <c r="BJ10" s="163"/>
      <c r="BK10" s="163"/>
      <c r="BM10" s="163"/>
      <c r="BN10" s="163"/>
      <c r="BO10" s="163"/>
      <c r="BQ10" s="163"/>
      <c r="BR10" s="163"/>
      <c r="BS10" s="163"/>
      <c r="BU10" s="163"/>
      <c r="BV10" s="163"/>
      <c r="BW10" s="163"/>
    </row>
    <row r="11" spans="1:75" ht="15" customHeight="1" x14ac:dyDescent="0.35">
      <c r="A11" s="95">
        <v>41157</v>
      </c>
      <c r="B11" s="36">
        <v>41157</v>
      </c>
      <c r="C11" s="301">
        <v>17.350000000000001</v>
      </c>
      <c r="D11" s="301">
        <v>19.100000000000001</v>
      </c>
      <c r="E11" s="301">
        <v>15.350000000000001</v>
      </c>
      <c r="F11" s="301">
        <v>14.05</v>
      </c>
      <c r="G11" s="301">
        <v>14.5</v>
      </c>
      <c r="H11" s="301">
        <v>21.6</v>
      </c>
      <c r="I11" s="301">
        <v>15.1</v>
      </c>
      <c r="J11" s="105"/>
      <c r="P11" s="181">
        <v>42252</v>
      </c>
      <c r="Q11" s="301">
        <v>17.350000000000001</v>
      </c>
      <c r="R11" s="224"/>
      <c r="T11" s="301">
        <v>19.100000000000001</v>
      </c>
      <c r="U11" s="224"/>
      <c r="W11" s="301">
        <v>15.350000000000001</v>
      </c>
      <c r="X11" s="224"/>
      <c r="Z11" s="301">
        <v>14.05</v>
      </c>
      <c r="AA11" s="224"/>
      <c r="AC11" s="301">
        <v>14.5</v>
      </c>
      <c r="AD11" s="223"/>
      <c r="AF11" s="301">
        <v>21.6</v>
      </c>
      <c r="AG11" s="223"/>
      <c r="AI11" s="301">
        <v>15.1</v>
      </c>
      <c r="AJ11" s="223"/>
      <c r="AV11" s="36">
        <v>42253</v>
      </c>
      <c r="AW11" s="163"/>
      <c r="AX11" s="163"/>
      <c r="AY11" s="163"/>
      <c r="BA11" s="163"/>
      <c r="BB11" s="163"/>
      <c r="BC11" s="163"/>
      <c r="BE11" s="163"/>
      <c r="BF11" s="163"/>
      <c r="BG11" s="163"/>
      <c r="BI11" s="163"/>
      <c r="BJ11" s="163"/>
      <c r="BK11" s="163"/>
      <c r="BM11" s="163"/>
      <c r="BN11" s="163"/>
      <c r="BO11" s="163"/>
      <c r="BQ11" s="163"/>
      <c r="BR11" s="163"/>
      <c r="BS11" s="163"/>
      <c r="BU11" s="163"/>
      <c r="BV11" s="163"/>
      <c r="BW11" s="163"/>
    </row>
    <row r="12" spans="1:75" x14ac:dyDescent="0.35">
      <c r="A12" s="95">
        <v>41158</v>
      </c>
      <c r="B12" s="36">
        <v>41158</v>
      </c>
      <c r="C12" s="301">
        <v>15.5</v>
      </c>
      <c r="D12" s="301">
        <v>18.399999999999999</v>
      </c>
      <c r="E12" s="301">
        <v>16.850000000000001</v>
      </c>
      <c r="F12" s="301">
        <v>12.95</v>
      </c>
      <c r="G12" s="301">
        <v>14.2</v>
      </c>
      <c r="H12" s="301">
        <v>19.899999999999999</v>
      </c>
      <c r="I12" s="301">
        <v>15.9</v>
      </c>
      <c r="J12" s="105"/>
      <c r="P12" s="181">
        <v>42253</v>
      </c>
      <c r="Q12" s="301">
        <v>15.5</v>
      </c>
      <c r="R12" s="224"/>
      <c r="T12" s="301">
        <v>18.399999999999999</v>
      </c>
      <c r="U12" s="224"/>
      <c r="W12" s="301">
        <v>16.850000000000001</v>
      </c>
      <c r="X12" s="224"/>
      <c r="Z12" s="301">
        <v>12.95</v>
      </c>
      <c r="AA12" s="224"/>
      <c r="AC12" s="301">
        <v>14.2</v>
      </c>
      <c r="AD12" s="223"/>
      <c r="AF12" s="301">
        <v>19.899999999999999</v>
      </c>
      <c r="AG12" s="223"/>
      <c r="AI12" s="301">
        <v>15.9</v>
      </c>
      <c r="AJ12" s="223"/>
      <c r="AV12" s="36">
        <v>42254</v>
      </c>
      <c r="AW12" s="163"/>
      <c r="AX12" s="163"/>
      <c r="AY12" s="163"/>
      <c r="BA12" s="163"/>
      <c r="BB12" s="163"/>
      <c r="BC12" s="163"/>
      <c r="BE12" s="163"/>
      <c r="BF12" s="163"/>
      <c r="BG12" s="163"/>
      <c r="BI12" s="163"/>
      <c r="BJ12" s="163"/>
      <c r="BK12" s="163"/>
      <c r="BM12" s="163"/>
      <c r="BN12" s="163"/>
      <c r="BO12" s="163"/>
      <c r="BQ12" s="163"/>
      <c r="BR12" s="163"/>
      <c r="BS12" s="163"/>
      <c r="BU12" s="163"/>
      <c r="BV12" s="163"/>
      <c r="BW12" s="163"/>
    </row>
    <row r="13" spans="1:75" x14ac:dyDescent="0.35">
      <c r="A13" s="95">
        <v>41159</v>
      </c>
      <c r="B13" s="36">
        <v>41159</v>
      </c>
      <c r="C13" s="301">
        <v>15.9</v>
      </c>
      <c r="D13" s="301">
        <v>16.850000000000001</v>
      </c>
      <c r="E13" s="301">
        <v>18.399999999999999</v>
      </c>
      <c r="F13" s="301">
        <v>13.2</v>
      </c>
      <c r="G13" s="301">
        <v>15.350000000000001</v>
      </c>
      <c r="H13" s="301">
        <v>19.95</v>
      </c>
      <c r="I13" s="301">
        <v>17.149999999999999</v>
      </c>
      <c r="J13" s="105"/>
      <c r="P13" s="181">
        <v>42254</v>
      </c>
      <c r="Q13" s="301">
        <v>15.9</v>
      </c>
      <c r="R13" s="224"/>
      <c r="T13" s="301">
        <v>16.850000000000001</v>
      </c>
      <c r="U13" s="224"/>
      <c r="W13" s="301">
        <v>18.399999999999999</v>
      </c>
      <c r="X13" s="224"/>
      <c r="Z13" s="301">
        <v>13.2</v>
      </c>
      <c r="AA13" s="224"/>
      <c r="AC13" s="301">
        <v>15.350000000000001</v>
      </c>
      <c r="AD13" s="223"/>
      <c r="AF13" s="301">
        <v>19.95</v>
      </c>
      <c r="AG13" s="223"/>
      <c r="AI13" s="301">
        <v>17.149999999999999</v>
      </c>
      <c r="AJ13" s="223"/>
      <c r="AV13" s="36">
        <v>42255</v>
      </c>
      <c r="AW13" s="163"/>
      <c r="AX13" s="163"/>
      <c r="AY13" s="163"/>
      <c r="BA13" s="163"/>
      <c r="BB13" s="163"/>
      <c r="BC13" s="163"/>
      <c r="BE13" s="163"/>
      <c r="BF13" s="163"/>
      <c r="BG13" s="163"/>
      <c r="BI13" s="163"/>
      <c r="BJ13" s="163"/>
      <c r="BK13" s="163"/>
      <c r="BM13" s="163"/>
      <c r="BN13" s="163"/>
      <c r="BO13" s="163"/>
      <c r="BQ13" s="163"/>
      <c r="BR13" s="163"/>
      <c r="BS13" s="163"/>
      <c r="BU13" s="163"/>
      <c r="BV13" s="163"/>
      <c r="BW13" s="163"/>
    </row>
    <row r="14" spans="1:75" x14ac:dyDescent="0.35">
      <c r="A14" s="95">
        <v>41160</v>
      </c>
      <c r="B14" s="36">
        <v>41160</v>
      </c>
      <c r="C14" s="301">
        <v>17.05</v>
      </c>
      <c r="D14" s="301">
        <v>17.649999999999999</v>
      </c>
      <c r="E14" s="301">
        <v>20.75</v>
      </c>
      <c r="F14" s="301">
        <v>15.35</v>
      </c>
      <c r="G14" s="301">
        <v>15.5</v>
      </c>
      <c r="H14" s="301">
        <v>20.6</v>
      </c>
      <c r="I14" s="301">
        <v>17.549999999999997</v>
      </c>
      <c r="J14" s="105"/>
      <c r="P14" s="181">
        <v>42255</v>
      </c>
      <c r="Q14" s="301">
        <v>17.05</v>
      </c>
      <c r="R14" s="224"/>
      <c r="T14" s="301">
        <v>17.649999999999999</v>
      </c>
      <c r="U14" s="224"/>
      <c r="W14" s="301">
        <v>20.75</v>
      </c>
      <c r="X14" s="224"/>
      <c r="Z14" s="301">
        <v>15.35</v>
      </c>
      <c r="AA14" s="224"/>
      <c r="AC14" s="301">
        <v>15.5</v>
      </c>
      <c r="AD14" s="223"/>
      <c r="AF14" s="301">
        <v>20.6</v>
      </c>
      <c r="AG14" s="223"/>
      <c r="AI14" s="301">
        <v>17.549999999999997</v>
      </c>
      <c r="AJ14" s="223"/>
      <c r="AV14" s="36">
        <v>42256</v>
      </c>
      <c r="AW14" s="163"/>
      <c r="AX14" s="163"/>
      <c r="AY14" s="163"/>
      <c r="BA14" s="163"/>
      <c r="BB14" s="163"/>
      <c r="BC14" s="163"/>
      <c r="BE14" s="163"/>
      <c r="BF14" s="163"/>
      <c r="BG14" s="163"/>
      <c r="BI14" s="163"/>
      <c r="BJ14" s="163"/>
      <c r="BK14" s="163"/>
      <c r="BM14" s="163"/>
      <c r="BN14" s="163"/>
      <c r="BO14" s="163"/>
      <c r="BQ14" s="163"/>
      <c r="BR14" s="163"/>
      <c r="BS14" s="163"/>
      <c r="BU14" s="163"/>
      <c r="BV14" s="163"/>
      <c r="BW14" s="163"/>
    </row>
    <row r="15" spans="1:75" x14ac:dyDescent="0.35">
      <c r="A15" s="95">
        <v>41161</v>
      </c>
      <c r="B15" s="36">
        <v>41161</v>
      </c>
      <c r="C15" s="301">
        <v>20.05</v>
      </c>
      <c r="D15" s="301">
        <v>18.75</v>
      </c>
      <c r="E15" s="301">
        <v>19.05</v>
      </c>
      <c r="F15" s="301">
        <v>16.45</v>
      </c>
      <c r="G15" s="301">
        <v>14.649999999999999</v>
      </c>
      <c r="H15" s="301">
        <v>21.1</v>
      </c>
      <c r="I15" s="301">
        <v>17.95</v>
      </c>
      <c r="J15" s="105"/>
      <c r="P15" s="181">
        <v>42256</v>
      </c>
      <c r="Q15" s="301">
        <v>20.05</v>
      </c>
      <c r="R15" s="224"/>
      <c r="T15" s="301">
        <v>18.75</v>
      </c>
      <c r="U15" s="224"/>
      <c r="W15" s="301">
        <v>19.05</v>
      </c>
      <c r="X15" s="224"/>
      <c r="Z15" s="301">
        <v>16.45</v>
      </c>
      <c r="AA15" s="224"/>
      <c r="AC15" s="301">
        <v>14.649999999999999</v>
      </c>
      <c r="AD15" s="223"/>
      <c r="AF15" s="301">
        <v>21.1</v>
      </c>
      <c r="AG15" s="223"/>
      <c r="AI15" s="301">
        <v>17.95</v>
      </c>
      <c r="AJ15" s="223"/>
      <c r="AV15" s="36">
        <v>42257</v>
      </c>
      <c r="AW15" s="324" t="s">
        <v>190</v>
      </c>
      <c r="AX15" s="124"/>
      <c r="AY15" s="124"/>
      <c r="AZ15" s="99"/>
      <c r="BA15" s="124"/>
      <c r="BB15" s="124"/>
      <c r="BC15" s="124"/>
      <c r="BD15" s="99"/>
      <c r="BE15" s="124"/>
      <c r="BF15" s="124"/>
      <c r="BG15" s="124"/>
      <c r="BH15" s="99"/>
      <c r="BI15" s="124"/>
      <c r="BJ15" s="124"/>
      <c r="BK15" s="124"/>
      <c r="BL15" s="99"/>
      <c r="BM15" s="124"/>
      <c r="BN15" s="124"/>
      <c r="BO15" s="124"/>
      <c r="BP15" s="99"/>
      <c r="BQ15" s="124"/>
      <c r="BR15" s="124"/>
      <c r="BS15" s="124"/>
      <c r="BT15" s="99"/>
      <c r="BU15" s="124"/>
      <c r="BV15" s="124"/>
      <c r="BW15" s="124"/>
    </row>
    <row r="16" spans="1:75" x14ac:dyDescent="0.35">
      <c r="A16" s="95">
        <v>41162</v>
      </c>
      <c r="B16" s="36">
        <v>41162</v>
      </c>
      <c r="C16" s="301">
        <v>18.75</v>
      </c>
      <c r="D16" s="301">
        <v>19.3</v>
      </c>
      <c r="E16" s="301">
        <v>15</v>
      </c>
      <c r="F16" s="301">
        <v>16.899999999999999</v>
      </c>
      <c r="G16" s="301">
        <v>17.75</v>
      </c>
      <c r="H16" s="301">
        <v>18.7</v>
      </c>
      <c r="I16" s="301">
        <v>17.899999999999999</v>
      </c>
      <c r="J16" s="105"/>
      <c r="P16" s="181">
        <v>42257</v>
      </c>
      <c r="Q16" s="301">
        <v>18.75</v>
      </c>
      <c r="R16" s="224"/>
      <c r="T16" s="301">
        <v>19.3</v>
      </c>
      <c r="U16" s="224"/>
      <c r="W16" s="301">
        <v>15</v>
      </c>
      <c r="X16" s="224"/>
      <c r="Z16" s="301">
        <v>16.899999999999999</v>
      </c>
      <c r="AA16" s="224"/>
      <c r="AC16" s="301">
        <v>17.75</v>
      </c>
      <c r="AD16" s="223"/>
      <c r="AF16" s="301">
        <v>18.7</v>
      </c>
      <c r="AG16" s="223"/>
      <c r="AI16" s="301">
        <v>17.899999999999999</v>
      </c>
      <c r="AJ16" s="223"/>
      <c r="AV16" s="36">
        <v>42258</v>
      </c>
      <c r="AW16" s="163"/>
      <c r="AX16" s="322" t="s">
        <v>145</v>
      </c>
      <c r="AY16" s="163"/>
      <c r="BA16" s="163"/>
      <c r="BB16" s="322" t="s">
        <v>145</v>
      </c>
      <c r="BC16" s="163"/>
      <c r="BE16" s="163"/>
      <c r="BF16" s="322" t="s">
        <v>145</v>
      </c>
      <c r="BG16" s="163"/>
      <c r="BI16" s="163"/>
      <c r="BJ16" s="322" t="s">
        <v>145</v>
      </c>
      <c r="BK16" s="163"/>
      <c r="BM16" s="163"/>
      <c r="BN16" s="322" t="s">
        <v>145</v>
      </c>
      <c r="BO16" s="163"/>
      <c r="BQ16" s="163"/>
      <c r="BR16" s="322" t="s">
        <v>145</v>
      </c>
      <c r="BS16" s="163"/>
      <c r="BU16" s="163"/>
      <c r="BV16" s="322" t="s">
        <v>145</v>
      </c>
      <c r="BW16" s="163"/>
    </row>
    <row r="17" spans="1:75" x14ac:dyDescent="0.35">
      <c r="A17" s="95">
        <v>41163</v>
      </c>
      <c r="B17" s="36">
        <v>41163</v>
      </c>
      <c r="C17" s="301">
        <v>13.600000000000001</v>
      </c>
      <c r="D17" s="301">
        <v>19.55</v>
      </c>
      <c r="E17" s="301">
        <v>12.7</v>
      </c>
      <c r="F17" s="301">
        <v>17.649999999999999</v>
      </c>
      <c r="G17" s="301">
        <v>18.95</v>
      </c>
      <c r="H17" s="301">
        <v>17.25</v>
      </c>
      <c r="I17" s="301">
        <v>15.8</v>
      </c>
      <c r="J17" s="105"/>
      <c r="P17" s="181">
        <v>42258</v>
      </c>
      <c r="Q17" s="301">
        <v>13.600000000000001</v>
      </c>
      <c r="R17" s="224"/>
      <c r="T17" s="301">
        <v>19.55</v>
      </c>
      <c r="U17" s="224"/>
      <c r="W17" s="301">
        <v>12.7</v>
      </c>
      <c r="X17" s="224"/>
      <c r="Z17" s="301">
        <v>17.649999999999999</v>
      </c>
      <c r="AA17" s="224"/>
      <c r="AC17" s="301">
        <v>18.95</v>
      </c>
      <c r="AD17" s="223"/>
      <c r="AF17" s="301">
        <v>17.25</v>
      </c>
      <c r="AG17" s="223"/>
      <c r="AI17" s="301">
        <v>15.8</v>
      </c>
      <c r="AJ17" s="223"/>
      <c r="AV17" s="36">
        <v>42259</v>
      </c>
      <c r="AW17" s="163" t="s">
        <v>56</v>
      </c>
      <c r="AX17" s="322" t="s">
        <v>142</v>
      </c>
      <c r="AY17" s="163"/>
      <c r="BA17" s="163" t="s">
        <v>57</v>
      </c>
      <c r="BB17" s="322" t="s">
        <v>142</v>
      </c>
      <c r="BC17" s="163"/>
      <c r="BE17" s="163" t="s">
        <v>58</v>
      </c>
      <c r="BF17" s="322" t="s">
        <v>142</v>
      </c>
      <c r="BG17" s="163"/>
      <c r="BI17" s="163" t="s">
        <v>59</v>
      </c>
      <c r="BJ17" s="322" t="s">
        <v>142</v>
      </c>
      <c r="BK17" s="163"/>
      <c r="BM17" s="163" t="s">
        <v>60</v>
      </c>
      <c r="BN17" s="322" t="s">
        <v>142</v>
      </c>
      <c r="BO17" s="163"/>
      <c r="BQ17" s="163" t="s">
        <v>64</v>
      </c>
      <c r="BR17" s="322" t="s">
        <v>142</v>
      </c>
      <c r="BS17" s="163"/>
      <c r="BU17" s="163" t="s">
        <v>108</v>
      </c>
      <c r="BV17" s="322" t="s">
        <v>142</v>
      </c>
      <c r="BW17" s="163"/>
    </row>
    <row r="18" spans="1:75" x14ac:dyDescent="0.35">
      <c r="A18" s="95">
        <v>41164</v>
      </c>
      <c r="B18" s="36">
        <v>41164</v>
      </c>
      <c r="C18" s="301">
        <v>11.350000000000001</v>
      </c>
      <c r="D18" s="301">
        <v>19.75</v>
      </c>
      <c r="E18" s="301">
        <v>10.8</v>
      </c>
      <c r="F18" s="301">
        <v>18.75</v>
      </c>
      <c r="G18" s="301">
        <v>15.55</v>
      </c>
      <c r="H18" s="301">
        <v>16.899999999999999</v>
      </c>
      <c r="I18" s="301">
        <v>13.55</v>
      </c>
      <c r="J18" s="105"/>
      <c r="P18" s="181">
        <v>42259</v>
      </c>
      <c r="Q18" s="301">
        <v>11.350000000000001</v>
      </c>
      <c r="R18" s="224"/>
      <c r="T18" s="301">
        <v>19.75</v>
      </c>
      <c r="U18" s="224"/>
      <c r="W18" s="301">
        <v>10.8</v>
      </c>
      <c r="X18" s="224"/>
      <c r="Z18" s="301">
        <v>18.75</v>
      </c>
      <c r="AA18" s="224"/>
      <c r="AC18" s="301">
        <v>15.55</v>
      </c>
      <c r="AD18" s="223"/>
      <c r="AF18" s="301">
        <v>16.899999999999999</v>
      </c>
      <c r="AG18" s="223"/>
      <c r="AI18" s="301">
        <v>13.55</v>
      </c>
      <c r="AJ18" s="223"/>
      <c r="AV18" s="36">
        <v>42260</v>
      </c>
      <c r="AW18" s="163" t="s">
        <v>133</v>
      </c>
      <c r="AX18" s="104" t="s">
        <v>46</v>
      </c>
      <c r="AY18" s="229"/>
      <c r="BA18" s="163" t="s">
        <v>133</v>
      </c>
      <c r="BB18" s="104" t="s">
        <v>46</v>
      </c>
      <c r="BC18" s="229"/>
      <c r="BE18" s="163" t="s">
        <v>133</v>
      </c>
      <c r="BF18" s="104" t="s">
        <v>46</v>
      </c>
      <c r="BG18" s="229"/>
      <c r="BI18" s="163" t="s">
        <v>133</v>
      </c>
      <c r="BJ18" s="104" t="s">
        <v>46</v>
      </c>
      <c r="BK18" s="229"/>
      <c r="BM18" s="163" t="s">
        <v>133</v>
      </c>
      <c r="BN18" s="104" t="s">
        <v>46</v>
      </c>
      <c r="BO18" s="229"/>
      <c r="BQ18" s="163" t="s">
        <v>133</v>
      </c>
      <c r="BR18" s="104" t="s">
        <v>46</v>
      </c>
      <c r="BS18" s="229"/>
      <c r="BU18" s="163" t="s">
        <v>133</v>
      </c>
      <c r="BV18" s="104" t="s">
        <v>46</v>
      </c>
      <c r="BW18" s="229"/>
    </row>
    <row r="19" spans="1:75" x14ac:dyDescent="0.35">
      <c r="A19" s="95">
        <v>41165</v>
      </c>
      <c r="B19" s="36">
        <v>41165</v>
      </c>
      <c r="C19" s="301">
        <v>12.4</v>
      </c>
      <c r="D19" s="301">
        <v>20.6</v>
      </c>
      <c r="E19" s="301">
        <v>12.65</v>
      </c>
      <c r="F19" s="301">
        <v>19.950000000000003</v>
      </c>
      <c r="G19" s="301">
        <v>14.149999999999999</v>
      </c>
      <c r="H19" s="301">
        <v>16.649999999999999</v>
      </c>
      <c r="I19" s="301">
        <v>12.100000000000001</v>
      </c>
      <c r="J19" s="105"/>
      <c r="K19" s="581" t="s">
        <v>53</v>
      </c>
      <c r="L19" s="581"/>
      <c r="M19" s="180"/>
      <c r="N19" s="180"/>
      <c r="P19" s="181">
        <v>42260</v>
      </c>
      <c r="Q19" s="301">
        <v>12.4</v>
      </c>
      <c r="R19" s="224"/>
      <c r="T19" s="301">
        <v>20.6</v>
      </c>
      <c r="U19" s="224"/>
      <c r="W19" s="301">
        <v>12.65</v>
      </c>
      <c r="X19" s="224"/>
      <c r="Z19" s="301">
        <v>19.950000000000003</v>
      </c>
      <c r="AA19" s="224"/>
      <c r="AC19" s="301">
        <v>14.149999999999999</v>
      </c>
      <c r="AD19" s="223"/>
      <c r="AF19" s="301">
        <v>16.649999999999999</v>
      </c>
      <c r="AG19" s="223"/>
      <c r="AI19" s="301">
        <v>12.100000000000001</v>
      </c>
      <c r="AJ19" s="223"/>
      <c r="AV19" s="36">
        <v>42261</v>
      </c>
      <c r="AW19" s="163">
        <v>12</v>
      </c>
      <c r="AX19" s="163"/>
      <c r="AY19" s="163"/>
      <c r="BA19" s="163">
        <v>12</v>
      </c>
      <c r="BB19" s="163"/>
      <c r="BC19" s="163"/>
      <c r="BE19" s="163">
        <v>12</v>
      </c>
      <c r="BF19" s="163"/>
      <c r="BG19" s="163"/>
      <c r="BI19" s="163">
        <v>12</v>
      </c>
      <c r="BJ19" s="163"/>
      <c r="BK19" s="163"/>
      <c r="BM19" s="163">
        <v>12</v>
      </c>
      <c r="BN19" s="163"/>
      <c r="BO19" s="163"/>
      <c r="BQ19" s="163">
        <v>12</v>
      </c>
      <c r="BR19" s="163"/>
      <c r="BS19" s="163"/>
      <c r="BU19" s="163">
        <v>12</v>
      </c>
      <c r="BV19" s="163"/>
      <c r="BW19" s="163"/>
    </row>
    <row r="20" spans="1:75" x14ac:dyDescent="0.35">
      <c r="A20" s="95">
        <v>41166</v>
      </c>
      <c r="B20" s="36">
        <v>41166</v>
      </c>
      <c r="C20" s="301">
        <v>14.7</v>
      </c>
      <c r="D20" s="301">
        <v>20.65</v>
      </c>
      <c r="E20" s="301">
        <v>15</v>
      </c>
      <c r="F20" s="301">
        <v>16.8</v>
      </c>
      <c r="G20" s="301">
        <v>14.6</v>
      </c>
      <c r="H20" s="301">
        <v>15.55</v>
      </c>
      <c r="I20" s="301">
        <v>12.05</v>
      </c>
      <c r="J20" s="105"/>
      <c r="K20" s="180"/>
      <c r="L20" s="325" t="s">
        <v>65</v>
      </c>
      <c r="M20" s="325" t="s">
        <v>129</v>
      </c>
      <c r="N20" s="325" t="s">
        <v>66</v>
      </c>
      <c r="O20" s="311"/>
      <c r="P20" s="181">
        <v>42261</v>
      </c>
      <c r="Q20" s="301">
        <v>14.7</v>
      </c>
      <c r="R20" s="224">
        <v>12</v>
      </c>
      <c r="T20" s="301">
        <v>20.65</v>
      </c>
      <c r="U20" s="226">
        <v>12</v>
      </c>
      <c r="V20"/>
      <c r="W20" s="301">
        <v>15</v>
      </c>
      <c r="X20" s="226">
        <v>12</v>
      </c>
      <c r="Z20" s="301">
        <v>16.8</v>
      </c>
      <c r="AA20" s="226">
        <v>12</v>
      </c>
      <c r="AC20" s="301">
        <v>14.6</v>
      </c>
      <c r="AD20" s="226">
        <v>12</v>
      </c>
      <c r="AF20" s="301">
        <v>15.55</v>
      </c>
      <c r="AG20" s="226">
        <v>12</v>
      </c>
      <c r="AI20" s="301">
        <v>12.05</v>
      </c>
      <c r="AJ20" s="226">
        <v>12</v>
      </c>
      <c r="AV20" s="36">
        <v>42262</v>
      </c>
      <c r="AW20" s="163">
        <v>0.40000000000000036</v>
      </c>
      <c r="AX20" s="163"/>
      <c r="AY20" s="163"/>
      <c r="BA20" s="163">
        <v>4.9499999999999993</v>
      </c>
      <c r="BB20" s="163"/>
      <c r="BC20" s="163"/>
      <c r="BE20" s="163">
        <v>-0.19999999999999929</v>
      </c>
      <c r="BF20" s="163"/>
      <c r="BG20" s="163"/>
      <c r="BI20" s="163">
        <v>-2.6499999999999986</v>
      </c>
      <c r="BJ20" s="163"/>
      <c r="BK20" s="163"/>
      <c r="BM20" s="163">
        <v>0.5</v>
      </c>
      <c r="BN20" s="163"/>
      <c r="BO20" s="163"/>
      <c r="BQ20" s="163">
        <v>-0.84999999999999787</v>
      </c>
      <c r="BR20" s="163"/>
      <c r="BS20" s="163"/>
      <c r="BU20" s="163">
        <v>-2.75</v>
      </c>
      <c r="BV20" s="163"/>
      <c r="BW20" s="163"/>
    </row>
    <row r="21" spans="1:75" x14ac:dyDescent="0.35">
      <c r="A21" s="95">
        <v>41167</v>
      </c>
      <c r="B21" s="36">
        <v>41167</v>
      </c>
      <c r="C21" s="301">
        <v>15.6</v>
      </c>
      <c r="D21" s="301">
        <v>20.149999999999999</v>
      </c>
      <c r="E21" s="301">
        <v>15</v>
      </c>
      <c r="F21" s="301">
        <v>12.55</v>
      </c>
      <c r="G21" s="301">
        <v>15.7</v>
      </c>
      <c r="H21" s="301">
        <v>14.350000000000001</v>
      </c>
      <c r="I21" s="301">
        <v>12.45</v>
      </c>
      <c r="J21" s="105"/>
      <c r="K21" s="36">
        <v>42262</v>
      </c>
      <c r="L21" s="108">
        <v>15.112399999999999</v>
      </c>
      <c r="M21">
        <v>15.2</v>
      </c>
      <c r="N21" s="108"/>
      <c r="O21" s="262"/>
      <c r="P21" s="181">
        <v>42262</v>
      </c>
      <c r="Q21" s="301">
        <v>15.6</v>
      </c>
      <c r="R21" s="224">
        <v>0.40000000000000036</v>
      </c>
      <c r="S21"/>
      <c r="T21" s="301">
        <v>20.149999999999999</v>
      </c>
      <c r="U21" s="224">
        <v>4.9499999999999993</v>
      </c>
      <c r="V21"/>
      <c r="W21" s="301">
        <v>15</v>
      </c>
      <c r="X21" s="224">
        <v>-0.19999999999999929</v>
      </c>
      <c r="Y21"/>
      <c r="Z21" s="301">
        <v>12.55</v>
      </c>
      <c r="AA21" s="224">
        <v>-2.6499999999999986</v>
      </c>
      <c r="AC21" s="301">
        <v>15.7</v>
      </c>
      <c r="AD21" s="223">
        <v>0.5</v>
      </c>
      <c r="AF21" s="301">
        <v>14.350000000000001</v>
      </c>
      <c r="AG21" s="223">
        <v>-0.84999999999999787</v>
      </c>
      <c r="AI21" s="301">
        <v>12.45</v>
      </c>
      <c r="AJ21" s="223">
        <v>-2.75</v>
      </c>
      <c r="AV21" s="36">
        <v>42263</v>
      </c>
      <c r="AW21" s="163">
        <v>1.5513999999999974</v>
      </c>
      <c r="AX21" s="163"/>
      <c r="AY21" s="163"/>
      <c r="BA21" s="163">
        <v>4.4013999999999989</v>
      </c>
      <c r="BB21" s="163"/>
      <c r="BC21" s="163"/>
      <c r="BE21" s="163">
        <v>0.20139999999999958</v>
      </c>
      <c r="BF21" s="163"/>
      <c r="BG21" s="163"/>
      <c r="BI21" s="163">
        <v>-2.448599999999999</v>
      </c>
      <c r="BJ21" s="163"/>
      <c r="BK21" s="163"/>
      <c r="BM21" s="163">
        <v>1.5014000000000003</v>
      </c>
      <c r="BN21" s="163"/>
      <c r="BO21" s="163"/>
      <c r="BQ21" s="163">
        <v>-0.59859999999999935</v>
      </c>
      <c r="BR21" s="163"/>
      <c r="BS21" s="163"/>
      <c r="BU21" s="163">
        <v>-2.2986000000000004</v>
      </c>
      <c r="BV21" s="163"/>
      <c r="BW21" s="163"/>
    </row>
    <row r="22" spans="1:75" x14ac:dyDescent="0.35">
      <c r="A22" s="95">
        <v>41168</v>
      </c>
      <c r="B22" s="36">
        <v>41168</v>
      </c>
      <c r="C22" s="301">
        <v>16.549999999999997</v>
      </c>
      <c r="D22" s="301">
        <v>19.399999999999999</v>
      </c>
      <c r="E22" s="301">
        <v>15.2</v>
      </c>
      <c r="F22" s="301">
        <v>12.55</v>
      </c>
      <c r="G22" s="301">
        <v>16.5</v>
      </c>
      <c r="H22" s="301">
        <v>14.4</v>
      </c>
      <c r="I22" s="301">
        <v>12.7</v>
      </c>
      <c r="J22" s="105"/>
      <c r="K22" s="36">
        <v>42263</v>
      </c>
      <c r="L22" s="108">
        <v>14.884799999999998</v>
      </c>
      <c r="M22" s="98">
        <f>AVERAGE(L21:L22)</f>
        <v>14.9986</v>
      </c>
      <c r="N22" s="108"/>
      <c r="O22" s="262"/>
      <c r="P22" s="181">
        <v>42263</v>
      </c>
      <c r="Q22" s="301">
        <v>16.549999999999997</v>
      </c>
      <c r="R22" s="224">
        <v>1.5513999999999974</v>
      </c>
      <c r="S22"/>
      <c r="T22" s="301">
        <v>19.399999999999999</v>
      </c>
      <c r="U22" s="224">
        <v>4.4013999999999989</v>
      </c>
      <c r="V22"/>
      <c r="W22" s="301">
        <v>15.2</v>
      </c>
      <c r="X22" s="224">
        <v>0.20139999999999958</v>
      </c>
      <c r="Y22"/>
      <c r="Z22" s="301">
        <v>12.55</v>
      </c>
      <c r="AA22" s="224">
        <v>-2.448599999999999</v>
      </c>
      <c r="AC22" s="301">
        <v>16.5</v>
      </c>
      <c r="AD22" s="223">
        <v>1.5014000000000003</v>
      </c>
      <c r="AF22" s="301">
        <v>14.4</v>
      </c>
      <c r="AG22" s="223">
        <v>-0.59859999999999935</v>
      </c>
      <c r="AI22" s="301">
        <v>12.7</v>
      </c>
      <c r="AJ22" s="223">
        <v>-2.2986000000000004</v>
      </c>
      <c r="AV22" s="36">
        <v>42264</v>
      </c>
      <c r="AW22" s="163">
        <v>1.9284999999999997</v>
      </c>
      <c r="AX22" s="163"/>
      <c r="AY22" s="163"/>
      <c r="BA22" s="163">
        <v>3.0285000000000011</v>
      </c>
      <c r="BB22" s="163"/>
      <c r="BC22" s="163"/>
      <c r="BE22" s="163">
        <v>0.97850000000000037</v>
      </c>
      <c r="BF22" s="163"/>
      <c r="BG22" s="163"/>
      <c r="BI22" s="163">
        <v>-2.4714999999999989</v>
      </c>
      <c r="BJ22" s="163"/>
      <c r="BK22" s="163"/>
      <c r="BM22" s="163">
        <v>2.1785000000000032</v>
      </c>
      <c r="BN22" s="163"/>
      <c r="BO22" s="163"/>
      <c r="BQ22" s="163">
        <v>-0.82150000000000034</v>
      </c>
      <c r="BR22" s="163"/>
      <c r="BS22" s="163"/>
      <c r="BU22" s="163">
        <v>-2.7714999999999996</v>
      </c>
      <c r="BV22" s="163"/>
      <c r="BW22" s="163"/>
    </row>
    <row r="23" spans="1:75" x14ac:dyDescent="0.35">
      <c r="A23" s="95">
        <v>41169</v>
      </c>
      <c r="B23" s="36">
        <v>41169</v>
      </c>
      <c r="C23" s="301">
        <v>16.7</v>
      </c>
      <c r="D23" s="301">
        <v>17.8</v>
      </c>
      <c r="E23" s="301">
        <v>15.75</v>
      </c>
      <c r="F23" s="301">
        <v>12.3</v>
      </c>
      <c r="G23" s="301">
        <v>16.950000000000003</v>
      </c>
      <c r="H23" s="301">
        <v>13.95</v>
      </c>
      <c r="I23" s="301">
        <v>12</v>
      </c>
      <c r="J23" s="105"/>
      <c r="K23" s="36">
        <v>42264</v>
      </c>
      <c r="L23" s="108">
        <v>14.658199999999999</v>
      </c>
      <c r="M23" s="98">
        <f t="shared" ref="M23:M86" si="0">AVERAGE(L22:L23)</f>
        <v>14.7715</v>
      </c>
      <c r="N23" s="108">
        <f>AVERAGE(L21:L23)</f>
        <v>14.885133333333334</v>
      </c>
      <c r="O23" s="262"/>
      <c r="P23" s="181">
        <v>42264</v>
      </c>
      <c r="Q23" s="301">
        <v>16.7</v>
      </c>
      <c r="R23" s="224">
        <v>1.9284999999999997</v>
      </c>
      <c r="S23"/>
      <c r="T23" s="301">
        <v>17.8</v>
      </c>
      <c r="U23" s="224">
        <v>3.0285000000000011</v>
      </c>
      <c r="V23"/>
      <c r="W23" s="301">
        <v>15.75</v>
      </c>
      <c r="X23" s="224">
        <v>0.97850000000000037</v>
      </c>
      <c r="Y23"/>
      <c r="Z23" s="301">
        <v>12.3</v>
      </c>
      <c r="AA23" s="224">
        <v>-2.4714999999999989</v>
      </c>
      <c r="AC23" s="301">
        <v>16.950000000000003</v>
      </c>
      <c r="AD23" s="223">
        <v>2.1785000000000032</v>
      </c>
      <c r="AF23" s="301">
        <v>13.95</v>
      </c>
      <c r="AG23" s="223">
        <v>-0.82150000000000034</v>
      </c>
      <c r="AI23" s="301">
        <v>12</v>
      </c>
      <c r="AJ23" s="223">
        <v>-2.7714999999999996</v>
      </c>
      <c r="AV23" s="36">
        <v>42265</v>
      </c>
      <c r="AW23" s="163">
        <v>0.50460000000000171</v>
      </c>
      <c r="AX23" s="163"/>
      <c r="AY23" s="163"/>
      <c r="BA23" s="163">
        <v>1.9046000000000038</v>
      </c>
      <c r="BB23" s="163"/>
      <c r="BC23" s="163"/>
      <c r="BE23" s="163">
        <v>2.6045999999999996</v>
      </c>
      <c r="BF23" s="163"/>
      <c r="BG23" s="163"/>
      <c r="BI23" s="163">
        <v>-0.84539999999999971</v>
      </c>
      <c r="BJ23" s="163"/>
      <c r="BK23" s="163"/>
      <c r="BM23" s="163">
        <v>3.4046000000000038</v>
      </c>
      <c r="BN23" s="163"/>
      <c r="BO23" s="163"/>
      <c r="BQ23" s="163">
        <v>-1.5953999999999997</v>
      </c>
      <c r="BR23" s="163"/>
      <c r="BS23" s="163"/>
      <c r="BU23" s="163">
        <v>-2.295399999999999</v>
      </c>
      <c r="BV23" s="163"/>
      <c r="BW23" s="163"/>
    </row>
    <row r="24" spans="1:75" x14ac:dyDescent="0.35">
      <c r="A24" s="95">
        <v>41170</v>
      </c>
      <c r="B24" s="36">
        <v>41170</v>
      </c>
      <c r="C24" s="301">
        <v>15.05</v>
      </c>
      <c r="D24" s="301">
        <v>16.450000000000003</v>
      </c>
      <c r="E24" s="301">
        <v>17.149999999999999</v>
      </c>
      <c r="F24" s="301">
        <v>13.7</v>
      </c>
      <c r="G24" s="301">
        <v>17.950000000000003</v>
      </c>
      <c r="H24" s="301">
        <v>12.95</v>
      </c>
      <c r="I24" s="301">
        <v>12.25</v>
      </c>
      <c r="J24" s="105"/>
      <c r="K24" s="36">
        <v>42265</v>
      </c>
      <c r="L24" s="108">
        <v>14.432599999999999</v>
      </c>
      <c r="M24" s="98">
        <f t="shared" si="0"/>
        <v>14.545399999999999</v>
      </c>
      <c r="N24" s="108">
        <f t="shared" ref="N24:N87" si="1">AVERAGE(L22:L24)</f>
        <v>14.658533333333333</v>
      </c>
      <c r="O24" s="262"/>
      <c r="P24" s="181">
        <v>42265</v>
      </c>
      <c r="Q24" s="301">
        <v>15.05</v>
      </c>
      <c r="R24" s="224">
        <v>0.50460000000000171</v>
      </c>
      <c r="S24"/>
      <c r="T24" s="301">
        <v>16.450000000000003</v>
      </c>
      <c r="U24" s="224">
        <v>1.9046000000000038</v>
      </c>
      <c r="V24"/>
      <c r="W24" s="301">
        <v>17.149999999999999</v>
      </c>
      <c r="X24" s="224">
        <v>2.6045999999999996</v>
      </c>
      <c r="Y24"/>
      <c r="Z24" s="301">
        <v>13.7</v>
      </c>
      <c r="AA24" s="224">
        <v>-0.84539999999999971</v>
      </c>
      <c r="AC24" s="301">
        <v>17.950000000000003</v>
      </c>
      <c r="AD24" s="223">
        <v>3.4046000000000038</v>
      </c>
      <c r="AF24" s="301">
        <v>12.95</v>
      </c>
      <c r="AG24" s="223">
        <v>-1.5953999999999997</v>
      </c>
      <c r="AI24" s="301">
        <v>12.25</v>
      </c>
      <c r="AJ24" s="223">
        <v>-2.295399999999999</v>
      </c>
      <c r="AV24" s="36">
        <v>42266</v>
      </c>
      <c r="AW24" s="163">
        <v>1.0297000000000018</v>
      </c>
      <c r="AX24" s="163"/>
      <c r="AY24" s="163"/>
      <c r="BA24" s="163">
        <v>0.22970000000000113</v>
      </c>
      <c r="BB24" s="163"/>
      <c r="BC24" s="163"/>
      <c r="BE24" s="163">
        <v>4.829699999999999</v>
      </c>
      <c r="BF24" s="163"/>
      <c r="BG24" s="163"/>
      <c r="BI24" s="163">
        <v>2.6297000000000033</v>
      </c>
      <c r="BJ24" s="163"/>
      <c r="BK24" s="163"/>
      <c r="BM24" s="163">
        <v>2.329699999999999</v>
      </c>
      <c r="BN24" s="163"/>
      <c r="BO24" s="163"/>
      <c r="BQ24" s="163">
        <v>-3.1203000000000003</v>
      </c>
      <c r="BR24" s="163"/>
      <c r="BS24" s="163"/>
      <c r="BU24" s="163">
        <v>-1.3703000000000003</v>
      </c>
      <c r="BV24" s="163"/>
      <c r="BW24" s="163"/>
    </row>
    <row r="25" spans="1:75" x14ac:dyDescent="0.35">
      <c r="A25" s="95">
        <v>41171</v>
      </c>
      <c r="B25" s="36">
        <v>41171</v>
      </c>
      <c r="C25" s="301">
        <v>15.350000000000001</v>
      </c>
      <c r="D25" s="301">
        <v>14.55</v>
      </c>
      <c r="E25" s="301">
        <v>19.149999999999999</v>
      </c>
      <c r="F25" s="301">
        <v>16.950000000000003</v>
      </c>
      <c r="G25" s="301">
        <v>16.649999999999999</v>
      </c>
      <c r="H25" s="301">
        <v>11.2</v>
      </c>
      <c r="I25" s="301">
        <v>12.95</v>
      </c>
      <c r="J25" s="105"/>
      <c r="K25" s="36">
        <v>42266</v>
      </c>
      <c r="L25" s="108">
        <v>14.207999999999998</v>
      </c>
      <c r="M25" s="98">
        <f t="shared" si="0"/>
        <v>14.3203</v>
      </c>
      <c r="N25" s="108">
        <f t="shared" si="1"/>
        <v>14.432933333333333</v>
      </c>
      <c r="O25" s="262"/>
      <c r="P25" s="181">
        <v>42266</v>
      </c>
      <c r="Q25" s="301">
        <v>15.350000000000001</v>
      </c>
      <c r="R25" s="224">
        <v>1.0297000000000018</v>
      </c>
      <c r="S25"/>
      <c r="T25" s="301">
        <v>14.55</v>
      </c>
      <c r="U25" s="224">
        <v>0.22970000000000113</v>
      </c>
      <c r="V25"/>
      <c r="W25" s="301">
        <v>19.149999999999999</v>
      </c>
      <c r="X25" s="224">
        <v>4.829699999999999</v>
      </c>
      <c r="Y25"/>
      <c r="Z25" s="301">
        <v>16.950000000000003</v>
      </c>
      <c r="AA25" s="224">
        <v>2.6297000000000033</v>
      </c>
      <c r="AC25" s="301">
        <v>16.649999999999999</v>
      </c>
      <c r="AD25" s="223">
        <v>2.329699999999999</v>
      </c>
      <c r="AF25" s="301">
        <v>11.2</v>
      </c>
      <c r="AG25" s="223">
        <v>-3.1203000000000003</v>
      </c>
      <c r="AI25" s="301">
        <v>12.95</v>
      </c>
      <c r="AJ25" s="223">
        <v>-1.3703000000000003</v>
      </c>
      <c r="AV25" s="36">
        <v>42267</v>
      </c>
      <c r="AW25" s="163">
        <v>2.9038000000000004</v>
      </c>
      <c r="AX25" s="163">
        <v>0.3</v>
      </c>
      <c r="AY25" s="163"/>
      <c r="BA25" s="163">
        <v>-1.0961999999999996</v>
      </c>
      <c r="BB25" s="163">
        <v>-0.2</v>
      </c>
      <c r="BC25" s="163"/>
      <c r="BE25" s="163">
        <v>4.3537999999999997</v>
      </c>
      <c r="BF25" s="163">
        <v>0</v>
      </c>
      <c r="BG25" s="163"/>
      <c r="BI25" s="163">
        <v>6.2038000000000011</v>
      </c>
      <c r="BJ25" s="163">
        <v>-1.2</v>
      </c>
      <c r="BK25" s="163"/>
      <c r="BM25" s="163">
        <v>-0.99619999999999997</v>
      </c>
      <c r="BN25" s="163">
        <v>0.2</v>
      </c>
      <c r="BO25" s="163"/>
      <c r="BQ25" s="163">
        <v>-4.2961999999999989</v>
      </c>
      <c r="BR25" s="163">
        <v>-0.3</v>
      </c>
      <c r="BS25" s="163"/>
      <c r="BU25" s="163">
        <v>-1.5461999999999989</v>
      </c>
      <c r="BV25" s="163">
        <v>0.3</v>
      </c>
      <c r="BW25" s="163"/>
    </row>
    <row r="26" spans="1:75" x14ac:dyDescent="0.35">
      <c r="A26" s="95">
        <v>41172</v>
      </c>
      <c r="B26" s="36">
        <v>41172</v>
      </c>
      <c r="C26" s="301">
        <v>17</v>
      </c>
      <c r="D26" s="301">
        <v>13</v>
      </c>
      <c r="E26" s="301">
        <v>18.45</v>
      </c>
      <c r="F26" s="301">
        <v>20.3</v>
      </c>
      <c r="G26" s="301">
        <v>13.1</v>
      </c>
      <c r="H26" s="301">
        <v>9.8000000000000007</v>
      </c>
      <c r="I26" s="301">
        <v>12.55</v>
      </c>
      <c r="J26" s="105"/>
      <c r="K26" s="36">
        <v>42267</v>
      </c>
      <c r="L26" s="108">
        <v>13.984399999999999</v>
      </c>
      <c r="M26" s="98">
        <f t="shared" si="0"/>
        <v>14.0962</v>
      </c>
      <c r="N26" s="108">
        <f t="shared" si="1"/>
        <v>14.208333333333334</v>
      </c>
      <c r="O26" s="262"/>
      <c r="P26" s="181">
        <v>42267</v>
      </c>
      <c r="Q26" s="301">
        <v>17</v>
      </c>
      <c r="R26" s="224">
        <v>2.9038000000000004</v>
      </c>
      <c r="S26"/>
      <c r="T26" s="301">
        <v>13</v>
      </c>
      <c r="U26" s="224">
        <v>-1.0961999999999996</v>
      </c>
      <c r="V26"/>
      <c r="W26" s="301">
        <v>18.45</v>
      </c>
      <c r="X26" s="224">
        <v>4.3537999999999997</v>
      </c>
      <c r="Y26"/>
      <c r="Z26" s="301">
        <v>20.3</v>
      </c>
      <c r="AA26" s="224">
        <v>6.2038000000000011</v>
      </c>
      <c r="AC26" s="301">
        <v>13.1</v>
      </c>
      <c r="AD26" s="223">
        <v>-0.99619999999999997</v>
      </c>
      <c r="AF26" s="301">
        <v>9.8000000000000007</v>
      </c>
      <c r="AG26" s="223">
        <v>-4.2961999999999989</v>
      </c>
      <c r="AI26" s="301">
        <v>12.55</v>
      </c>
      <c r="AJ26" s="223">
        <v>-1.5461999999999989</v>
      </c>
      <c r="AV26" s="36">
        <v>42268</v>
      </c>
      <c r="AW26" s="163">
        <v>2.7269000000000023</v>
      </c>
      <c r="AX26" s="163">
        <v>0.27600599999999997</v>
      </c>
      <c r="AY26" s="163"/>
      <c r="BA26" s="163">
        <v>0.32690000000000019</v>
      </c>
      <c r="BB26" s="163">
        <v>-0.2258</v>
      </c>
      <c r="BC26" s="163"/>
      <c r="BE26" s="163">
        <v>2.8769000000000009</v>
      </c>
      <c r="BF26" s="163">
        <v>-2.4767999999999998E-2</v>
      </c>
      <c r="BG26" s="163"/>
      <c r="BI26" s="163">
        <v>4.2269000000000023</v>
      </c>
      <c r="BJ26" s="163">
        <v>-1.2234780000000001</v>
      </c>
      <c r="BK26" s="163"/>
      <c r="BM26" s="163">
        <v>-0.1230999999999991</v>
      </c>
      <c r="BN26" s="163">
        <v>0.17161999999999999</v>
      </c>
      <c r="BO26" s="163"/>
      <c r="BQ26" s="163">
        <v>-3.5730999999999984</v>
      </c>
      <c r="BR26" s="163">
        <v>-0.33354</v>
      </c>
      <c r="BS26" s="163"/>
      <c r="BU26" s="163">
        <v>-0.6230999999999991</v>
      </c>
      <c r="BV26" s="163">
        <v>0.27161999999999997</v>
      </c>
      <c r="BW26" s="163"/>
    </row>
    <row r="27" spans="1:75" x14ac:dyDescent="0.35">
      <c r="A27" s="95">
        <v>41173</v>
      </c>
      <c r="B27" s="36">
        <v>41173</v>
      </c>
      <c r="C27" s="301">
        <v>16.600000000000001</v>
      </c>
      <c r="D27" s="301">
        <v>14.2</v>
      </c>
      <c r="E27" s="301">
        <v>16.75</v>
      </c>
      <c r="F27" s="301">
        <v>18.100000000000001</v>
      </c>
      <c r="G27" s="301">
        <v>13.75</v>
      </c>
      <c r="H27" s="301">
        <v>10.3</v>
      </c>
      <c r="I27" s="301">
        <v>13.25</v>
      </c>
      <c r="J27" s="105"/>
      <c r="K27" s="36">
        <v>42268</v>
      </c>
      <c r="L27" s="108">
        <v>13.761799999999999</v>
      </c>
      <c r="M27" s="98">
        <f t="shared" si="0"/>
        <v>13.873099999999999</v>
      </c>
      <c r="N27" s="108">
        <f t="shared" si="1"/>
        <v>13.984733333333333</v>
      </c>
      <c r="O27" s="262"/>
      <c r="P27" s="181">
        <v>42268</v>
      </c>
      <c r="Q27" s="301">
        <v>16.600000000000001</v>
      </c>
      <c r="R27" s="224">
        <v>2.7269000000000023</v>
      </c>
      <c r="S27"/>
      <c r="T27" s="301">
        <v>14.2</v>
      </c>
      <c r="U27" s="224">
        <v>0.32690000000000019</v>
      </c>
      <c r="V27"/>
      <c r="W27" s="301">
        <v>16.75</v>
      </c>
      <c r="X27" s="224">
        <v>2.8769000000000009</v>
      </c>
      <c r="Y27"/>
      <c r="Z27" s="301">
        <v>18.100000000000001</v>
      </c>
      <c r="AA27" s="224">
        <v>4.2269000000000023</v>
      </c>
      <c r="AC27" s="301">
        <v>13.75</v>
      </c>
      <c r="AD27" s="223">
        <v>-0.1230999999999991</v>
      </c>
      <c r="AF27" s="301">
        <v>10.3</v>
      </c>
      <c r="AG27" s="223">
        <v>-3.5730999999999984</v>
      </c>
      <c r="AI27" s="301">
        <v>13.25</v>
      </c>
      <c r="AJ27" s="223">
        <v>-0.6230999999999991</v>
      </c>
      <c r="AV27" s="36">
        <v>42269</v>
      </c>
      <c r="AW27" s="163">
        <v>2.2990000000000013</v>
      </c>
      <c r="AX27" s="163">
        <v>0.22838999999999998</v>
      </c>
      <c r="AY27" s="163"/>
      <c r="BA27" s="163">
        <v>-0.1509999999999998</v>
      </c>
      <c r="BB27" s="163">
        <v>-0.28211999999999998</v>
      </c>
      <c r="BC27" s="163"/>
      <c r="BE27" s="163">
        <v>2.0990000000000002</v>
      </c>
      <c r="BF27" s="163">
        <v>-7.3919999999999986E-2</v>
      </c>
      <c r="BG27" s="163"/>
      <c r="BI27" s="163">
        <v>-1.1509999999999998</v>
      </c>
      <c r="BJ27" s="163">
        <v>-1.2808220000000001</v>
      </c>
      <c r="BK27" s="163"/>
      <c r="BM27" s="163">
        <v>2.1989999999999998</v>
      </c>
      <c r="BN27" s="163">
        <v>0.12246799999999999</v>
      </c>
      <c r="BO27" s="163"/>
      <c r="BQ27" s="163">
        <v>-2.0510000000000002</v>
      </c>
      <c r="BR27" s="163">
        <v>-0.39498</v>
      </c>
      <c r="BS27" s="163"/>
      <c r="BU27" s="163">
        <v>0.29899999999999949</v>
      </c>
      <c r="BV27" s="163">
        <v>0.22041999999999998</v>
      </c>
      <c r="BW27" s="163"/>
    </row>
    <row r="28" spans="1:75" x14ac:dyDescent="0.35">
      <c r="A28" s="95">
        <v>41174</v>
      </c>
      <c r="B28" s="36">
        <v>41174</v>
      </c>
      <c r="C28" s="301">
        <v>15.950000000000001</v>
      </c>
      <c r="D28" s="301">
        <v>13.5</v>
      </c>
      <c r="E28" s="301">
        <v>15.75</v>
      </c>
      <c r="F28" s="301">
        <v>12.5</v>
      </c>
      <c r="G28" s="301">
        <v>15.85</v>
      </c>
      <c r="H28" s="301">
        <v>11.6</v>
      </c>
      <c r="I28" s="301">
        <v>13.95</v>
      </c>
      <c r="J28" s="105"/>
      <c r="K28" s="36">
        <v>42269</v>
      </c>
      <c r="L28" s="108">
        <v>13.540199999999999</v>
      </c>
      <c r="M28" s="98">
        <f t="shared" si="0"/>
        <v>13.651</v>
      </c>
      <c r="N28" s="108">
        <f t="shared" si="1"/>
        <v>13.762133333333333</v>
      </c>
      <c r="O28" s="262"/>
      <c r="P28" s="181">
        <v>42269</v>
      </c>
      <c r="Q28" s="301">
        <v>15.950000000000001</v>
      </c>
      <c r="R28" s="224">
        <v>2.2990000000000013</v>
      </c>
      <c r="S28"/>
      <c r="T28" s="301">
        <v>13.5</v>
      </c>
      <c r="U28" s="224">
        <v>-0.1509999999999998</v>
      </c>
      <c r="V28"/>
      <c r="W28" s="301">
        <v>15.75</v>
      </c>
      <c r="X28" s="224">
        <v>2.0990000000000002</v>
      </c>
      <c r="Y28"/>
      <c r="Z28" s="301">
        <v>12.5</v>
      </c>
      <c r="AA28" s="224">
        <v>-1.1509999999999998</v>
      </c>
      <c r="AC28" s="301">
        <v>15.85</v>
      </c>
      <c r="AD28" s="223">
        <v>2.1989999999999998</v>
      </c>
      <c r="AF28" s="301">
        <v>11.6</v>
      </c>
      <c r="AG28" s="223">
        <v>-2.0510000000000002</v>
      </c>
      <c r="AI28" s="301">
        <v>13.95</v>
      </c>
      <c r="AJ28" s="223">
        <v>0.29899999999999949</v>
      </c>
      <c r="AV28" s="36">
        <v>42270</v>
      </c>
      <c r="AW28" s="163">
        <v>2.6201000000000008</v>
      </c>
      <c r="AX28" s="163">
        <v>0.15752399999999997</v>
      </c>
      <c r="AY28" s="163"/>
      <c r="BA28" s="163">
        <v>-1.0299000000000014</v>
      </c>
      <c r="BB28" s="163">
        <v>-0.36746400000000001</v>
      </c>
      <c r="BC28" s="163"/>
      <c r="BE28" s="163">
        <v>2.0200999999999993</v>
      </c>
      <c r="BF28" s="163">
        <v>-0.14707199999999998</v>
      </c>
      <c r="BG28" s="163"/>
      <c r="BI28" s="163">
        <v>-1.3798999999999992</v>
      </c>
      <c r="BJ28" s="163">
        <v>-1.3661660000000002</v>
      </c>
      <c r="BK28" s="163"/>
      <c r="BM28" s="163">
        <v>1.2200999999999986</v>
      </c>
      <c r="BN28" s="163">
        <v>4.7791999999999987E-2</v>
      </c>
      <c r="BO28" s="163"/>
      <c r="BQ28" s="163">
        <v>-0.52990000000000137</v>
      </c>
      <c r="BR28" s="163">
        <v>-0.4788</v>
      </c>
      <c r="BS28" s="163"/>
      <c r="BU28" s="163">
        <v>0.22010000000000041</v>
      </c>
      <c r="BV28" s="163">
        <v>0.14421999999999996</v>
      </c>
      <c r="BW28" s="163"/>
    </row>
    <row r="29" spans="1:75" x14ac:dyDescent="0.35">
      <c r="A29" s="95">
        <v>41175</v>
      </c>
      <c r="B29" s="36">
        <v>41175</v>
      </c>
      <c r="C29" s="301">
        <v>16.05</v>
      </c>
      <c r="D29" s="301">
        <v>12.399999999999999</v>
      </c>
      <c r="E29" s="301">
        <v>15.45</v>
      </c>
      <c r="F29" s="301">
        <v>12.05</v>
      </c>
      <c r="G29" s="301">
        <v>14.649999999999999</v>
      </c>
      <c r="H29" s="301">
        <v>12.899999999999999</v>
      </c>
      <c r="I29" s="301">
        <v>13.65</v>
      </c>
      <c r="J29" s="105"/>
      <c r="K29" s="36">
        <v>42270</v>
      </c>
      <c r="L29" s="108">
        <v>13.319599999999999</v>
      </c>
      <c r="M29" s="98">
        <f t="shared" si="0"/>
        <v>13.4299</v>
      </c>
      <c r="N29" s="108">
        <f t="shared" si="1"/>
        <v>13.540533333333334</v>
      </c>
      <c r="O29" s="262"/>
      <c r="P29" s="181">
        <v>42270</v>
      </c>
      <c r="Q29" s="301">
        <v>16.05</v>
      </c>
      <c r="R29" s="224">
        <v>2.6201000000000008</v>
      </c>
      <c r="S29"/>
      <c r="T29" s="301">
        <v>12.399999999999999</v>
      </c>
      <c r="U29" s="224">
        <v>-1.0299000000000014</v>
      </c>
      <c r="V29"/>
      <c r="W29" s="301">
        <v>15.45</v>
      </c>
      <c r="X29" s="224">
        <v>2.0200999999999993</v>
      </c>
      <c r="Y29"/>
      <c r="Z29" s="301">
        <v>12.05</v>
      </c>
      <c r="AA29" s="224">
        <v>-1.3798999999999992</v>
      </c>
      <c r="AC29" s="301">
        <v>14.649999999999999</v>
      </c>
      <c r="AD29" s="223">
        <v>1.2200999999999986</v>
      </c>
      <c r="AF29" s="301">
        <v>12.899999999999999</v>
      </c>
      <c r="AG29" s="223">
        <v>-0.52990000000000137</v>
      </c>
      <c r="AI29" s="301">
        <v>13.65</v>
      </c>
      <c r="AJ29" s="223">
        <v>0.22010000000000041</v>
      </c>
      <c r="AV29" s="36">
        <v>42271</v>
      </c>
      <c r="AW29" s="163">
        <v>2.7902000000000005</v>
      </c>
      <c r="AX29" s="163">
        <v>6.3779999999999962E-2</v>
      </c>
      <c r="AY29" s="163"/>
      <c r="BA29" s="163">
        <v>-1.1097999999999999</v>
      </c>
      <c r="BB29" s="163">
        <v>-0.48036000000000001</v>
      </c>
      <c r="BC29" s="163"/>
      <c r="BE29" s="163">
        <v>3.8402000000000012</v>
      </c>
      <c r="BF29" s="163">
        <v>-0.24182399999999998</v>
      </c>
      <c r="BG29" s="163"/>
      <c r="BI29" s="163">
        <v>0.39020000000000188</v>
      </c>
      <c r="BJ29" s="163">
        <v>-1.4669660000000002</v>
      </c>
      <c r="BK29" s="163"/>
      <c r="BM29" s="163">
        <v>1.190199999999999</v>
      </c>
      <c r="BN29" s="163">
        <v>-5.099200000000001E-2</v>
      </c>
      <c r="BO29" s="163"/>
      <c r="BQ29" s="163">
        <v>-0.75980000000000025</v>
      </c>
      <c r="BR29" s="163">
        <v>-0.58967999999999998</v>
      </c>
      <c r="BS29" s="163"/>
      <c r="BU29" s="163">
        <v>0.54020000000000046</v>
      </c>
      <c r="BV29" s="163">
        <v>4.3419999999999959E-2</v>
      </c>
      <c r="BW29" s="163"/>
    </row>
    <row r="30" spans="1:75" x14ac:dyDescent="0.35">
      <c r="A30" s="95">
        <v>41176</v>
      </c>
      <c r="B30" s="36">
        <v>41176</v>
      </c>
      <c r="C30" s="301">
        <v>16</v>
      </c>
      <c r="D30" s="301">
        <v>12.1</v>
      </c>
      <c r="E30" s="301">
        <v>17.05</v>
      </c>
      <c r="F30" s="301">
        <v>13.600000000000001</v>
      </c>
      <c r="G30" s="301">
        <v>14.399999999999999</v>
      </c>
      <c r="H30" s="301">
        <v>12.45</v>
      </c>
      <c r="I30" s="301">
        <v>13.75</v>
      </c>
      <c r="J30" s="105"/>
      <c r="K30" s="36">
        <v>42271</v>
      </c>
      <c r="L30" s="108">
        <v>13.1</v>
      </c>
      <c r="M30" s="98">
        <f t="shared" si="0"/>
        <v>13.2098</v>
      </c>
      <c r="N30" s="108">
        <f t="shared" si="1"/>
        <v>13.319933333333333</v>
      </c>
      <c r="O30" s="262"/>
      <c r="P30" s="181">
        <v>42271</v>
      </c>
      <c r="Q30" s="301">
        <v>16</v>
      </c>
      <c r="R30" s="224">
        <v>2.7902000000000005</v>
      </c>
      <c r="S30"/>
      <c r="T30" s="301">
        <v>12.1</v>
      </c>
      <c r="U30" s="224">
        <v>-1.1097999999999999</v>
      </c>
      <c r="V30"/>
      <c r="W30" s="301">
        <v>17.05</v>
      </c>
      <c r="X30" s="224">
        <v>3.8402000000000012</v>
      </c>
      <c r="Y30"/>
      <c r="Z30" s="301">
        <v>13.600000000000001</v>
      </c>
      <c r="AA30" s="224">
        <v>0.39020000000000188</v>
      </c>
      <c r="AC30" s="301">
        <v>14.399999999999999</v>
      </c>
      <c r="AD30" s="223">
        <v>1.190199999999999</v>
      </c>
      <c r="AF30" s="301">
        <v>12.45</v>
      </c>
      <c r="AG30" s="223">
        <v>-0.75980000000000025</v>
      </c>
      <c r="AI30" s="301">
        <v>13.75</v>
      </c>
      <c r="AJ30" s="223">
        <v>0.54020000000000046</v>
      </c>
      <c r="AV30" s="36">
        <v>42272</v>
      </c>
      <c r="AW30" s="163">
        <v>4.4092999999999982</v>
      </c>
      <c r="AX30" s="163">
        <v>-4.4970000000000038E-2</v>
      </c>
      <c r="AY30" s="163"/>
      <c r="BA30" s="163">
        <v>-1.9406999999999996</v>
      </c>
      <c r="BB30" s="163">
        <v>-0.62036000000000002</v>
      </c>
      <c r="BC30" s="163"/>
      <c r="BE30" s="163">
        <v>4.1592999999999982</v>
      </c>
      <c r="BF30" s="163">
        <v>-0.355574</v>
      </c>
      <c r="BG30" s="163"/>
      <c r="BI30" s="163">
        <v>2.4092999999999982</v>
      </c>
      <c r="BJ30" s="163">
        <v>-1.5869660000000003</v>
      </c>
      <c r="BK30" s="163"/>
      <c r="BM30" s="163">
        <v>2.7592999999999996</v>
      </c>
      <c r="BN30" s="163">
        <v>-0.17099200000000001</v>
      </c>
      <c r="BO30" s="163"/>
      <c r="BQ30" s="163">
        <v>-1.5407000000000011</v>
      </c>
      <c r="BR30" s="163">
        <v>-0.72968</v>
      </c>
      <c r="BS30" s="163"/>
      <c r="BU30" s="163">
        <v>0.20929999999999893</v>
      </c>
      <c r="BV30" s="163">
        <v>-8.1580000000000041E-2</v>
      </c>
      <c r="BW30" s="163"/>
    </row>
    <row r="31" spans="1:75" x14ac:dyDescent="0.35">
      <c r="A31" s="95">
        <v>41177</v>
      </c>
      <c r="B31" s="36">
        <v>41177</v>
      </c>
      <c r="C31" s="301">
        <v>17.399999999999999</v>
      </c>
      <c r="D31" s="301">
        <v>11.05</v>
      </c>
      <c r="E31" s="301">
        <v>17.149999999999999</v>
      </c>
      <c r="F31" s="301">
        <v>15.399999999999999</v>
      </c>
      <c r="G31" s="301">
        <v>15.75</v>
      </c>
      <c r="H31" s="301">
        <v>11.45</v>
      </c>
      <c r="I31" s="301">
        <v>13.2</v>
      </c>
      <c r="J31" s="105"/>
      <c r="K31" s="36">
        <v>42272</v>
      </c>
      <c r="L31" s="108">
        <v>12.881399999999999</v>
      </c>
      <c r="M31" s="98">
        <f t="shared" si="0"/>
        <v>12.9907</v>
      </c>
      <c r="N31" s="108">
        <f t="shared" si="1"/>
        <v>13.100333333333333</v>
      </c>
      <c r="O31" s="262"/>
      <c r="P31" s="181">
        <v>42272</v>
      </c>
      <c r="Q31" s="301">
        <v>17.399999999999999</v>
      </c>
      <c r="R31" s="224">
        <v>4.4092999999999982</v>
      </c>
      <c r="S31"/>
      <c r="T31" s="301">
        <v>11.05</v>
      </c>
      <c r="U31" s="224">
        <v>-1.9406999999999996</v>
      </c>
      <c r="V31"/>
      <c r="W31" s="301">
        <v>17.149999999999999</v>
      </c>
      <c r="X31" s="224">
        <v>4.1592999999999982</v>
      </c>
      <c r="Y31"/>
      <c r="Z31" s="301">
        <v>15.399999999999999</v>
      </c>
      <c r="AA31" s="224">
        <v>2.4092999999999982</v>
      </c>
      <c r="AC31" s="301">
        <v>15.75</v>
      </c>
      <c r="AD31" s="223">
        <v>2.7592999999999996</v>
      </c>
      <c r="AF31" s="301">
        <v>11.45</v>
      </c>
      <c r="AG31" s="223">
        <v>-1.5407000000000011</v>
      </c>
      <c r="AI31" s="301">
        <v>13.2</v>
      </c>
      <c r="AJ31" s="223">
        <v>0.20929999999999893</v>
      </c>
      <c r="AV31" s="36">
        <v>42273</v>
      </c>
      <c r="AW31" s="163">
        <v>3.8274000000000026</v>
      </c>
      <c r="AX31" s="163">
        <v>-0.17889000000000002</v>
      </c>
      <c r="AY31" s="163"/>
      <c r="BA31" s="163">
        <v>-1.5225999999999988</v>
      </c>
      <c r="BB31" s="163">
        <v>-0.78701600000000005</v>
      </c>
      <c r="BC31" s="163"/>
      <c r="BE31" s="163">
        <v>1.9274000000000004</v>
      </c>
      <c r="BF31" s="163">
        <v>-0.50139800000000001</v>
      </c>
      <c r="BG31" s="163"/>
      <c r="BI31" s="163">
        <v>1.5774000000000008</v>
      </c>
      <c r="BJ31" s="163">
        <v>-1.7327900000000003</v>
      </c>
      <c r="BK31" s="163"/>
      <c r="BM31" s="163">
        <v>3.7274000000000012</v>
      </c>
      <c r="BN31" s="163">
        <v>-0.31086399999999997</v>
      </c>
      <c r="BO31" s="163"/>
      <c r="BQ31" s="163">
        <v>-7.2599999999999554E-2</v>
      </c>
      <c r="BR31" s="163">
        <v>-0.89335999999999993</v>
      </c>
      <c r="BS31" s="163"/>
      <c r="BU31" s="163">
        <v>-0.87259999999999849</v>
      </c>
      <c r="BV31" s="163">
        <v>-0.24526000000000003</v>
      </c>
      <c r="BW31" s="163"/>
    </row>
    <row r="32" spans="1:75" x14ac:dyDescent="0.35">
      <c r="A32" s="95">
        <v>41178</v>
      </c>
      <c r="B32" s="36">
        <v>41178</v>
      </c>
      <c r="C32" s="301">
        <v>16.600000000000001</v>
      </c>
      <c r="D32" s="301">
        <v>11.25</v>
      </c>
      <c r="E32" s="301">
        <v>14.7</v>
      </c>
      <c r="F32" s="301">
        <v>14.35</v>
      </c>
      <c r="G32" s="301">
        <v>16.5</v>
      </c>
      <c r="H32" s="301">
        <v>12.7</v>
      </c>
      <c r="I32" s="301">
        <v>11.9</v>
      </c>
      <c r="J32" s="105"/>
      <c r="K32" s="36">
        <v>42273</v>
      </c>
      <c r="L32" s="108">
        <v>12.663799999999998</v>
      </c>
      <c r="M32" s="98">
        <f t="shared" si="0"/>
        <v>12.772599999999999</v>
      </c>
      <c r="N32" s="108">
        <f t="shared" si="1"/>
        <v>12.881733333333335</v>
      </c>
      <c r="O32" s="262"/>
      <c r="P32" s="181">
        <v>42273</v>
      </c>
      <c r="Q32" s="301">
        <v>16.600000000000001</v>
      </c>
      <c r="R32" s="224">
        <v>3.8274000000000026</v>
      </c>
      <c r="S32"/>
      <c r="T32" s="301">
        <v>11.25</v>
      </c>
      <c r="U32" s="224">
        <v>-1.5225999999999988</v>
      </c>
      <c r="V32"/>
      <c r="W32" s="301">
        <v>14.7</v>
      </c>
      <c r="X32" s="224">
        <v>1.9274000000000004</v>
      </c>
      <c r="Y32"/>
      <c r="Z32" s="301">
        <v>14.35</v>
      </c>
      <c r="AA32" s="224">
        <v>1.5774000000000008</v>
      </c>
      <c r="AC32" s="301">
        <v>16.5</v>
      </c>
      <c r="AD32" s="223">
        <v>3.7274000000000012</v>
      </c>
      <c r="AF32" s="301">
        <v>12.7</v>
      </c>
      <c r="AG32" s="223">
        <v>-7.2599999999999554E-2</v>
      </c>
      <c r="AI32" s="301">
        <v>11.9</v>
      </c>
      <c r="AJ32" s="223">
        <v>-0.87259999999999849</v>
      </c>
      <c r="AV32" s="36">
        <v>42274</v>
      </c>
      <c r="AW32" s="163">
        <v>1.4445000000000014</v>
      </c>
      <c r="AX32" s="163">
        <v>-0.34592400000000001</v>
      </c>
      <c r="AY32" s="163"/>
      <c r="BA32" s="163">
        <v>-3.1554999999999982</v>
      </c>
      <c r="BB32" s="163">
        <v>-1.0108760000000001</v>
      </c>
      <c r="BC32" s="163"/>
      <c r="BE32" s="163">
        <v>1.2445000000000022</v>
      </c>
      <c r="BF32" s="163">
        <v>-0.67015400000000003</v>
      </c>
      <c r="BG32" s="163"/>
      <c r="BI32" s="163">
        <v>-1.2554999999999978</v>
      </c>
      <c r="BJ32" s="163">
        <v>-1.9256540000000002</v>
      </c>
      <c r="BK32" s="163"/>
      <c r="BM32" s="163">
        <v>4.3945000000000007</v>
      </c>
      <c r="BN32" s="163">
        <v>-0.46756599999999998</v>
      </c>
      <c r="BO32" s="163"/>
      <c r="BQ32" s="163">
        <v>1.0445000000000029</v>
      </c>
      <c r="BR32" s="163">
        <v>-1.0621159999999998</v>
      </c>
      <c r="BS32" s="163"/>
      <c r="BU32" s="163">
        <v>0.49450000000000216</v>
      </c>
      <c r="BV32" s="163">
        <v>-0.41746000000000005</v>
      </c>
      <c r="BW32" s="163"/>
    </row>
    <row r="33" spans="1:75" x14ac:dyDescent="0.35">
      <c r="A33" s="95">
        <v>41179</v>
      </c>
      <c r="B33" s="36">
        <v>41179</v>
      </c>
      <c r="C33" s="301">
        <v>14</v>
      </c>
      <c r="D33" s="301">
        <v>9.4</v>
      </c>
      <c r="E33" s="301">
        <v>13.8</v>
      </c>
      <c r="F33" s="301">
        <v>11.3</v>
      </c>
      <c r="G33" s="301">
        <v>16.95</v>
      </c>
      <c r="H33" s="301">
        <v>13.600000000000001</v>
      </c>
      <c r="I33" s="301">
        <v>13.05</v>
      </c>
      <c r="J33" s="105"/>
      <c r="K33" s="36">
        <v>42274</v>
      </c>
      <c r="L33" s="108">
        <v>12.447199999999999</v>
      </c>
      <c r="M33" s="98">
        <f t="shared" si="0"/>
        <v>12.555499999999999</v>
      </c>
      <c r="N33" s="108">
        <f t="shared" si="1"/>
        <v>12.664133333333332</v>
      </c>
      <c r="O33" s="262"/>
      <c r="P33" s="181">
        <v>42274</v>
      </c>
      <c r="Q33" s="301">
        <v>14</v>
      </c>
      <c r="R33" s="224">
        <v>1.4445000000000014</v>
      </c>
      <c r="S33"/>
      <c r="T33" s="301">
        <v>9.4</v>
      </c>
      <c r="U33" s="224">
        <v>-3.1554999999999982</v>
      </c>
      <c r="V33"/>
      <c r="W33" s="301">
        <v>13.8</v>
      </c>
      <c r="X33" s="224">
        <v>1.2445000000000022</v>
      </c>
      <c r="Y33"/>
      <c r="Z33" s="301">
        <v>11.3</v>
      </c>
      <c r="AA33" s="224">
        <v>-1.2554999999999978</v>
      </c>
      <c r="AC33" s="301">
        <v>16.95</v>
      </c>
      <c r="AD33" s="223">
        <v>4.3945000000000007</v>
      </c>
      <c r="AF33" s="301">
        <v>13.600000000000001</v>
      </c>
      <c r="AG33" s="223">
        <v>1.0445000000000029</v>
      </c>
      <c r="AI33" s="301">
        <v>13.05</v>
      </c>
      <c r="AJ33" s="223">
        <v>0.49450000000000216</v>
      </c>
      <c r="AV33" s="36">
        <v>42275</v>
      </c>
      <c r="AW33" s="163">
        <v>1.6105999999999998</v>
      </c>
      <c r="AX33" s="163">
        <v>-0.53526799999999997</v>
      </c>
      <c r="AY33" s="163"/>
      <c r="BA33" s="163">
        <v>-1.5893999999999995</v>
      </c>
      <c r="BB33" s="163">
        <v>-1.2295</v>
      </c>
      <c r="BC33" s="163"/>
      <c r="BE33" s="163">
        <v>1.8605999999999998</v>
      </c>
      <c r="BF33" s="163">
        <v>-0.86145000000000005</v>
      </c>
      <c r="BG33" s="163"/>
      <c r="BI33" s="163">
        <v>-1.6394000000000002</v>
      </c>
      <c r="BJ33" s="163">
        <v>-2.1442780000000004</v>
      </c>
      <c r="BK33" s="163"/>
      <c r="BM33" s="163">
        <v>2.4106000000000005</v>
      </c>
      <c r="BN33" s="163">
        <v>-0.65495799999999993</v>
      </c>
      <c r="BO33" s="163"/>
      <c r="BQ33" s="163">
        <v>1.9606000000000012</v>
      </c>
      <c r="BR33" s="163">
        <v>-1.2534119999999997</v>
      </c>
      <c r="BS33" s="163"/>
      <c r="BU33" s="163">
        <v>1.8105999999999991</v>
      </c>
      <c r="BV33" s="163">
        <v>-0.60875600000000007</v>
      </c>
      <c r="BW33" s="163"/>
    </row>
    <row r="34" spans="1:75" x14ac:dyDescent="0.35">
      <c r="A34" s="95">
        <v>41180</v>
      </c>
      <c r="B34" s="36">
        <v>41180</v>
      </c>
      <c r="C34" s="301">
        <v>13.95</v>
      </c>
      <c r="D34" s="301">
        <v>10.75</v>
      </c>
      <c r="E34" s="301">
        <v>14.2</v>
      </c>
      <c r="F34" s="301">
        <v>10.7</v>
      </c>
      <c r="G34" s="301">
        <v>14.75</v>
      </c>
      <c r="H34" s="301">
        <v>14.3</v>
      </c>
      <c r="I34" s="301">
        <v>14.149999999999999</v>
      </c>
      <c r="J34" s="105"/>
      <c r="K34" s="36">
        <v>42275</v>
      </c>
      <c r="L34" s="108">
        <v>12.2316</v>
      </c>
      <c r="M34" s="98">
        <f t="shared" si="0"/>
        <v>12.339399999999999</v>
      </c>
      <c r="N34" s="108">
        <f t="shared" si="1"/>
        <v>12.447533333333332</v>
      </c>
      <c r="O34" s="262"/>
      <c r="P34" s="181">
        <v>42275</v>
      </c>
      <c r="Q34" s="301">
        <v>13.95</v>
      </c>
      <c r="R34" s="224">
        <v>1.6105999999999998</v>
      </c>
      <c r="S34"/>
      <c r="T34" s="301">
        <v>10.75</v>
      </c>
      <c r="U34" s="224">
        <v>-1.5893999999999995</v>
      </c>
      <c r="V34"/>
      <c r="W34" s="301">
        <v>14.2</v>
      </c>
      <c r="X34" s="224">
        <v>1.8605999999999998</v>
      </c>
      <c r="Y34"/>
      <c r="Z34" s="301">
        <v>10.7</v>
      </c>
      <c r="AA34" s="224">
        <v>-1.6394000000000002</v>
      </c>
      <c r="AC34" s="301">
        <v>14.75</v>
      </c>
      <c r="AD34" s="223">
        <v>2.4106000000000005</v>
      </c>
      <c r="AF34" s="301">
        <v>14.3</v>
      </c>
      <c r="AG34" s="223">
        <v>1.9606000000000012</v>
      </c>
      <c r="AI34" s="301">
        <v>14.149999999999999</v>
      </c>
      <c r="AJ34" s="223">
        <v>1.8105999999999991</v>
      </c>
      <c r="AV34" s="36">
        <v>42276</v>
      </c>
      <c r="AW34" s="163">
        <v>3.5257000000000005</v>
      </c>
      <c r="AX34" s="163">
        <v>-0.73128799999999994</v>
      </c>
      <c r="AY34" s="163"/>
      <c r="BA34" s="163">
        <v>0.67570000000000086</v>
      </c>
      <c r="BB34" s="163">
        <v>-1.4473</v>
      </c>
      <c r="BC34" s="163"/>
      <c r="BE34" s="163">
        <v>1.5756999999999994</v>
      </c>
      <c r="BF34" s="163">
        <v>-1.074894</v>
      </c>
      <c r="BG34" s="163"/>
      <c r="BI34" s="163">
        <v>-1.1743000000000006</v>
      </c>
      <c r="BJ34" s="163">
        <v>-2.3882140000000005</v>
      </c>
      <c r="BK34" s="163"/>
      <c r="BM34" s="163">
        <v>0.2757000000000005</v>
      </c>
      <c r="BN34" s="163">
        <v>-0.87275799999999992</v>
      </c>
      <c r="BO34" s="163"/>
      <c r="BQ34" s="163">
        <v>3.0756999999999994</v>
      </c>
      <c r="BR34" s="163">
        <v>-1.4581439999999997</v>
      </c>
      <c r="BS34" s="163"/>
      <c r="BU34" s="163">
        <v>0.17570000000000086</v>
      </c>
      <c r="BV34" s="163">
        <v>-0.82655600000000007</v>
      </c>
      <c r="BW34" s="163"/>
    </row>
    <row r="35" spans="1:75" x14ac:dyDescent="0.35">
      <c r="A35" s="95">
        <v>41181</v>
      </c>
      <c r="B35" s="36">
        <v>41181</v>
      </c>
      <c r="C35" s="301">
        <v>15.65</v>
      </c>
      <c r="D35" s="301">
        <v>12.8</v>
      </c>
      <c r="E35" s="301">
        <v>13.7</v>
      </c>
      <c r="F35" s="301">
        <v>10.95</v>
      </c>
      <c r="G35" s="301">
        <v>12.4</v>
      </c>
      <c r="H35" s="301">
        <v>15.2</v>
      </c>
      <c r="I35" s="301">
        <v>12.3</v>
      </c>
      <c r="J35" s="105"/>
      <c r="K35" s="36">
        <v>42276</v>
      </c>
      <c r="L35" s="108">
        <v>12.016999999999999</v>
      </c>
      <c r="M35" s="98">
        <f t="shared" si="0"/>
        <v>12.1243</v>
      </c>
      <c r="N35" s="108">
        <f t="shared" si="1"/>
        <v>12.231933333333332</v>
      </c>
      <c r="O35" s="262"/>
      <c r="P35" s="181">
        <v>42276</v>
      </c>
      <c r="Q35" s="301">
        <v>15.65</v>
      </c>
      <c r="R35" s="224">
        <v>3.5257000000000005</v>
      </c>
      <c r="S35"/>
      <c r="T35" s="301">
        <v>12.8</v>
      </c>
      <c r="U35" s="224">
        <v>0.67570000000000086</v>
      </c>
      <c r="V35"/>
      <c r="W35" s="301">
        <v>13.7</v>
      </c>
      <c r="X35" s="224">
        <v>1.5756999999999994</v>
      </c>
      <c r="Y35"/>
      <c r="Z35" s="301">
        <v>10.95</v>
      </c>
      <c r="AA35" s="224">
        <v>-1.1743000000000006</v>
      </c>
      <c r="AC35" s="301">
        <v>12.4</v>
      </c>
      <c r="AD35" s="223">
        <v>0.2757000000000005</v>
      </c>
      <c r="AF35" s="301">
        <v>15.2</v>
      </c>
      <c r="AG35" s="223">
        <v>3.0756999999999994</v>
      </c>
      <c r="AI35" s="301">
        <v>12.3</v>
      </c>
      <c r="AJ35" s="223">
        <v>0.17570000000000086</v>
      </c>
      <c r="AV35" s="36">
        <v>42277</v>
      </c>
      <c r="AW35" s="163">
        <v>3.4898000000000007</v>
      </c>
      <c r="AX35" s="163">
        <v>-0.94728799999999991</v>
      </c>
      <c r="AY35" s="163"/>
      <c r="BA35" s="163">
        <v>-0.56020000000000003</v>
      </c>
      <c r="BB35" s="163">
        <v>-1.7113</v>
      </c>
      <c r="BC35" s="163"/>
      <c r="BE35" s="163">
        <v>0.88980000000000103</v>
      </c>
      <c r="BF35" s="163">
        <v>-1.314894</v>
      </c>
      <c r="BG35" s="163"/>
      <c r="BI35" s="163">
        <v>-0.86019999999999897</v>
      </c>
      <c r="BJ35" s="163">
        <v>-2.6522140000000007</v>
      </c>
      <c r="BK35" s="163"/>
      <c r="BM35" s="163">
        <v>1.889800000000001</v>
      </c>
      <c r="BN35" s="163">
        <v>-1.107958</v>
      </c>
      <c r="BO35" s="163"/>
      <c r="BQ35" s="163">
        <v>1.5898000000000003</v>
      </c>
      <c r="BR35" s="163">
        <v>-1.6933439999999997</v>
      </c>
      <c r="BS35" s="163"/>
      <c r="BU35" s="163">
        <v>-1.4101999999999997</v>
      </c>
      <c r="BV35" s="163">
        <v>-1.0953560000000002</v>
      </c>
      <c r="BW35" s="163"/>
    </row>
    <row r="36" spans="1:75" x14ac:dyDescent="0.35">
      <c r="A36" s="95">
        <v>41182</v>
      </c>
      <c r="B36" s="36">
        <v>41182</v>
      </c>
      <c r="C36" s="301">
        <v>15.4</v>
      </c>
      <c r="D36" s="301">
        <v>11.35</v>
      </c>
      <c r="E36" s="301">
        <v>12.8</v>
      </c>
      <c r="F36" s="301">
        <v>11.05</v>
      </c>
      <c r="G36" s="301">
        <v>13.8</v>
      </c>
      <c r="H36" s="301">
        <v>13.5</v>
      </c>
      <c r="I36" s="301">
        <v>10.5</v>
      </c>
      <c r="J36" s="105"/>
      <c r="K36" s="36">
        <v>42277</v>
      </c>
      <c r="L36" s="108">
        <v>11.8034</v>
      </c>
      <c r="M36" s="98">
        <f t="shared" si="0"/>
        <v>11.9102</v>
      </c>
      <c r="N36" s="108">
        <f t="shared" si="1"/>
        <v>12.017333333333333</v>
      </c>
      <c r="O36" s="262"/>
      <c r="P36" s="181">
        <v>42277</v>
      </c>
      <c r="Q36" s="301">
        <v>15.4</v>
      </c>
      <c r="R36" s="224">
        <v>3.4898000000000007</v>
      </c>
      <c r="S36"/>
      <c r="T36" s="301">
        <v>11.35</v>
      </c>
      <c r="U36" s="224">
        <v>-0.56020000000000003</v>
      </c>
      <c r="V36"/>
      <c r="W36" s="301">
        <v>12.8</v>
      </c>
      <c r="X36" s="224">
        <v>0.88980000000000103</v>
      </c>
      <c r="Y36"/>
      <c r="Z36" s="301">
        <v>11.05</v>
      </c>
      <c r="AA36" s="224">
        <v>-0.86019999999999897</v>
      </c>
      <c r="AC36" s="301">
        <v>13.8</v>
      </c>
      <c r="AD36" s="223">
        <v>1.889800000000001</v>
      </c>
      <c r="AF36" s="301">
        <v>13.5</v>
      </c>
      <c r="AG36" s="223">
        <v>1.5898000000000003</v>
      </c>
      <c r="AI36" s="301">
        <v>10.5</v>
      </c>
      <c r="AJ36" s="223">
        <v>-1.4101999999999997</v>
      </c>
      <c r="AV36" s="36">
        <v>42278</v>
      </c>
      <c r="AW36" s="163">
        <v>2.4529000000000014</v>
      </c>
      <c r="AX36" s="163">
        <v>-1.1907619999999999</v>
      </c>
      <c r="AY36" s="163"/>
      <c r="BA36" s="163">
        <v>-1.2470999999999997</v>
      </c>
      <c r="BB36" s="163">
        <v>-2.0045160000000002</v>
      </c>
      <c r="BC36" s="163"/>
      <c r="BE36" s="163">
        <v>-9.7099999999999298E-2</v>
      </c>
      <c r="BF36" s="163">
        <v>-1.6028739999999999</v>
      </c>
      <c r="BG36" s="163"/>
      <c r="BI36" s="163">
        <v>0.85290000000000177</v>
      </c>
      <c r="BJ36" s="163">
        <v>-2.9140140000000008</v>
      </c>
      <c r="BK36" s="163"/>
      <c r="BM36" s="163">
        <v>2.7529000000000003</v>
      </c>
      <c r="BN36" s="163">
        <v>-1.359286</v>
      </c>
      <c r="BO36" s="163"/>
      <c r="BQ36" s="163">
        <v>0.30290000000000106</v>
      </c>
      <c r="BR36" s="163">
        <v>-1.9551439999999998</v>
      </c>
      <c r="BS36" s="163"/>
      <c r="BU36" s="163">
        <v>-1.1470999999999982</v>
      </c>
      <c r="BV36" s="163">
        <v>-1.3885720000000001</v>
      </c>
      <c r="BW36" s="163"/>
    </row>
    <row r="37" spans="1:75" x14ac:dyDescent="0.35">
      <c r="A37" s="95">
        <v>41183</v>
      </c>
      <c r="B37" s="36">
        <v>41183</v>
      </c>
      <c r="C37" s="301">
        <v>14.15</v>
      </c>
      <c r="D37" s="301">
        <v>10.45</v>
      </c>
      <c r="E37" s="301">
        <v>11.6</v>
      </c>
      <c r="F37" s="301">
        <v>12.55</v>
      </c>
      <c r="G37" s="301">
        <v>14.45</v>
      </c>
      <c r="H37" s="301">
        <v>12</v>
      </c>
      <c r="I37" s="301">
        <v>10.55</v>
      </c>
      <c r="J37" s="105"/>
      <c r="K37" s="36">
        <v>42278</v>
      </c>
      <c r="L37" s="108">
        <v>11.5908</v>
      </c>
      <c r="M37" s="98">
        <f t="shared" si="0"/>
        <v>11.697099999999999</v>
      </c>
      <c r="N37" s="108">
        <f t="shared" si="1"/>
        <v>11.803733333333334</v>
      </c>
      <c r="O37" s="262"/>
      <c r="P37" s="181">
        <v>42278</v>
      </c>
      <c r="Q37" s="301">
        <v>14.15</v>
      </c>
      <c r="R37" s="224">
        <v>2.4529000000000014</v>
      </c>
      <c r="S37"/>
      <c r="T37" s="301">
        <v>10.45</v>
      </c>
      <c r="U37" s="224">
        <v>-1.2470999999999997</v>
      </c>
      <c r="V37"/>
      <c r="W37" s="301">
        <v>11.6</v>
      </c>
      <c r="X37" s="224">
        <v>-9.7099999999999298E-2</v>
      </c>
      <c r="Y37"/>
      <c r="Z37" s="301">
        <v>12.55</v>
      </c>
      <c r="AA37" s="224">
        <v>0.85290000000000177</v>
      </c>
      <c r="AC37" s="301">
        <v>14.45</v>
      </c>
      <c r="AD37" s="223">
        <v>2.7529000000000003</v>
      </c>
      <c r="AF37" s="301">
        <v>12</v>
      </c>
      <c r="AG37" s="223">
        <v>0.30290000000000106</v>
      </c>
      <c r="AI37" s="301">
        <v>10.55</v>
      </c>
      <c r="AJ37" s="223">
        <v>-1.1470999999999982</v>
      </c>
      <c r="AV37" s="36">
        <v>42279</v>
      </c>
      <c r="AW37" s="163">
        <v>2.0150000000000006</v>
      </c>
      <c r="AX37" s="163">
        <v>-1.4541379999999999</v>
      </c>
      <c r="AY37" s="163"/>
      <c r="BA37" s="163">
        <v>-3.2349999999999994</v>
      </c>
      <c r="BB37" s="163">
        <v>-2.3726760000000002</v>
      </c>
      <c r="BC37" s="163"/>
      <c r="BE37" s="163">
        <v>0.11500000000000021</v>
      </c>
      <c r="BF37" s="163">
        <v>-1.8860739999999998</v>
      </c>
      <c r="BG37" s="163"/>
      <c r="BI37" s="163">
        <v>0.46499999999999986</v>
      </c>
      <c r="BJ37" s="163">
        <v>-3.1972140000000007</v>
      </c>
      <c r="BK37" s="163"/>
      <c r="BM37" s="163">
        <v>1.5000000000000568E-2</v>
      </c>
      <c r="BN37" s="163">
        <v>-1.6424859999999999</v>
      </c>
      <c r="BO37" s="163"/>
      <c r="BQ37" s="163">
        <v>0.41499999999999915</v>
      </c>
      <c r="BR37" s="163">
        <v>-2.2383439999999997</v>
      </c>
      <c r="BS37" s="163"/>
      <c r="BU37" s="163">
        <v>-2.3349999999999991</v>
      </c>
      <c r="BV37" s="163">
        <v>-1.7284120000000001</v>
      </c>
      <c r="BW37" s="163"/>
    </row>
    <row r="38" spans="1:75" x14ac:dyDescent="0.35">
      <c r="A38" s="95">
        <v>41184</v>
      </c>
      <c r="B38" s="36">
        <v>41184</v>
      </c>
      <c r="C38" s="301">
        <v>13.5</v>
      </c>
      <c r="D38" s="301">
        <v>8.25</v>
      </c>
      <c r="E38" s="301">
        <v>11.6</v>
      </c>
      <c r="F38" s="301">
        <v>11.95</v>
      </c>
      <c r="G38" s="301">
        <v>11.5</v>
      </c>
      <c r="H38" s="301">
        <v>11.899999999999999</v>
      </c>
      <c r="I38" s="301">
        <v>9.15</v>
      </c>
      <c r="J38" s="105"/>
      <c r="K38" s="36">
        <v>42279</v>
      </c>
      <c r="L38" s="108">
        <v>11.379199999999999</v>
      </c>
      <c r="M38" s="98">
        <f t="shared" si="0"/>
        <v>11.484999999999999</v>
      </c>
      <c r="N38" s="108">
        <f t="shared" si="1"/>
        <v>11.591133333333332</v>
      </c>
      <c r="O38" s="262"/>
      <c r="P38" s="181">
        <v>42279</v>
      </c>
      <c r="Q38" s="301">
        <v>13.5</v>
      </c>
      <c r="R38" s="224">
        <v>2.0150000000000006</v>
      </c>
      <c r="S38"/>
      <c r="T38" s="301">
        <v>8.25</v>
      </c>
      <c r="U38" s="224">
        <v>-3.2349999999999994</v>
      </c>
      <c r="V38"/>
      <c r="W38" s="301">
        <v>11.6</v>
      </c>
      <c r="X38" s="224">
        <v>0.11500000000000021</v>
      </c>
      <c r="Y38"/>
      <c r="Z38" s="301">
        <v>11.95</v>
      </c>
      <c r="AA38" s="224">
        <v>0.46499999999999986</v>
      </c>
      <c r="AC38" s="301">
        <v>11.5</v>
      </c>
      <c r="AD38" s="223">
        <v>1.5000000000000568E-2</v>
      </c>
      <c r="AF38" s="301">
        <v>11.899999999999999</v>
      </c>
      <c r="AG38" s="223">
        <v>0.41499999999999915</v>
      </c>
      <c r="AI38" s="301">
        <v>9.15</v>
      </c>
      <c r="AJ38" s="223">
        <v>-2.3349999999999991</v>
      </c>
      <c r="AV38" s="36">
        <v>42280</v>
      </c>
      <c r="AW38" s="163">
        <v>-0.82390000000000008</v>
      </c>
      <c r="AX38" s="163">
        <v>-1.7887579999999998</v>
      </c>
      <c r="AY38" s="163"/>
      <c r="BA38" s="163">
        <v>-3.123899999999999</v>
      </c>
      <c r="BB38" s="163">
        <v>-2.7681360000000002</v>
      </c>
      <c r="BC38" s="163"/>
      <c r="BE38" s="163">
        <v>-0.17389999999999972</v>
      </c>
      <c r="BF38" s="163">
        <v>-2.2206939999999999</v>
      </c>
      <c r="BG38" s="163"/>
      <c r="BI38" s="163">
        <v>0.32610000000000028</v>
      </c>
      <c r="BJ38" s="163">
        <v>-3.5014140000000005</v>
      </c>
      <c r="BK38" s="163"/>
      <c r="BM38" s="163">
        <v>-1.3239000000000001</v>
      </c>
      <c r="BN38" s="163">
        <v>-1.98319</v>
      </c>
      <c r="BO38" s="163"/>
      <c r="BQ38" s="163">
        <v>-0.87390000000000079</v>
      </c>
      <c r="BR38" s="163">
        <v>-2.5729639999999998</v>
      </c>
      <c r="BS38" s="163"/>
      <c r="BU38" s="163">
        <v>-5.2238999999999987</v>
      </c>
      <c r="BV38" s="163">
        <v>-2.3368120000000001</v>
      </c>
      <c r="BW38" s="163"/>
    </row>
    <row r="39" spans="1:75" x14ac:dyDescent="0.35">
      <c r="A39" s="95">
        <v>41185</v>
      </c>
      <c r="B39" s="36">
        <v>41185</v>
      </c>
      <c r="C39" s="301">
        <v>10.45</v>
      </c>
      <c r="D39" s="301">
        <v>8.15</v>
      </c>
      <c r="E39" s="301">
        <v>11.1</v>
      </c>
      <c r="F39" s="301">
        <v>11.6</v>
      </c>
      <c r="G39" s="301">
        <v>9.9499999999999993</v>
      </c>
      <c r="H39" s="301">
        <v>10.399999999999999</v>
      </c>
      <c r="I39" s="301">
        <v>6.0500000000000007</v>
      </c>
      <c r="J39" s="105"/>
      <c r="K39" s="36">
        <v>42280</v>
      </c>
      <c r="L39" s="108">
        <v>11.1686</v>
      </c>
      <c r="M39" s="98">
        <f t="shared" si="0"/>
        <v>11.273899999999999</v>
      </c>
      <c r="N39" s="108">
        <f t="shared" si="1"/>
        <v>11.379533333333333</v>
      </c>
      <c r="O39" s="262"/>
      <c r="P39" s="181">
        <v>42280</v>
      </c>
      <c r="Q39" s="301">
        <v>10.45</v>
      </c>
      <c r="R39" s="224">
        <v>-0.82390000000000008</v>
      </c>
      <c r="S39"/>
      <c r="T39" s="301">
        <v>8.15</v>
      </c>
      <c r="U39" s="224">
        <v>-3.123899999999999</v>
      </c>
      <c r="V39"/>
      <c r="W39" s="301">
        <v>11.1</v>
      </c>
      <c r="X39" s="224">
        <v>-0.17389999999999972</v>
      </c>
      <c r="Y39"/>
      <c r="Z39" s="301">
        <v>11.6</v>
      </c>
      <c r="AA39" s="224">
        <v>0.32610000000000028</v>
      </c>
      <c r="AC39" s="301">
        <v>9.9499999999999993</v>
      </c>
      <c r="AD39" s="223">
        <v>-1.3239000000000001</v>
      </c>
      <c r="AF39" s="301">
        <v>10.399999999999999</v>
      </c>
      <c r="AG39" s="223">
        <v>-0.87390000000000079</v>
      </c>
      <c r="AI39" s="301">
        <v>6.0500000000000007</v>
      </c>
      <c r="AJ39" s="223">
        <v>-5.2238999999999987</v>
      </c>
      <c r="AV39" s="36">
        <v>42281</v>
      </c>
      <c r="AW39" s="163">
        <v>-3.0137999999999998</v>
      </c>
      <c r="AX39" s="163">
        <v>-2.210998</v>
      </c>
      <c r="AY39" s="163"/>
      <c r="BA39" s="163">
        <v>-2.6138000000000012</v>
      </c>
      <c r="BB39" s="163">
        <v>-3.157896</v>
      </c>
      <c r="BC39" s="163"/>
      <c r="BE39" s="163">
        <v>0.58619999999999983</v>
      </c>
      <c r="BF39" s="163">
        <v>-2.5454939999999997</v>
      </c>
      <c r="BG39" s="163"/>
      <c r="BI39" s="163">
        <v>0.53619999999999912</v>
      </c>
      <c r="BJ39" s="163">
        <v>-3.8262140000000002</v>
      </c>
      <c r="BK39" s="163"/>
      <c r="BM39" s="163">
        <v>-0.66380000000000194</v>
      </c>
      <c r="BN39" s="163">
        <v>-2.3404699999999998</v>
      </c>
      <c r="BO39" s="163"/>
      <c r="BQ39" s="163">
        <v>-2.2138000000000009</v>
      </c>
      <c r="BR39" s="163">
        <v>-2.9627239999999997</v>
      </c>
      <c r="BS39" s="163"/>
      <c r="BU39" s="163">
        <v>-4.6638000000000002</v>
      </c>
      <c r="BV39" s="163">
        <v>-2.8889719999999999</v>
      </c>
      <c r="BW39" s="163"/>
    </row>
    <row r="40" spans="1:75" x14ac:dyDescent="0.35">
      <c r="A40" s="95">
        <v>41186</v>
      </c>
      <c r="B40" s="36">
        <v>41186</v>
      </c>
      <c r="C40" s="301">
        <v>8.0500000000000007</v>
      </c>
      <c r="D40" s="301">
        <v>8.4499999999999993</v>
      </c>
      <c r="E40" s="301">
        <v>11.65</v>
      </c>
      <c r="F40" s="301">
        <v>11.6</v>
      </c>
      <c r="G40" s="301">
        <v>10.399999999999999</v>
      </c>
      <c r="H40" s="301">
        <v>8.85</v>
      </c>
      <c r="I40" s="301">
        <v>6.4</v>
      </c>
      <c r="J40" s="105"/>
      <c r="K40" s="36">
        <v>42281</v>
      </c>
      <c r="L40" s="108">
        <v>10.959</v>
      </c>
      <c r="M40" s="98">
        <f t="shared" si="0"/>
        <v>11.063800000000001</v>
      </c>
      <c r="N40" s="108">
        <f t="shared" si="1"/>
        <v>11.168933333333333</v>
      </c>
      <c r="O40" s="262"/>
      <c r="P40" s="181">
        <v>42281</v>
      </c>
      <c r="Q40" s="301">
        <v>8.0500000000000007</v>
      </c>
      <c r="R40" s="224">
        <v>-3.0137999999999998</v>
      </c>
      <c r="S40"/>
      <c r="T40" s="301">
        <v>8.4499999999999993</v>
      </c>
      <c r="U40" s="224">
        <v>-2.6138000000000012</v>
      </c>
      <c r="V40"/>
      <c r="W40" s="301">
        <v>11.65</v>
      </c>
      <c r="X40" s="224">
        <v>0.58619999999999983</v>
      </c>
      <c r="Y40"/>
      <c r="Z40" s="301">
        <v>11.6</v>
      </c>
      <c r="AA40" s="224">
        <v>0.53619999999999912</v>
      </c>
      <c r="AC40" s="301">
        <v>10.399999999999999</v>
      </c>
      <c r="AD40" s="223">
        <v>-0.66380000000000194</v>
      </c>
      <c r="AF40" s="301">
        <v>8.85</v>
      </c>
      <c r="AG40" s="223">
        <v>-2.2138000000000009</v>
      </c>
      <c r="AI40" s="301">
        <v>6.4</v>
      </c>
      <c r="AJ40" s="223">
        <v>-4.6638000000000002</v>
      </c>
      <c r="AV40" s="36">
        <v>42282</v>
      </c>
      <c r="AW40" s="163">
        <v>-3.2546999999999997</v>
      </c>
      <c r="AX40" s="163">
        <v>-2.6594980000000001</v>
      </c>
      <c r="AY40" s="163"/>
      <c r="BA40" s="163">
        <v>-1.5546999999999986</v>
      </c>
      <c r="BB40" s="163">
        <v>-3.5442960000000001</v>
      </c>
      <c r="BC40" s="163"/>
      <c r="BE40" s="163">
        <v>1.6953000000000014</v>
      </c>
      <c r="BF40" s="163">
        <v>-2.8835939999999995</v>
      </c>
      <c r="BG40" s="163"/>
      <c r="BI40" s="163">
        <v>-1.0046999999999997</v>
      </c>
      <c r="BJ40" s="163">
        <v>-4.2126140000000003</v>
      </c>
      <c r="BK40" s="163"/>
      <c r="BM40" s="163">
        <v>0.19530000000000136</v>
      </c>
      <c r="BN40" s="163">
        <v>-2.6854699999999996</v>
      </c>
      <c r="BO40" s="163"/>
      <c r="BQ40" s="163">
        <v>-2.0046999999999997</v>
      </c>
      <c r="BR40" s="163">
        <v>-3.3767239999999998</v>
      </c>
      <c r="BS40" s="163"/>
      <c r="BU40" s="163">
        <v>-4.3046999999999986</v>
      </c>
      <c r="BV40" s="163">
        <v>-3.4754719999999999</v>
      </c>
      <c r="BW40" s="163"/>
    </row>
    <row r="41" spans="1:75" x14ac:dyDescent="0.35">
      <c r="A41" s="95">
        <v>41187</v>
      </c>
      <c r="B41" s="36">
        <v>41187</v>
      </c>
      <c r="C41" s="301">
        <v>7.6</v>
      </c>
      <c r="D41" s="301">
        <v>9.3000000000000007</v>
      </c>
      <c r="E41" s="301">
        <v>12.55</v>
      </c>
      <c r="F41" s="301">
        <v>9.85</v>
      </c>
      <c r="G41" s="301">
        <v>11.05</v>
      </c>
      <c r="H41" s="301">
        <v>8.85</v>
      </c>
      <c r="I41" s="301">
        <v>6.5500000000000007</v>
      </c>
      <c r="J41" s="105"/>
      <c r="K41" s="36">
        <v>42282</v>
      </c>
      <c r="L41" s="108">
        <v>10.750399999999999</v>
      </c>
      <c r="M41" s="98">
        <f t="shared" si="0"/>
        <v>10.854699999999999</v>
      </c>
      <c r="N41" s="108">
        <f t="shared" si="1"/>
        <v>10.959333333333333</v>
      </c>
      <c r="O41" s="262"/>
      <c r="P41" s="181">
        <v>42282</v>
      </c>
      <c r="Q41" s="301">
        <v>7.6</v>
      </c>
      <c r="R41" s="224">
        <v>-3.2546999999999997</v>
      </c>
      <c r="S41"/>
      <c r="T41" s="301">
        <v>9.3000000000000007</v>
      </c>
      <c r="U41" s="224">
        <v>-1.5546999999999986</v>
      </c>
      <c r="V41"/>
      <c r="W41" s="301">
        <v>12.55</v>
      </c>
      <c r="X41" s="224">
        <v>1.6953000000000014</v>
      </c>
      <c r="Y41"/>
      <c r="Z41" s="301">
        <v>9.85</v>
      </c>
      <c r="AA41" s="224">
        <v>-1.0046999999999997</v>
      </c>
      <c r="AC41" s="301">
        <v>11.05</v>
      </c>
      <c r="AD41" s="223">
        <v>0.19530000000000136</v>
      </c>
      <c r="AF41" s="301">
        <v>8.85</v>
      </c>
      <c r="AG41" s="223">
        <v>-2.0046999999999997</v>
      </c>
      <c r="AI41" s="301">
        <v>6.5500000000000007</v>
      </c>
      <c r="AJ41" s="223">
        <v>-4.3046999999999986</v>
      </c>
      <c r="AV41" s="36">
        <v>42283</v>
      </c>
      <c r="AW41" s="163">
        <v>-2.6465999999999994</v>
      </c>
      <c r="AX41" s="163">
        <v>-3.0972580000000001</v>
      </c>
      <c r="AY41" s="163"/>
      <c r="BA41" s="163">
        <v>1.3033999999999999</v>
      </c>
      <c r="BB41" s="163">
        <v>-3.9018000000000002</v>
      </c>
      <c r="BC41" s="163"/>
      <c r="BE41" s="163">
        <v>2.3033999999999999</v>
      </c>
      <c r="BF41" s="163">
        <v>-3.2338019999999994</v>
      </c>
      <c r="BG41" s="163"/>
      <c r="BI41" s="163">
        <v>-1.0965999999999987</v>
      </c>
      <c r="BJ41" s="163">
        <v>-4.6211900000000004</v>
      </c>
      <c r="BK41" s="163"/>
      <c r="BM41" s="163">
        <v>1.0533999999999999</v>
      </c>
      <c r="BN41" s="163">
        <v>-3.0429739999999996</v>
      </c>
      <c r="BO41" s="163"/>
      <c r="BQ41" s="163">
        <v>-1.7466000000000008</v>
      </c>
      <c r="BR41" s="163">
        <v>-3.7852999999999999</v>
      </c>
      <c r="BS41" s="163"/>
      <c r="BU41" s="163">
        <v>-3.746599999999999</v>
      </c>
      <c r="BV41" s="163">
        <v>-3.9497119999999999</v>
      </c>
      <c r="BW41" s="163"/>
    </row>
    <row r="42" spans="1:75" x14ac:dyDescent="0.35">
      <c r="A42" s="95">
        <v>41188</v>
      </c>
      <c r="B42" s="36">
        <v>41188</v>
      </c>
      <c r="C42" s="301">
        <v>8</v>
      </c>
      <c r="D42" s="301">
        <v>11.95</v>
      </c>
      <c r="E42" s="301">
        <v>12.95</v>
      </c>
      <c r="F42" s="301">
        <v>9.5500000000000007</v>
      </c>
      <c r="G42" s="301">
        <v>11.7</v>
      </c>
      <c r="H42" s="301">
        <v>8.8999999999999986</v>
      </c>
      <c r="I42" s="301">
        <v>6.9</v>
      </c>
      <c r="J42" s="105"/>
      <c r="K42" s="36">
        <v>42283</v>
      </c>
      <c r="L42" s="108">
        <v>10.5428</v>
      </c>
      <c r="M42" s="98">
        <f t="shared" si="0"/>
        <v>10.646599999999999</v>
      </c>
      <c r="N42" s="108">
        <f t="shared" si="1"/>
        <v>10.750733333333335</v>
      </c>
      <c r="O42" s="262"/>
      <c r="P42" s="181">
        <v>42283</v>
      </c>
      <c r="Q42" s="301">
        <v>8</v>
      </c>
      <c r="R42" s="224">
        <v>-2.6465999999999994</v>
      </c>
      <c r="S42"/>
      <c r="T42" s="301">
        <v>11.95</v>
      </c>
      <c r="U42" s="224">
        <v>1.3033999999999999</v>
      </c>
      <c r="V42"/>
      <c r="W42" s="301">
        <v>12.95</v>
      </c>
      <c r="X42" s="224">
        <v>2.3033999999999999</v>
      </c>
      <c r="Y42"/>
      <c r="Z42" s="301">
        <v>9.5500000000000007</v>
      </c>
      <c r="AA42" s="224">
        <v>-1.0965999999999987</v>
      </c>
      <c r="AC42" s="301">
        <v>11.7</v>
      </c>
      <c r="AD42" s="223">
        <v>1.0533999999999999</v>
      </c>
      <c r="AF42" s="301">
        <v>8.8999999999999986</v>
      </c>
      <c r="AG42" s="223">
        <v>-1.7466000000000008</v>
      </c>
      <c r="AI42" s="301">
        <v>6.9</v>
      </c>
      <c r="AJ42" s="223">
        <v>-3.746599999999999</v>
      </c>
      <c r="AV42" s="36">
        <v>42284</v>
      </c>
      <c r="AW42" s="163">
        <v>-2.0394999999999985</v>
      </c>
      <c r="AX42" s="163">
        <v>-3.5582980000000002</v>
      </c>
      <c r="AY42" s="163"/>
      <c r="BA42" s="163">
        <v>3.1105000000000018</v>
      </c>
      <c r="BB42" s="163">
        <v>-4.2629479999999997</v>
      </c>
      <c r="BC42" s="163"/>
      <c r="BE42" s="163">
        <v>3.9105000000000008</v>
      </c>
      <c r="BF42" s="163">
        <v>-3.5949499999999994</v>
      </c>
      <c r="BG42" s="163"/>
      <c r="BI42" s="163">
        <v>-8.9499999999999247E-2</v>
      </c>
      <c r="BJ42" s="163">
        <v>-5.0438100000000006</v>
      </c>
      <c r="BK42" s="163"/>
      <c r="BM42" s="163">
        <v>2.6605000000000025</v>
      </c>
      <c r="BN42" s="163">
        <v>-3.4118059999999995</v>
      </c>
      <c r="BO42" s="163"/>
      <c r="BQ42" s="163">
        <v>-0.78950000000000031</v>
      </c>
      <c r="BR42" s="163">
        <v>-4.2079199999999997</v>
      </c>
      <c r="BS42" s="163"/>
      <c r="BU42" s="163">
        <v>-2.7394999999999996</v>
      </c>
      <c r="BV42" s="163">
        <v>-4.4107519999999996</v>
      </c>
      <c r="BW42" s="163"/>
    </row>
    <row r="43" spans="1:75" x14ac:dyDescent="0.35">
      <c r="A43" s="95">
        <v>41189</v>
      </c>
      <c r="B43" s="36">
        <v>41189</v>
      </c>
      <c r="C43" s="301">
        <v>8.4</v>
      </c>
      <c r="D43" s="301">
        <v>13.55</v>
      </c>
      <c r="E43" s="301">
        <v>14.35</v>
      </c>
      <c r="F43" s="301">
        <v>10.35</v>
      </c>
      <c r="G43" s="301">
        <v>13.100000000000001</v>
      </c>
      <c r="H43" s="301">
        <v>9.6499999999999986</v>
      </c>
      <c r="I43" s="301">
        <v>7.6999999999999993</v>
      </c>
      <c r="J43" s="105"/>
      <c r="K43" s="36">
        <v>42284</v>
      </c>
      <c r="L43" s="108">
        <v>10.336199999999998</v>
      </c>
      <c r="M43" s="98">
        <f t="shared" si="0"/>
        <v>10.439499999999999</v>
      </c>
      <c r="N43" s="108">
        <f t="shared" si="1"/>
        <v>10.543133333333332</v>
      </c>
      <c r="O43" s="262"/>
      <c r="P43" s="181">
        <v>42284</v>
      </c>
      <c r="Q43" s="301">
        <v>8.4</v>
      </c>
      <c r="R43" s="224">
        <v>-2.0394999999999985</v>
      </c>
      <c r="S43"/>
      <c r="T43" s="301">
        <v>13.55</v>
      </c>
      <c r="U43" s="224">
        <v>3.1105000000000018</v>
      </c>
      <c r="V43"/>
      <c r="W43" s="301">
        <v>14.35</v>
      </c>
      <c r="X43" s="224">
        <v>3.9105000000000008</v>
      </c>
      <c r="Y43"/>
      <c r="Z43" s="301">
        <v>10.35</v>
      </c>
      <c r="AA43" s="224">
        <v>-8.9499999999999247E-2</v>
      </c>
      <c r="AC43" s="301">
        <v>13.100000000000001</v>
      </c>
      <c r="AD43" s="223">
        <v>2.6605000000000025</v>
      </c>
      <c r="AF43" s="301">
        <v>9.6499999999999986</v>
      </c>
      <c r="AG43" s="223">
        <v>-0.78950000000000031</v>
      </c>
      <c r="AI43" s="301">
        <v>7.6999999999999993</v>
      </c>
      <c r="AJ43" s="223">
        <v>-2.7394999999999996</v>
      </c>
      <c r="AV43" s="36">
        <v>42285</v>
      </c>
      <c r="AW43" s="163">
        <v>-1.1833999999999989</v>
      </c>
      <c r="AX43" s="163">
        <v>-4.0098820000000002</v>
      </c>
      <c r="AY43" s="163"/>
      <c r="BA43" s="163">
        <v>2.1666000000000007</v>
      </c>
      <c r="BB43" s="163">
        <v>-4.6500199999999996</v>
      </c>
      <c r="BC43" s="163"/>
      <c r="BE43" s="163">
        <v>4.416599999999999</v>
      </c>
      <c r="BF43" s="163">
        <v>-3.9618619999999996</v>
      </c>
      <c r="BG43" s="163"/>
      <c r="BI43" s="163">
        <v>3.0666000000000011</v>
      </c>
      <c r="BJ43" s="163">
        <v>-5.4228180000000004</v>
      </c>
      <c r="BK43" s="163"/>
      <c r="BM43" s="163">
        <v>2.4166000000000007</v>
      </c>
      <c r="BN43" s="163">
        <v>-3.7988779999999993</v>
      </c>
      <c r="BO43" s="163"/>
      <c r="BQ43" s="163">
        <v>-0.6833999999999989</v>
      </c>
      <c r="BR43" s="163">
        <v>-4.65144</v>
      </c>
      <c r="BS43" s="163"/>
      <c r="BU43" s="163">
        <v>-2.5334000000000003</v>
      </c>
      <c r="BV43" s="163">
        <v>-4.8945919999999994</v>
      </c>
      <c r="BW43" s="163"/>
    </row>
    <row r="44" spans="1:75" x14ac:dyDescent="0.35">
      <c r="A44" s="95">
        <v>41190</v>
      </c>
      <c r="B44" s="36">
        <v>41190</v>
      </c>
      <c r="C44" s="301">
        <v>9.0500000000000007</v>
      </c>
      <c r="D44" s="301">
        <v>12.4</v>
      </c>
      <c r="E44" s="301">
        <v>14.649999999999999</v>
      </c>
      <c r="F44" s="301">
        <v>13.3</v>
      </c>
      <c r="G44" s="301">
        <v>12.65</v>
      </c>
      <c r="H44" s="301">
        <v>9.5500000000000007</v>
      </c>
      <c r="I44" s="301">
        <v>7.6999999999999993</v>
      </c>
      <c r="J44" s="105"/>
      <c r="K44" s="36">
        <v>42285</v>
      </c>
      <c r="L44" s="108">
        <v>10.130599999999999</v>
      </c>
      <c r="M44" s="98">
        <f t="shared" si="0"/>
        <v>10.2334</v>
      </c>
      <c r="N44" s="108">
        <f t="shared" si="1"/>
        <v>10.336533333333334</v>
      </c>
      <c r="O44" s="262"/>
      <c r="P44" s="181">
        <v>42285</v>
      </c>
      <c r="Q44" s="301">
        <v>9.0500000000000007</v>
      </c>
      <c r="R44" s="224">
        <v>-1.1833999999999989</v>
      </c>
      <c r="S44"/>
      <c r="T44" s="301">
        <v>12.4</v>
      </c>
      <c r="U44" s="224">
        <v>2.1666000000000007</v>
      </c>
      <c r="V44"/>
      <c r="W44" s="301">
        <v>14.649999999999999</v>
      </c>
      <c r="X44" s="224">
        <v>4.416599999999999</v>
      </c>
      <c r="Y44"/>
      <c r="Z44" s="301">
        <v>13.3</v>
      </c>
      <c r="AA44" s="224">
        <v>3.0666000000000011</v>
      </c>
      <c r="AC44" s="301">
        <v>12.65</v>
      </c>
      <c r="AD44" s="223">
        <v>2.4166000000000007</v>
      </c>
      <c r="AF44" s="301">
        <v>9.5500000000000007</v>
      </c>
      <c r="AG44" s="223">
        <v>-0.6833999999999989</v>
      </c>
      <c r="AI44" s="301">
        <v>7.6999999999999993</v>
      </c>
      <c r="AJ44" s="223">
        <v>-2.5334000000000003</v>
      </c>
      <c r="AV44" s="36">
        <v>42286</v>
      </c>
      <c r="AW44" s="163">
        <v>0.22170000000000201</v>
      </c>
      <c r="AX44" s="163">
        <v>-4.4316820000000003</v>
      </c>
      <c r="AY44" s="163"/>
      <c r="BA44" s="163">
        <v>-1.1782999999999983</v>
      </c>
      <c r="BB44" s="163">
        <v>-5.1224359999999995</v>
      </c>
      <c r="BC44" s="163"/>
      <c r="BE44" s="163">
        <v>3.6717000000000013</v>
      </c>
      <c r="BF44" s="163">
        <v>-4.3583539999999994</v>
      </c>
      <c r="BG44" s="163"/>
      <c r="BI44" s="163">
        <v>6.221700000000002</v>
      </c>
      <c r="BJ44" s="163">
        <v>-5.7813480000000004</v>
      </c>
      <c r="BK44" s="163"/>
      <c r="BM44" s="163">
        <v>1.4217000000000013</v>
      </c>
      <c r="BN44" s="163">
        <v>-4.2122419999999989</v>
      </c>
      <c r="BO44" s="163"/>
      <c r="BQ44" s="163">
        <v>-2.3282999999999978</v>
      </c>
      <c r="BR44" s="163">
        <v>-5.1576000000000004</v>
      </c>
      <c r="BS44" s="163"/>
      <c r="BU44" s="163">
        <v>0.12170000000000059</v>
      </c>
      <c r="BV44" s="163">
        <v>-5.3163919999999996</v>
      </c>
      <c r="BW44" s="163"/>
    </row>
    <row r="45" spans="1:75" x14ac:dyDescent="0.35">
      <c r="A45" s="95">
        <v>41191</v>
      </c>
      <c r="B45" s="36">
        <v>41191</v>
      </c>
      <c r="C45" s="301">
        <v>10.25</v>
      </c>
      <c r="D45" s="301">
        <v>8.85</v>
      </c>
      <c r="E45" s="301">
        <v>13.7</v>
      </c>
      <c r="F45" s="301">
        <v>16.25</v>
      </c>
      <c r="G45" s="301">
        <v>11.45</v>
      </c>
      <c r="H45" s="301">
        <v>7.7</v>
      </c>
      <c r="I45" s="301">
        <v>10.149999999999999</v>
      </c>
      <c r="J45" s="105"/>
      <c r="K45" s="36">
        <v>42286</v>
      </c>
      <c r="L45" s="108">
        <v>9.9259999999999984</v>
      </c>
      <c r="M45" s="98">
        <f t="shared" si="0"/>
        <v>10.028299999999998</v>
      </c>
      <c r="N45" s="108">
        <f t="shared" si="1"/>
        <v>10.130933333333333</v>
      </c>
      <c r="O45" s="262"/>
      <c r="P45" s="181">
        <v>42286</v>
      </c>
      <c r="Q45" s="301">
        <v>10.25</v>
      </c>
      <c r="R45" s="224">
        <v>0.22170000000000201</v>
      </c>
      <c r="S45"/>
      <c r="T45" s="301">
        <v>8.85</v>
      </c>
      <c r="U45" s="224">
        <v>-1.1782999999999983</v>
      </c>
      <c r="V45"/>
      <c r="W45" s="301">
        <v>13.7</v>
      </c>
      <c r="X45" s="224">
        <v>3.6717000000000013</v>
      </c>
      <c r="Y45"/>
      <c r="Z45" s="301">
        <v>16.25</v>
      </c>
      <c r="AA45" s="224">
        <v>6.221700000000002</v>
      </c>
      <c r="AC45" s="301">
        <v>11.45</v>
      </c>
      <c r="AD45" s="223">
        <v>1.4217000000000013</v>
      </c>
      <c r="AF45" s="301">
        <v>7.7</v>
      </c>
      <c r="AG45" s="223">
        <v>-2.3282999999999978</v>
      </c>
      <c r="AI45" s="301">
        <v>10.149999999999999</v>
      </c>
      <c r="AJ45" s="223">
        <v>0.12170000000000059</v>
      </c>
      <c r="AV45" s="36">
        <v>42287</v>
      </c>
      <c r="AW45" s="163">
        <v>0.37579999999999991</v>
      </c>
      <c r="AX45" s="163">
        <v>-4.8716820000000007</v>
      </c>
      <c r="AY45" s="163"/>
      <c r="BA45" s="163">
        <v>-2.0741999999999994</v>
      </c>
      <c r="BB45" s="163">
        <v>-5.6504359999999991</v>
      </c>
      <c r="BC45" s="163"/>
      <c r="BE45" s="163">
        <v>2.8257999999999992</v>
      </c>
      <c r="BF45" s="163">
        <v>-4.7807539999999991</v>
      </c>
      <c r="BG45" s="163"/>
      <c r="BI45" s="163">
        <v>6.9258000000000006</v>
      </c>
      <c r="BJ45" s="163">
        <v>-6.155348</v>
      </c>
      <c r="BK45" s="163"/>
      <c r="BM45" s="163">
        <v>-0.17419999999999902</v>
      </c>
      <c r="BN45" s="163">
        <v>-4.6962419999999989</v>
      </c>
      <c r="BO45" s="163"/>
      <c r="BQ45" s="163">
        <v>-1.2741999999999987</v>
      </c>
      <c r="BR45" s="163">
        <v>-5.6504000000000003</v>
      </c>
      <c r="BS45" s="163"/>
      <c r="BU45" s="163">
        <v>0.92580000000000062</v>
      </c>
      <c r="BV45" s="163">
        <v>-5.756392</v>
      </c>
      <c r="BW45" s="163"/>
    </row>
    <row r="46" spans="1:75" x14ac:dyDescent="0.35">
      <c r="A46" s="95">
        <v>41192</v>
      </c>
      <c r="B46" s="36">
        <v>41192</v>
      </c>
      <c r="C46" s="301">
        <v>10.199999999999999</v>
      </c>
      <c r="D46" s="301">
        <v>7.75</v>
      </c>
      <c r="E46" s="301">
        <v>12.649999999999999</v>
      </c>
      <c r="F46" s="301">
        <v>16.75</v>
      </c>
      <c r="G46" s="301">
        <v>9.65</v>
      </c>
      <c r="H46" s="301">
        <v>8.5500000000000007</v>
      </c>
      <c r="I46" s="301">
        <v>10.75</v>
      </c>
      <c r="J46" s="105"/>
      <c r="K46" s="36">
        <v>42287</v>
      </c>
      <c r="L46" s="108">
        <v>9.7224000000000004</v>
      </c>
      <c r="M46" s="98">
        <f t="shared" si="0"/>
        <v>9.8241999999999994</v>
      </c>
      <c r="N46" s="108">
        <f t="shared" si="1"/>
        <v>9.9263333333333321</v>
      </c>
      <c r="O46" s="262"/>
      <c r="P46" s="181">
        <v>42287</v>
      </c>
      <c r="Q46" s="301">
        <v>10.199999999999999</v>
      </c>
      <c r="R46" s="224">
        <v>0.37579999999999991</v>
      </c>
      <c r="S46"/>
      <c r="T46" s="301">
        <v>7.75</v>
      </c>
      <c r="U46" s="224">
        <v>-2.0741999999999994</v>
      </c>
      <c r="V46"/>
      <c r="W46" s="301">
        <v>12.649999999999999</v>
      </c>
      <c r="X46" s="224">
        <v>2.8257999999999992</v>
      </c>
      <c r="Y46"/>
      <c r="Z46" s="301">
        <v>16.75</v>
      </c>
      <c r="AA46" s="224">
        <v>6.9258000000000006</v>
      </c>
      <c r="AC46" s="301">
        <v>9.65</v>
      </c>
      <c r="AD46" s="223">
        <v>-0.17419999999999902</v>
      </c>
      <c r="AF46" s="301">
        <v>8.5500000000000007</v>
      </c>
      <c r="AG46" s="223">
        <v>-1.2741999999999987</v>
      </c>
      <c r="AI46" s="301">
        <v>10.75</v>
      </c>
      <c r="AJ46" s="223">
        <v>0.92580000000000062</v>
      </c>
      <c r="AV46" s="36">
        <v>42288</v>
      </c>
      <c r="AW46" s="163">
        <v>-0.12110000000000021</v>
      </c>
      <c r="AX46" s="163">
        <v>-5.3666820000000008</v>
      </c>
      <c r="AY46" s="163"/>
      <c r="BA46" s="163">
        <v>-3.3211000000000004</v>
      </c>
      <c r="BB46" s="163">
        <v>-6.2354359999999991</v>
      </c>
      <c r="BC46" s="163"/>
      <c r="BE46" s="163">
        <v>3.8788999999999998</v>
      </c>
      <c r="BF46" s="163">
        <v>-5.2037539999999991</v>
      </c>
      <c r="BG46" s="163"/>
      <c r="BI46" s="163">
        <v>5.9288999999999987</v>
      </c>
      <c r="BJ46" s="163">
        <v>-6.5513479999999999</v>
      </c>
      <c r="BK46" s="163"/>
      <c r="BM46" s="163">
        <v>-3.2711000000000006</v>
      </c>
      <c r="BN46" s="163">
        <v>-5.2812419999999989</v>
      </c>
      <c r="BO46" s="163"/>
      <c r="BQ46" s="163">
        <v>-2.0711000000000004</v>
      </c>
      <c r="BR46" s="163">
        <v>-6.1904000000000003</v>
      </c>
      <c r="BS46" s="163"/>
      <c r="BU46" s="163">
        <v>-1.1211000000000002</v>
      </c>
      <c r="BV46" s="163">
        <v>-6.2603920000000004</v>
      </c>
      <c r="BW46" s="163"/>
    </row>
    <row r="47" spans="1:75" x14ac:dyDescent="0.35">
      <c r="A47" s="95">
        <v>41193</v>
      </c>
      <c r="B47" s="36">
        <v>41193</v>
      </c>
      <c r="C47" s="301">
        <v>9.5</v>
      </c>
      <c r="D47" s="301">
        <v>6.3</v>
      </c>
      <c r="E47" s="301">
        <v>13.5</v>
      </c>
      <c r="F47" s="301">
        <v>15.549999999999999</v>
      </c>
      <c r="G47" s="301">
        <v>6.35</v>
      </c>
      <c r="H47" s="301">
        <v>7.55</v>
      </c>
      <c r="I47" s="301">
        <v>8.5</v>
      </c>
      <c r="J47" s="105"/>
      <c r="K47" s="36">
        <v>42288</v>
      </c>
      <c r="L47" s="108">
        <v>9.5198</v>
      </c>
      <c r="M47" s="98">
        <f t="shared" si="0"/>
        <v>9.6211000000000002</v>
      </c>
      <c r="N47" s="108">
        <f t="shared" si="1"/>
        <v>9.7227333333333323</v>
      </c>
      <c r="O47" s="262"/>
      <c r="P47" s="181">
        <v>42288</v>
      </c>
      <c r="Q47" s="301">
        <v>9.5</v>
      </c>
      <c r="R47" s="224">
        <v>-0.12110000000000021</v>
      </c>
      <c r="S47"/>
      <c r="T47" s="301">
        <v>6.3</v>
      </c>
      <c r="U47" s="224">
        <v>-3.3211000000000004</v>
      </c>
      <c r="V47"/>
      <c r="W47" s="301">
        <v>13.5</v>
      </c>
      <c r="X47" s="224">
        <v>3.8788999999999998</v>
      </c>
      <c r="Y47"/>
      <c r="Z47" s="301">
        <v>15.549999999999999</v>
      </c>
      <c r="AA47" s="224">
        <v>5.9288999999999987</v>
      </c>
      <c r="AC47" s="301">
        <v>6.35</v>
      </c>
      <c r="AD47" s="223">
        <v>-3.2711000000000006</v>
      </c>
      <c r="AF47" s="301">
        <v>7.55</v>
      </c>
      <c r="AG47" s="223">
        <v>-2.0711000000000004</v>
      </c>
      <c r="AI47" s="301">
        <v>8.5</v>
      </c>
      <c r="AJ47" s="223">
        <v>-1.1211000000000002</v>
      </c>
      <c r="AV47" s="36">
        <v>42289</v>
      </c>
      <c r="AW47" s="163">
        <v>1.4809999999999999</v>
      </c>
      <c r="AX47" s="163">
        <v>-5.8031820000000005</v>
      </c>
      <c r="AY47" s="163"/>
      <c r="BA47" s="163">
        <v>-2.1190000000000007</v>
      </c>
      <c r="BB47" s="163">
        <v>-6.7754359999999991</v>
      </c>
      <c r="BC47" s="163"/>
      <c r="BE47" s="163">
        <v>3.5309999999999988</v>
      </c>
      <c r="BF47" s="163">
        <v>-5.6267539999999991</v>
      </c>
      <c r="BG47" s="163"/>
      <c r="BI47" s="163">
        <v>4.1809999999999992</v>
      </c>
      <c r="BJ47" s="163">
        <v>-6.9608480000000004</v>
      </c>
      <c r="BK47" s="163"/>
      <c r="BM47" s="163">
        <v>-4.3690000000000007</v>
      </c>
      <c r="BN47" s="163">
        <v>-6.0462419999999986</v>
      </c>
      <c r="BO47" s="163"/>
      <c r="BQ47" s="163">
        <v>-3.8190000000000008</v>
      </c>
      <c r="BR47" s="163">
        <v>-6.7754000000000003</v>
      </c>
      <c r="BS47" s="163"/>
      <c r="BU47" s="163">
        <v>-1.0190000000000001</v>
      </c>
      <c r="BV47" s="163">
        <v>-6.7643920000000008</v>
      </c>
      <c r="BW47" s="163"/>
    </row>
    <row r="48" spans="1:75" x14ac:dyDescent="0.35">
      <c r="A48" s="95">
        <v>41194</v>
      </c>
      <c r="B48" s="36">
        <v>41194</v>
      </c>
      <c r="C48" s="301">
        <v>10.9</v>
      </c>
      <c r="D48" s="301">
        <v>7.3</v>
      </c>
      <c r="E48" s="301">
        <v>12.95</v>
      </c>
      <c r="F48" s="301">
        <v>13.6</v>
      </c>
      <c r="G48" s="301">
        <v>5.05</v>
      </c>
      <c r="H48" s="301">
        <v>5.6</v>
      </c>
      <c r="I48" s="301">
        <v>8.4</v>
      </c>
      <c r="J48" s="105"/>
      <c r="K48" s="36">
        <v>42289</v>
      </c>
      <c r="L48" s="108">
        <v>9.3182000000000009</v>
      </c>
      <c r="M48" s="98">
        <f t="shared" si="0"/>
        <v>9.4190000000000005</v>
      </c>
      <c r="N48" s="108">
        <f t="shared" si="1"/>
        <v>9.5201333333333338</v>
      </c>
      <c r="O48" s="262"/>
      <c r="P48" s="181">
        <v>42289</v>
      </c>
      <c r="Q48" s="301">
        <v>10.9</v>
      </c>
      <c r="R48" s="224">
        <v>1.4809999999999999</v>
      </c>
      <c r="S48"/>
      <c r="T48" s="301">
        <v>7.3</v>
      </c>
      <c r="U48" s="224">
        <v>-2.1190000000000007</v>
      </c>
      <c r="V48"/>
      <c r="W48" s="301">
        <v>12.95</v>
      </c>
      <c r="X48" s="224">
        <v>3.5309999999999988</v>
      </c>
      <c r="Y48"/>
      <c r="Z48" s="301">
        <v>13.6</v>
      </c>
      <c r="AA48" s="224">
        <v>4.1809999999999992</v>
      </c>
      <c r="AC48" s="301">
        <v>5.05</v>
      </c>
      <c r="AD48" s="223">
        <v>-4.3690000000000007</v>
      </c>
      <c r="AF48" s="301">
        <v>5.6</v>
      </c>
      <c r="AG48" s="223">
        <v>-3.8190000000000008</v>
      </c>
      <c r="AI48" s="301">
        <v>8.4</v>
      </c>
      <c r="AJ48" s="223">
        <v>-1.0190000000000001</v>
      </c>
      <c r="AV48" s="36">
        <v>42290</v>
      </c>
      <c r="AW48" s="163">
        <v>3.4321000000000002</v>
      </c>
      <c r="AX48" s="163">
        <v>-6.2081820000000008</v>
      </c>
      <c r="AY48" s="163"/>
      <c r="BA48" s="163">
        <v>0.18209999999999837</v>
      </c>
      <c r="BB48" s="163">
        <v>-7.2254359999999993</v>
      </c>
      <c r="BC48" s="163"/>
      <c r="BE48" s="163">
        <v>3.2320999999999991</v>
      </c>
      <c r="BF48" s="163">
        <v>-6.0497539999999992</v>
      </c>
      <c r="BG48" s="163"/>
      <c r="BI48" s="163">
        <v>2.8321000000000005</v>
      </c>
      <c r="BJ48" s="163">
        <v>-7.3928480000000008</v>
      </c>
      <c r="BK48" s="163"/>
      <c r="BM48" s="163">
        <v>-2.5179000000000009</v>
      </c>
      <c r="BN48" s="163">
        <v>-6.5862419999999986</v>
      </c>
      <c r="BO48" s="163"/>
      <c r="BQ48" s="163">
        <v>-2.6678999999999995</v>
      </c>
      <c r="BR48" s="163">
        <v>-7.3154000000000003</v>
      </c>
      <c r="BS48" s="163"/>
      <c r="BU48" s="163">
        <v>0.63209999999999944</v>
      </c>
      <c r="BV48" s="163">
        <v>-7.214392000000001</v>
      </c>
      <c r="BW48" s="163"/>
    </row>
    <row r="49" spans="1:75" s="121" customFormat="1" x14ac:dyDescent="0.35">
      <c r="A49" s="319">
        <v>41195</v>
      </c>
      <c r="B49" s="313">
        <v>41195</v>
      </c>
      <c r="C49" s="310">
        <v>12.65</v>
      </c>
      <c r="D49" s="310">
        <v>9.3999999999999986</v>
      </c>
      <c r="E49" s="310">
        <v>12.45</v>
      </c>
      <c r="F49" s="310">
        <v>12.05</v>
      </c>
      <c r="G49" s="310">
        <v>6.6999999999999993</v>
      </c>
      <c r="H49" s="310">
        <v>6.5500000000000007</v>
      </c>
      <c r="I49" s="310">
        <v>9.85</v>
      </c>
      <c r="J49" s="108"/>
      <c r="K49" s="313">
        <v>42290</v>
      </c>
      <c r="L49" s="108">
        <v>9.1175999999999995</v>
      </c>
      <c r="M49" s="320">
        <f t="shared" si="0"/>
        <v>9.2179000000000002</v>
      </c>
      <c r="N49" s="108">
        <f t="shared" si="1"/>
        <v>9.3185333333333329</v>
      </c>
      <c r="O49" s="262"/>
      <c r="P49" s="321">
        <v>42290</v>
      </c>
      <c r="Q49" s="310">
        <v>12.65</v>
      </c>
      <c r="R49" s="312">
        <v>3.4321000000000002</v>
      </c>
      <c r="S49"/>
      <c r="T49" s="310">
        <v>9.3999999999999986</v>
      </c>
      <c r="U49" s="312">
        <v>0.18209999999999837</v>
      </c>
      <c r="W49" s="310">
        <v>12.45</v>
      </c>
      <c r="X49" s="312">
        <v>3.2320999999999991</v>
      </c>
      <c r="Y49"/>
      <c r="Z49" s="310">
        <v>12.05</v>
      </c>
      <c r="AA49" s="312">
        <v>2.8321000000000005</v>
      </c>
      <c r="AB49" s="417"/>
      <c r="AC49" s="310">
        <v>6.6999999999999993</v>
      </c>
      <c r="AD49" s="314">
        <v>-2.5179000000000009</v>
      </c>
      <c r="AE49" s="417"/>
      <c r="AF49" s="310">
        <v>6.5500000000000007</v>
      </c>
      <c r="AG49" s="314">
        <v>-2.6678999999999995</v>
      </c>
      <c r="AH49" s="174"/>
      <c r="AI49" s="301">
        <v>9.85</v>
      </c>
      <c r="AJ49" s="314">
        <v>0.63209999999999944</v>
      </c>
      <c r="AK49" s="417"/>
      <c r="AV49" s="313">
        <v>42291</v>
      </c>
      <c r="AW49" s="229">
        <v>4.5322000000000013</v>
      </c>
      <c r="AX49" s="229">
        <v>-6.5996820000000005</v>
      </c>
      <c r="AY49" s="121" t="s">
        <v>38</v>
      </c>
      <c r="BA49" s="229">
        <v>-1.4677999999999995</v>
      </c>
      <c r="BB49" s="229">
        <v>-7.7294359999999998</v>
      </c>
      <c r="BC49" s="121" t="s">
        <v>39</v>
      </c>
      <c r="BE49" s="229">
        <v>4.7822000000000013</v>
      </c>
      <c r="BF49" s="229">
        <v>-6.4592539999999996</v>
      </c>
      <c r="BG49" s="121" t="s">
        <v>40</v>
      </c>
      <c r="BI49" s="229">
        <v>1.2322000000000006</v>
      </c>
      <c r="BJ49" s="229">
        <v>-7.8338480000000006</v>
      </c>
      <c r="BK49" s="121" t="s">
        <v>41</v>
      </c>
      <c r="BM49" s="229">
        <v>0.83220000000000027</v>
      </c>
      <c r="BN49" s="229">
        <v>-7.0362419999999988</v>
      </c>
      <c r="BO49" s="121" t="s">
        <v>45</v>
      </c>
      <c r="BQ49" s="229">
        <v>-4.2177999999999987</v>
      </c>
      <c r="BR49" s="229">
        <v>-8.0804000000000009</v>
      </c>
      <c r="BS49" s="121" t="s">
        <v>63</v>
      </c>
      <c r="BU49" s="229">
        <v>-1.5678000000000001</v>
      </c>
      <c r="BV49" s="229">
        <v>-7.7183920000000015</v>
      </c>
      <c r="BW49" s="121" t="s">
        <v>107</v>
      </c>
    </row>
    <row r="50" spans="1:75" ht="15" thickBot="1" x14ac:dyDescent="0.4">
      <c r="A50" s="95">
        <v>41196</v>
      </c>
      <c r="B50" s="36">
        <v>41196</v>
      </c>
      <c r="C50" s="301">
        <v>13.55</v>
      </c>
      <c r="D50" s="301">
        <v>7.55</v>
      </c>
      <c r="E50" s="301">
        <v>13.8</v>
      </c>
      <c r="F50" s="301">
        <v>10.25</v>
      </c>
      <c r="G50" s="301">
        <v>9.85</v>
      </c>
      <c r="H50" s="301">
        <v>4.8000000000000007</v>
      </c>
      <c r="I50" s="301">
        <v>7.4499999999999993</v>
      </c>
      <c r="J50" s="105"/>
      <c r="K50" s="36">
        <v>42291</v>
      </c>
      <c r="L50" s="108">
        <v>8.9179999999999993</v>
      </c>
      <c r="M50" s="98">
        <f t="shared" si="0"/>
        <v>9.0177999999999994</v>
      </c>
      <c r="N50" s="108">
        <f t="shared" si="1"/>
        <v>9.1179333333333332</v>
      </c>
      <c r="O50" s="262"/>
      <c r="P50" s="181">
        <v>42291</v>
      </c>
      <c r="Q50" s="301">
        <v>13.55</v>
      </c>
      <c r="R50" s="224">
        <v>4.5322000000000013</v>
      </c>
      <c r="S50" s="121"/>
      <c r="T50" s="301">
        <v>7.55</v>
      </c>
      <c r="U50" s="224">
        <v>-1.4677999999999995</v>
      </c>
      <c r="V50"/>
      <c r="W50" s="301">
        <v>13.8</v>
      </c>
      <c r="X50" s="224">
        <v>4.7822000000000013</v>
      </c>
      <c r="Y50" s="121"/>
      <c r="Z50" s="301">
        <v>10.25</v>
      </c>
      <c r="AA50" s="224">
        <v>1.2322000000000006</v>
      </c>
      <c r="AC50" s="301">
        <v>9.85</v>
      </c>
      <c r="AD50" s="223">
        <v>0.83220000000000027</v>
      </c>
      <c r="AF50" s="301">
        <v>4.8000000000000007</v>
      </c>
      <c r="AG50" s="223">
        <v>-4.2177999999999987</v>
      </c>
      <c r="AI50" s="301">
        <v>7.4499999999999993</v>
      </c>
      <c r="AJ50" s="223">
        <v>-1.5678000000000001</v>
      </c>
      <c r="AV50" s="302">
        <v>42292</v>
      </c>
      <c r="AW50" s="163">
        <v>5.5813000000000006</v>
      </c>
      <c r="AX50" s="163">
        <v>-6.9821820000000008</v>
      </c>
      <c r="AY50" s="163">
        <v>-7.49</v>
      </c>
      <c r="BA50" s="163">
        <v>-2.5186999999999999</v>
      </c>
      <c r="BB50" s="163">
        <v>-8.2694359999999989</v>
      </c>
      <c r="BC50" s="163">
        <v>-7.49</v>
      </c>
      <c r="BE50" s="163">
        <v>3.7812999999999999</v>
      </c>
      <c r="BF50" s="163">
        <v>-6.8822539999999996</v>
      </c>
      <c r="BG50" s="163">
        <v>-7.49</v>
      </c>
      <c r="BI50" s="163">
        <v>0.13129999999999953</v>
      </c>
      <c r="BJ50" s="163">
        <v>-8.2838480000000008</v>
      </c>
      <c r="BK50" s="163">
        <v>-7.49</v>
      </c>
      <c r="BM50" s="163">
        <v>2.5312999999999999</v>
      </c>
      <c r="BN50" s="163">
        <v>-7.4682419999999992</v>
      </c>
      <c r="BO50" s="163">
        <v>-7.49</v>
      </c>
      <c r="BQ50" s="163">
        <v>-2.0186999999999991</v>
      </c>
      <c r="BR50" s="163">
        <v>-8.6204000000000001</v>
      </c>
      <c r="BS50" s="163">
        <v>-7.49</v>
      </c>
      <c r="BU50" s="163">
        <v>-3.2686999999999999</v>
      </c>
      <c r="BV50" s="163">
        <v>-8.3033920000000023</v>
      </c>
      <c r="BW50" s="163">
        <v>-7.49</v>
      </c>
    </row>
    <row r="51" spans="1:75" x14ac:dyDescent="0.35">
      <c r="A51" s="95">
        <v>41197</v>
      </c>
      <c r="B51" s="36">
        <v>41197</v>
      </c>
      <c r="C51" s="301">
        <v>14.4</v>
      </c>
      <c r="D51" s="301">
        <v>6.3</v>
      </c>
      <c r="E51" s="301">
        <v>12.6</v>
      </c>
      <c r="F51" s="301">
        <v>8.9499999999999993</v>
      </c>
      <c r="G51" s="301">
        <v>11.35</v>
      </c>
      <c r="H51" s="301">
        <v>6.8000000000000007</v>
      </c>
      <c r="I51" s="301">
        <v>5.55</v>
      </c>
      <c r="J51" s="105"/>
      <c r="K51" s="36">
        <v>42292</v>
      </c>
      <c r="L51" s="108">
        <v>8.7194000000000003</v>
      </c>
      <c r="M51" s="98">
        <f t="shared" si="0"/>
        <v>8.8186999999999998</v>
      </c>
      <c r="N51" s="108">
        <f t="shared" si="1"/>
        <v>8.918333333333333</v>
      </c>
      <c r="O51" s="262"/>
      <c r="P51" s="181">
        <v>42292</v>
      </c>
      <c r="Q51" s="301">
        <v>14.4</v>
      </c>
      <c r="R51" s="224">
        <v>5.5813000000000006</v>
      </c>
      <c r="S51"/>
      <c r="T51" s="301">
        <v>6.3</v>
      </c>
      <c r="U51" s="224">
        <v>-2.5186999999999999</v>
      </c>
      <c r="V51"/>
      <c r="W51" s="301">
        <v>12.6</v>
      </c>
      <c r="X51" s="224">
        <v>3.7812999999999999</v>
      </c>
      <c r="Y51"/>
      <c r="Z51" s="301">
        <v>8.9499999999999993</v>
      </c>
      <c r="AA51" s="224">
        <v>0.13129999999999953</v>
      </c>
      <c r="AC51" s="301">
        <v>11.35</v>
      </c>
      <c r="AD51" s="223">
        <v>2.5312999999999999</v>
      </c>
      <c r="AF51" s="301">
        <v>6.8000000000000007</v>
      </c>
      <c r="AG51" s="223">
        <v>-2.0186999999999991</v>
      </c>
      <c r="AI51" s="301">
        <v>5.55</v>
      </c>
      <c r="AJ51" s="223">
        <v>-3.2686999999999999</v>
      </c>
      <c r="AV51" s="36">
        <v>42293</v>
      </c>
      <c r="AW51" s="163">
        <v>5.0294000000000008</v>
      </c>
      <c r="AX51" s="163">
        <v>-7.3646820000000011</v>
      </c>
      <c r="AY51" s="163"/>
      <c r="BA51" s="163">
        <v>-0.72060000000000013</v>
      </c>
      <c r="BB51" s="163">
        <v>-8.7644359999999981</v>
      </c>
      <c r="BC51" s="163"/>
      <c r="BE51" s="163">
        <v>1.8794000000000004</v>
      </c>
      <c r="BF51" s="163">
        <v>-7.3232539999999995</v>
      </c>
      <c r="BG51" s="163"/>
      <c r="BI51" s="163">
        <v>0.77940000000000076</v>
      </c>
      <c r="BJ51" s="163">
        <v>-8.7338480000000001</v>
      </c>
      <c r="BK51" s="163"/>
      <c r="BM51" s="163">
        <v>3.1794000000000011</v>
      </c>
      <c r="BN51" s="163">
        <v>-7.8912419999999992</v>
      </c>
      <c r="BO51" s="163"/>
      <c r="BQ51" s="163">
        <v>3.7294000000000018</v>
      </c>
      <c r="BR51" s="163">
        <v>-9.0434000000000001</v>
      </c>
      <c r="BS51" s="163"/>
      <c r="BU51" s="163">
        <v>-2.5206</v>
      </c>
      <c r="BV51" s="163">
        <v>-8.8433920000000015</v>
      </c>
      <c r="BW51" s="163"/>
    </row>
    <row r="52" spans="1:75" x14ac:dyDescent="0.35">
      <c r="A52" s="95">
        <v>41198</v>
      </c>
      <c r="B52" s="36">
        <v>41198</v>
      </c>
      <c r="C52" s="301">
        <v>13.65</v>
      </c>
      <c r="D52" s="301">
        <v>7.8999999999999995</v>
      </c>
      <c r="E52" s="301">
        <v>10.5</v>
      </c>
      <c r="F52" s="301">
        <v>9.4</v>
      </c>
      <c r="G52" s="301">
        <v>11.8</v>
      </c>
      <c r="H52" s="301">
        <v>12.350000000000001</v>
      </c>
      <c r="I52" s="301">
        <v>6.1</v>
      </c>
      <c r="J52" s="105"/>
      <c r="K52" s="36">
        <v>42293</v>
      </c>
      <c r="L52" s="108">
        <v>8.5217999999999989</v>
      </c>
      <c r="M52" s="98">
        <f t="shared" si="0"/>
        <v>8.6205999999999996</v>
      </c>
      <c r="N52" s="108">
        <f t="shared" si="1"/>
        <v>8.7197333333333322</v>
      </c>
      <c r="O52" s="262"/>
      <c r="P52" s="181">
        <v>42293</v>
      </c>
      <c r="Q52" s="301">
        <v>13.65</v>
      </c>
      <c r="R52" s="224">
        <v>5.0294000000000008</v>
      </c>
      <c r="S52"/>
      <c r="T52" s="301">
        <v>7.8999999999999995</v>
      </c>
      <c r="U52" s="224">
        <v>-0.72060000000000013</v>
      </c>
      <c r="V52"/>
      <c r="W52" s="301">
        <v>10.5</v>
      </c>
      <c r="X52" s="224">
        <v>1.8794000000000004</v>
      </c>
      <c r="Y52"/>
      <c r="Z52" s="301">
        <v>9.4</v>
      </c>
      <c r="AA52" s="224">
        <v>0.77940000000000076</v>
      </c>
      <c r="AC52" s="301">
        <v>11.8</v>
      </c>
      <c r="AD52" s="223">
        <v>3.1794000000000011</v>
      </c>
      <c r="AF52" s="301">
        <v>12.350000000000001</v>
      </c>
      <c r="AG52" s="223">
        <v>3.7294000000000018</v>
      </c>
      <c r="AI52" s="301">
        <v>6.1</v>
      </c>
      <c r="AJ52" s="223">
        <v>-2.5206</v>
      </c>
      <c r="AV52" s="36">
        <v>42294</v>
      </c>
      <c r="AW52" s="163">
        <v>1.3265000000000011</v>
      </c>
      <c r="AX52" s="163">
        <v>-7.8011820000000007</v>
      </c>
      <c r="AY52" s="163"/>
      <c r="BA52" s="163">
        <v>0.2264999999999997</v>
      </c>
      <c r="BB52" s="163">
        <v>-9.2144359999999974</v>
      </c>
      <c r="BC52" s="163"/>
      <c r="BE52" s="163">
        <v>1.5265000000000004</v>
      </c>
      <c r="BF52" s="163">
        <v>-7.7642539999999993</v>
      </c>
      <c r="BG52" s="163"/>
      <c r="BI52" s="163">
        <v>1.8265000000000011</v>
      </c>
      <c r="BJ52" s="163">
        <v>-9.1748480000000008</v>
      </c>
      <c r="BK52" s="163"/>
      <c r="BM52" s="163">
        <v>2.3265000000000011</v>
      </c>
      <c r="BN52" s="163">
        <v>-8.3232419999999987</v>
      </c>
      <c r="BO52" s="163"/>
      <c r="BQ52" s="163">
        <v>3.3265000000000011</v>
      </c>
      <c r="BR52" s="163">
        <v>-9.4664000000000001</v>
      </c>
      <c r="BS52" s="163"/>
      <c r="BU52" s="163">
        <v>-2.3234999999999992</v>
      </c>
      <c r="BV52" s="163">
        <v>-9.3833920000000006</v>
      </c>
      <c r="BW52" s="163"/>
    </row>
    <row r="53" spans="1:75" x14ac:dyDescent="0.35">
      <c r="A53" s="95">
        <v>41199</v>
      </c>
      <c r="B53" s="36">
        <v>41199</v>
      </c>
      <c r="C53" s="301">
        <v>9.75</v>
      </c>
      <c r="D53" s="301">
        <v>8.6499999999999986</v>
      </c>
      <c r="E53" s="301">
        <v>9.9499999999999993</v>
      </c>
      <c r="F53" s="301">
        <v>10.25</v>
      </c>
      <c r="G53" s="301">
        <v>10.75</v>
      </c>
      <c r="H53" s="301">
        <v>11.75</v>
      </c>
      <c r="I53" s="301">
        <v>6.1</v>
      </c>
      <c r="J53" s="105"/>
      <c r="K53" s="36">
        <v>42294</v>
      </c>
      <c r="L53" s="108">
        <v>8.3251999999999988</v>
      </c>
      <c r="M53" s="98">
        <f t="shared" si="0"/>
        <v>8.4234999999999989</v>
      </c>
      <c r="N53" s="108">
        <f t="shared" si="1"/>
        <v>8.5221333333333327</v>
      </c>
      <c r="O53" s="262"/>
      <c r="P53" s="181">
        <v>42294</v>
      </c>
      <c r="Q53" s="301">
        <v>9.75</v>
      </c>
      <c r="R53" s="224">
        <v>1.3265000000000011</v>
      </c>
      <c r="S53"/>
      <c r="T53" s="301">
        <v>8.6499999999999986</v>
      </c>
      <c r="U53" s="224">
        <v>0.2264999999999997</v>
      </c>
      <c r="V53"/>
      <c r="W53" s="301">
        <v>9.9499999999999993</v>
      </c>
      <c r="X53" s="224">
        <v>1.5265000000000004</v>
      </c>
      <c r="Y53"/>
      <c r="Z53" s="301">
        <v>10.25</v>
      </c>
      <c r="AA53" s="224">
        <v>1.8265000000000011</v>
      </c>
      <c r="AC53" s="301">
        <v>10.75</v>
      </c>
      <c r="AD53" s="223">
        <v>2.3265000000000011</v>
      </c>
      <c r="AF53" s="301">
        <v>11.75</v>
      </c>
      <c r="AG53" s="223">
        <v>3.3265000000000011</v>
      </c>
      <c r="AI53" s="301">
        <v>6.1</v>
      </c>
      <c r="AJ53" s="223">
        <v>-2.3234999999999992</v>
      </c>
      <c r="AV53" s="36">
        <v>42295</v>
      </c>
      <c r="AW53" s="163">
        <v>1.4725999999999999</v>
      </c>
      <c r="AX53" s="163">
        <v>-8.2376820000000013</v>
      </c>
      <c r="AY53" s="163"/>
      <c r="BA53" s="163">
        <v>-1.7273999999999994</v>
      </c>
      <c r="BB53" s="163">
        <v>-9.718435999999997</v>
      </c>
      <c r="BC53" s="163"/>
      <c r="BE53" s="163">
        <v>3.872600000000002</v>
      </c>
      <c r="BF53" s="163">
        <v>-8.1872539999999994</v>
      </c>
      <c r="BG53" s="163"/>
      <c r="BI53" s="163">
        <v>3.3726000000000003</v>
      </c>
      <c r="BJ53" s="163">
        <v>-9.5978480000000008</v>
      </c>
      <c r="BK53" s="163"/>
      <c r="BM53" s="163">
        <v>0.87260000000000026</v>
      </c>
      <c r="BN53" s="163">
        <v>-8.773241999999998</v>
      </c>
      <c r="BO53" s="163"/>
      <c r="BQ53" s="163">
        <v>0.12260000000000026</v>
      </c>
      <c r="BR53" s="163">
        <v>-9.9163999999999994</v>
      </c>
      <c r="BS53" s="163"/>
      <c r="BU53" s="163">
        <v>-1.7774000000000001</v>
      </c>
      <c r="BV53" s="163">
        <v>-9.8873920000000002</v>
      </c>
      <c r="BW53" s="163"/>
    </row>
    <row r="54" spans="1:75" x14ac:dyDescent="0.35">
      <c r="A54" s="95">
        <v>41200</v>
      </c>
      <c r="B54" s="36">
        <v>41200</v>
      </c>
      <c r="C54" s="301">
        <v>9.6999999999999993</v>
      </c>
      <c r="D54" s="301">
        <v>6.5</v>
      </c>
      <c r="E54" s="301">
        <v>12.100000000000001</v>
      </c>
      <c r="F54" s="301">
        <v>11.6</v>
      </c>
      <c r="G54" s="301">
        <v>9.1</v>
      </c>
      <c r="H54" s="301">
        <v>8.35</v>
      </c>
      <c r="I54" s="301">
        <v>6.4499999999999993</v>
      </c>
      <c r="J54" s="105"/>
      <c r="K54" s="36">
        <v>42295</v>
      </c>
      <c r="L54" s="108">
        <v>8.1295999999999999</v>
      </c>
      <c r="M54" s="98">
        <f t="shared" si="0"/>
        <v>8.2273999999999994</v>
      </c>
      <c r="N54" s="108">
        <f t="shared" si="1"/>
        <v>8.3255333333333326</v>
      </c>
      <c r="O54" s="262"/>
      <c r="P54" s="181">
        <v>42295</v>
      </c>
      <c r="Q54" s="301">
        <v>9.6999999999999993</v>
      </c>
      <c r="R54" s="224">
        <v>1.4725999999999999</v>
      </c>
      <c r="S54"/>
      <c r="T54" s="301">
        <v>6.5</v>
      </c>
      <c r="U54" s="224">
        <v>-1.7273999999999994</v>
      </c>
      <c r="V54"/>
      <c r="W54" s="301">
        <v>12.100000000000001</v>
      </c>
      <c r="X54" s="224">
        <v>3.872600000000002</v>
      </c>
      <c r="Y54"/>
      <c r="Z54" s="301">
        <v>11.6</v>
      </c>
      <c r="AA54" s="224">
        <v>3.3726000000000003</v>
      </c>
      <c r="AC54" s="301">
        <v>9.1</v>
      </c>
      <c r="AD54" s="223">
        <v>0.87260000000000026</v>
      </c>
      <c r="AF54" s="301">
        <v>8.35</v>
      </c>
      <c r="AG54" s="223">
        <v>0.12260000000000026</v>
      </c>
      <c r="AI54" s="301">
        <v>6.4499999999999993</v>
      </c>
      <c r="AJ54" s="223">
        <v>-1.7774000000000001</v>
      </c>
      <c r="AV54" s="36">
        <v>42296</v>
      </c>
      <c r="AW54" s="163">
        <v>4.6176999999999992</v>
      </c>
      <c r="AX54" s="163">
        <v>-8.6291820000000019</v>
      </c>
      <c r="AY54" s="163"/>
      <c r="BA54" s="163">
        <v>-2.4822999999999986</v>
      </c>
      <c r="BB54" s="163">
        <v>-10.258435999999996</v>
      </c>
      <c r="BC54" s="163"/>
      <c r="BE54" s="163">
        <v>6.9177</v>
      </c>
      <c r="BF54" s="163">
        <v>-8.5697539999999996</v>
      </c>
      <c r="BG54" s="163"/>
      <c r="BI54" s="163">
        <v>5.617700000000001</v>
      </c>
      <c r="BJ54" s="163">
        <v>-9.9938480000000016</v>
      </c>
      <c r="BK54" s="163"/>
      <c r="BM54" s="163">
        <v>6.7700000000000315E-2</v>
      </c>
      <c r="BN54" s="163">
        <v>-9.2232419999999973</v>
      </c>
      <c r="BO54" s="163"/>
      <c r="BQ54" s="163">
        <v>0.76770000000000138</v>
      </c>
      <c r="BR54" s="163">
        <v>-10.366399999999999</v>
      </c>
      <c r="BS54" s="163"/>
      <c r="BU54" s="163">
        <v>-0.38229999999999986</v>
      </c>
      <c r="BV54" s="163">
        <v>-10.382391999999999</v>
      </c>
      <c r="BW54" s="163"/>
    </row>
    <row r="55" spans="1:75" x14ac:dyDescent="0.35">
      <c r="A55" s="95">
        <v>41201</v>
      </c>
      <c r="B55" s="36">
        <v>41201</v>
      </c>
      <c r="C55" s="301">
        <v>12.649999999999999</v>
      </c>
      <c r="D55" s="301">
        <v>5.5500000000000007</v>
      </c>
      <c r="E55" s="301">
        <v>14.95</v>
      </c>
      <c r="F55" s="301">
        <v>13.65</v>
      </c>
      <c r="G55" s="301">
        <v>8.1</v>
      </c>
      <c r="H55" s="301">
        <v>8.8000000000000007</v>
      </c>
      <c r="I55" s="301">
        <v>7.6499999999999995</v>
      </c>
      <c r="J55" s="105"/>
      <c r="K55" s="36">
        <v>42296</v>
      </c>
      <c r="L55" s="108">
        <v>7.9349999999999996</v>
      </c>
      <c r="M55" s="98">
        <f t="shared" si="0"/>
        <v>8.0322999999999993</v>
      </c>
      <c r="N55" s="108">
        <f t="shared" si="1"/>
        <v>8.1299333333333319</v>
      </c>
      <c r="O55" s="262"/>
      <c r="P55" s="181">
        <v>42296</v>
      </c>
      <c r="Q55" s="301">
        <v>12.649999999999999</v>
      </c>
      <c r="R55" s="224">
        <v>4.6176999999999992</v>
      </c>
      <c r="S55"/>
      <c r="T55" s="301">
        <v>5.5500000000000007</v>
      </c>
      <c r="U55" s="224">
        <v>-2.4822999999999986</v>
      </c>
      <c r="V55"/>
      <c r="W55" s="301">
        <v>14.95</v>
      </c>
      <c r="X55" s="224">
        <v>6.9177</v>
      </c>
      <c r="Y55"/>
      <c r="Z55" s="301">
        <v>13.65</v>
      </c>
      <c r="AA55" s="224">
        <v>5.617700000000001</v>
      </c>
      <c r="AC55" s="301">
        <v>8.1</v>
      </c>
      <c r="AD55" s="223">
        <v>6.7700000000000315E-2</v>
      </c>
      <c r="AF55" s="301">
        <v>8.8000000000000007</v>
      </c>
      <c r="AG55" s="223">
        <v>0.76770000000000138</v>
      </c>
      <c r="AI55" s="301">
        <v>7.6499999999999995</v>
      </c>
      <c r="AJ55" s="223">
        <v>-0.38229999999999986</v>
      </c>
      <c r="AV55" s="36">
        <v>42297</v>
      </c>
      <c r="AW55" s="163">
        <v>2.211800000000002</v>
      </c>
      <c r="AX55" s="163">
        <v>-9.0476820000000018</v>
      </c>
      <c r="AY55" s="163"/>
      <c r="BA55" s="163">
        <v>-1.1881999999999984</v>
      </c>
      <c r="BB55" s="163">
        <v>-10.762435999999996</v>
      </c>
      <c r="BC55" s="163"/>
      <c r="BE55" s="163">
        <v>6.2618000000000009</v>
      </c>
      <c r="BF55" s="163">
        <v>-8.9522539999999999</v>
      </c>
      <c r="BG55" s="163"/>
      <c r="BI55" s="163">
        <v>4.5618000000000016</v>
      </c>
      <c r="BJ55" s="163">
        <v>-10.403348000000001</v>
      </c>
      <c r="BK55" s="163"/>
      <c r="BM55" s="163">
        <v>1.5118000000000009</v>
      </c>
      <c r="BN55" s="163">
        <v>-9.664241999999998</v>
      </c>
      <c r="BO55" s="163"/>
      <c r="BQ55" s="163">
        <v>3.6118000000000006</v>
      </c>
      <c r="BR55" s="163">
        <v>-10.789399999999999</v>
      </c>
      <c r="BS55" s="163"/>
      <c r="BU55" s="163">
        <v>1.1800000000000921E-2</v>
      </c>
      <c r="BV55" s="163">
        <v>-10.832391999999999</v>
      </c>
      <c r="BW55" s="163"/>
    </row>
    <row r="56" spans="1:75" x14ac:dyDescent="0.35">
      <c r="A56" s="95">
        <v>41202</v>
      </c>
      <c r="B56" s="36">
        <v>41202</v>
      </c>
      <c r="C56" s="301">
        <v>10.050000000000001</v>
      </c>
      <c r="D56" s="301">
        <v>6.65</v>
      </c>
      <c r="E56" s="301">
        <v>14.1</v>
      </c>
      <c r="F56" s="301">
        <v>12.4</v>
      </c>
      <c r="G56" s="301">
        <v>9.35</v>
      </c>
      <c r="H56" s="301">
        <v>11.45</v>
      </c>
      <c r="I56" s="301">
        <v>7.85</v>
      </c>
      <c r="J56" s="105"/>
      <c r="K56" s="36">
        <v>42297</v>
      </c>
      <c r="L56" s="108">
        <v>7.7413999999999987</v>
      </c>
      <c r="M56" s="98">
        <f t="shared" si="0"/>
        <v>7.8381999999999987</v>
      </c>
      <c r="N56" s="108">
        <f t="shared" si="1"/>
        <v>7.9353333333333325</v>
      </c>
      <c r="O56" s="262"/>
      <c r="P56" s="181">
        <v>42297</v>
      </c>
      <c r="Q56" s="301">
        <v>10.050000000000001</v>
      </c>
      <c r="R56" s="224">
        <v>2.211800000000002</v>
      </c>
      <c r="S56"/>
      <c r="T56" s="301">
        <v>6.65</v>
      </c>
      <c r="U56" s="224">
        <v>-1.1881999999999984</v>
      </c>
      <c r="V56"/>
      <c r="W56" s="301">
        <v>14.1</v>
      </c>
      <c r="X56" s="224">
        <v>6.2618000000000009</v>
      </c>
      <c r="Y56"/>
      <c r="Z56" s="301">
        <v>12.4</v>
      </c>
      <c r="AA56" s="224">
        <v>4.5618000000000016</v>
      </c>
      <c r="AC56" s="301">
        <v>9.35</v>
      </c>
      <c r="AD56" s="223">
        <v>1.5118000000000009</v>
      </c>
      <c r="AF56" s="301">
        <v>11.45</v>
      </c>
      <c r="AG56" s="223">
        <v>3.6118000000000006</v>
      </c>
      <c r="AI56" s="301">
        <v>7.85</v>
      </c>
      <c r="AJ56" s="223">
        <v>1.1800000000000921E-2</v>
      </c>
      <c r="AV56" s="36">
        <v>42298</v>
      </c>
      <c r="AW56" s="163">
        <v>-2.5450999999999997</v>
      </c>
      <c r="AX56" s="163">
        <v>-9.5651820000000018</v>
      </c>
      <c r="AY56" s="163"/>
      <c r="BA56" s="163">
        <v>0.15490000000000048</v>
      </c>
      <c r="BB56" s="163">
        <v>-11.212435999999995</v>
      </c>
      <c r="BC56" s="163"/>
      <c r="BE56" s="163">
        <v>5.7049000000000003</v>
      </c>
      <c r="BF56" s="163">
        <v>-9.3122539999999994</v>
      </c>
      <c r="BG56" s="163"/>
      <c r="BI56" s="163">
        <v>1.4049000000000014</v>
      </c>
      <c r="BJ56" s="163">
        <v>-10.844348000000002</v>
      </c>
      <c r="BK56" s="163"/>
      <c r="BM56" s="163">
        <v>1.8048999999999999</v>
      </c>
      <c r="BN56" s="163">
        <v>-10.105241999999999</v>
      </c>
      <c r="BO56" s="163"/>
      <c r="BQ56" s="163">
        <v>1.5548999999999999</v>
      </c>
      <c r="BR56" s="163">
        <v>-11.230399999999999</v>
      </c>
      <c r="BS56" s="163"/>
      <c r="BU56" s="163">
        <v>-9.5099999999999518E-2</v>
      </c>
      <c r="BV56" s="163">
        <v>-11.327391999999998</v>
      </c>
      <c r="BW56" s="163"/>
    </row>
    <row r="57" spans="1:75" x14ac:dyDescent="0.35">
      <c r="A57" s="95">
        <v>41203</v>
      </c>
      <c r="B57" s="36">
        <v>41203</v>
      </c>
      <c r="C57" s="301">
        <v>5.0999999999999996</v>
      </c>
      <c r="D57" s="301">
        <v>7.8</v>
      </c>
      <c r="E57" s="301">
        <v>13.35</v>
      </c>
      <c r="F57" s="301">
        <v>9.0500000000000007</v>
      </c>
      <c r="G57" s="301">
        <v>9.4499999999999993</v>
      </c>
      <c r="H57" s="301">
        <v>9.1999999999999993</v>
      </c>
      <c r="I57" s="301">
        <v>7.55</v>
      </c>
      <c r="J57" s="105"/>
      <c r="K57" s="36">
        <v>42298</v>
      </c>
      <c r="L57" s="108">
        <v>7.5488</v>
      </c>
      <c r="M57" s="98">
        <f t="shared" si="0"/>
        <v>7.6450999999999993</v>
      </c>
      <c r="N57" s="108">
        <f t="shared" si="1"/>
        <v>7.7417333333333325</v>
      </c>
      <c r="O57" s="262"/>
      <c r="P57" s="181">
        <v>42298</v>
      </c>
      <c r="Q57" s="301">
        <v>5.0999999999999996</v>
      </c>
      <c r="R57" s="224">
        <v>-2.5450999999999997</v>
      </c>
      <c r="S57"/>
      <c r="T57" s="301">
        <v>7.8</v>
      </c>
      <c r="U57" s="224">
        <v>0.15490000000000048</v>
      </c>
      <c r="V57"/>
      <c r="W57" s="301">
        <v>13.35</v>
      </c>
      <c r="X57" s="224">
        <v>5.7049000000000003</v>
      </c>
      <c r="Y57"/>
      <c r="Z57" s="301">
        <v>9.0500000000000007</v>
      </c>
      <c r="AA57" s="224">
        <v>1.4049000000000014</v>
      </c>
      <c r="AC57" s="301">
        <v>9.4499999999999993</v>
      </c>
      <c r="AD57" s="223">
        <v>1.8048999999999999</v>
      </c>
      <c r="AF57" s="301">
        <v>9.1999999999999993</v>
      </c>
      <c r="AG57" s="223">
        <v>1.5548999999999999</v>
      </c>
      <c r="AI57" s="301">
        <v>7.55</v>
      </c>
      <c r="AJ57" s="223">
        <v>-9.5099999999999518E-2</v>
      </c>
      <c r="AV57" s="36">
        <v>42299</v>
      </c>
      <c r="AW57" s="163">
        <v>-3.9529999999999994</v>
      </c>
      <c r="AX57" s="163">
        <v>-10.150182000000003</v>
      </c>
      <c r="AY57" s="163"/>
      <c r="BA57" s="163">
        <v>-0.40299999999999958</v>
      </c>
      <c r="BB57" s="163">
        <v>-11.707435999999994</v>
      </c>
      <c r="BC57" s="163"/>
      <c r="BE57" s="163">
        <v>5.7970000000000006</v>
      </c>
      <c r="BF57" s="163">
        <v>-9.6722539999999988</v>
      </c>
      <c r="BG57" s="163"/>
      <c r="BI57" s="163">
        <v>1.2469999999999999</v>
      </c>
      <c r="BJ57" s="163">
        <v>-11.285348000000003</v>
      </c>
      <c r="BK57" s="163"/>
      <c r="BM57" s="163">
        <v>0.69700000000000095</v>
      </c>
      <c r="BN57" s="163">
        <v>-10.555241999999998</v>
      </c>
      <c r="BO57" s="163"/>
      <c r="BQ57" s="163">
        <v>1.4969999999999999</v>
      </c>
      <c r="BR57" s="163">
        <v>-11.6714</v>
      </c>
      <c r="BS57" s="163"/>
      <c r="BU57" s="163">
        <v>-0.35299999999999976</v>
      </c>
      <c r="BV57" s="163">
        <v>-11.822391999999997</v>
      </c>
      <c r="BW57" s="163"/>
    </row>
    <row r="58" spans="1:75" x14ac:dyDescent="0.35">
      <c r="A58" s="95">
        <v>41204</v>
      </c>
      <c r="B58" s="36">
        <v>41204</v>
      </c>
      <c r="C58" s="301">
        <v>3.5</v>
      </c>
      <c r="D58" s="301">
        <v>7.05</v>
      </c>
      <c r="E58" s="301">
        <v>13.25</v>
      </c>
      <c r="F58" s="301">
        <v>8.6999999999999993</v>
      </c>
      <c r="G58" s="301">
        <v>8.15</v>
      </c>
      <c r="H58" s="301">
        <v>8.9499999999999993</v>
      </c>
      <c r="I58" s="301">
        <v>7.1</v>
      </c>
      <c r="J58" s="105"/>
      <c r="K58" s="36">
        <v>42299</v>
      </c>
      <c r="L58" s="108">
        <v>7.3571999999999989</v>
      </c>
      <c r="M58" s="98">
        <f t="shared" si="0"/>
        <v>7.4529999999999994</v>
      </c>
      <c r="N58" s="108">
        <f t="shared" si="1"/>
        <v>7.5491333333333328</v>
      </c>
      <c r="O58" s="262"/>
      <c r="P58" s="181">
        <v>42299</v>
      </c>
      <c r="Q58" s="301">
        <v>3.5</v>
      </c>
      <c r="R58" s="224">
        <v>-3.9529999999999994</v>
      </c>
      <c r="S58"/>
      <c r="T58" s="301">
        <v>7.05</v>
      </c>
      <c r="U58" s="224">
        <v>-0.40299999999999958</v>
      </c>
      <c r="V58" s="98"/>
      <c r="W58" s="301">
        <v>13.25</v>
      </c>
      <c r="X58" s="224">
        <v>5.7970000000000006</v>
      </c>
      <c r="Y58"/>
      <c r="Z58" s="301">
        <v>8.6999999999999993</v>
      </c>
      <c r="AA58" s="224">
        <v>1.2469999999999999</v>
      </c>
      <c r="AC58" s="301">
        <v>8.15</v>
      </c>
      <c r="AD58" s="223">
        <v>0.69700000000000095</v>
      </c>
      <c r="AF58" s="301">
        <v>8.9499999999999993</v>
      </c>
      <c r="AG58" s="223">
        <v>1.4969999999999999</v>
      </c>
      <c r="AI58" s="301">
        <v>7.1</v>
      </c>
      <c r="AJ58" s="223">
        <v>-0.35299999999999976</v>
      </c>
      <c r="AV58" s="36">
        <v>42300</v>
      </c>
      <c r="AW58" s="328">
        <v>-2.9618999999999991</v>
      </c>
      <c r="AX58" s="328">
        <v>-10.670191316387502</v>
      </c>
      <c r="AY58" s="328"/>
      <c r="AZ58" s="329"/>
      <c r="BA58" s="328">
        <v>-1.1899999999998911E-2</v>
      </c>
      <c r="BB58" s="328">
        <v>-12.204836215674993</v>
      </c>
      <c r="BC58" s="328"/>
      <c r="BD58" s="329"/>
      <c r="BE58" s="328">
        <v>4.7381000000000011</v>
      </c>
      <c r="BF58" s="328">
        <v>-10.056608712112498</v>
      </c>
      <c r="BG58" s="328"/>
      <c r="BH58" s="329"/>
      <c r="BI58" s="328">
        <v>0.58810000000000162</v>
      </c>
      <c r="BJ58" s="328">
        <v>-11.737530014250002</v>
      </c>
      <c r="BK58" s="328"/>
      <c r="BL58" s="329"/>
      <c r="BM58" s="328">
        <v>1.6881000000000004</v>
      </c>
      <c r="BN58" s="328">
        <v>-10.998380373964997</v>
      </c>
      <c r="BO58" s="328"/>
      <c r="BP58" s="329"/>
      <c r="BQ58" s="328">
        <v>1.7881000000000018</v>
      </c>
      <c r="BR58" s="328">
        <v>-12.114538373964999</v>
      </c>
      <c r="BS58" s="328"/>
      <c r="BT58" s="329"/>
      <c r="BU58" s="328">
        <v>-1.2118999999999991</v>
      </c>
      <c r="BV58" s="328">
        <v>-12.328835855959996</v>
      </c>
      <c r="BW58" s="163"/>
    </row>
    <row r="59" spans="1:75" x14ac:dyDescent="0.35">
      <c r="A59" s="95">
        <v>41205</v>
      </c>
      <c r="B59" s="36">
        <v>41205</v>
      </c>
      <c r="C59" s="301">
        <v>4.3</v>
      </c>
      <c r="D59" s="301">
        <v>7.25</v>
      </c>
      <c r="E59" s="301">
        <v>12</v>
      </c>
      <c r="F59" s="301">
        <v>7.8500000000000005</v>
      </c>
      <c r="G59" s="301">
        <v>8.9499999999999993</v>
      </c>
      <c r="H59" s="301">
        <v>9.0500000000000007</v>
      </c>
      <c r="I59" s="301">
        <v>6.05</v>
      </c>
      <c r="J59" s="105"/>
      <c r="K59" s="36">
        <v>42300</v>
      </c>
      <c r="L59" s="108">
        <v>7.166599999999999</v>
      </c>
      <c r="M59" s="98">
        <f t="shared" si="0"/>
        <v>7.2618999999999989</v>
      </c>
      <c r="N59" s="108">
        <f t="shared" si="1"/>
        <v>7.3575333333333326</v>
      </c>
      <c r="O59" s="262"/>
      <c r="P59" s="181">
        <v>42300</v>
      </c>
      <c r="Q59" s="301">
        <v>4.3</v>
      </c>
      <c r="R59" s="224">
        <v>-2.9618999999999991</v>
      </c>
      <c r="S59"/>
      <c r="T59" s="301">
        <v>7.25</v>
      </c>
      <c r="U59" s="224">
        <v>-1.1899999999998911E-2</v>
      </c>
      <c r="V59" s="98"/>
      <c r="W59" s="301">
        <v>12</v>
      </c>
      <c r="X59" s="224">
        <v>4.7381000000000011</v>
      </c>
      <c r="Y59"/>
      <c r="Z59" s="301">
        <v>7.8500000000000005</v>
      </c>
      <c r="AA59" s="224">
        <v>0.58810000000000162</v>
      </c>
      <c r="AC59" s="301">
        <v>8.9499999999999993</v>
      </c>
      <c r="AD59" s="223">
        <v>1.6881000000000004</v>
      </c>
      <c r="AF59" s="301">
        <v>9.0500000000000007</v>
      </c>
      <c r="AG59" s="223">
        <v>1.7881000000000018</v>
      </c>
      <c r="AI59" s="301">
        <v>6.05</v>
      </c>
      <c r="AJ59" s="223">
        <v>-1.2118999999999991</v>
      </c>
      <c r="AV59" s="36">
        <v>42301</v>
      </c>
      <c r="AW59" s="163">
        <v>-2.7717999999999998</v>
      </c>
      <c r="AX59" s="163">
        <v>-11.174930934500004</v>
      </c>
      <c r="AY59" s="163"/>
      <c r="BA59" s="163">
        <v>0.92820000000000036</v>
      </c>
      <c r="BB59" s="163">
        <v>-12.643740231424994</v>
      </c>
      <c r="BC59" s="163"/>
      <c r="BE59" s="163">
        <v>2.0782000000000007</v>
      </c>
      <c r="BF59" s="163">
        <v>-10.473567527074998</v>
      </c>
      <c r="BG59" s="163"/>
      <c r="BI59" s="163">
        <v>-1.4718</v>
      </c>
      <c r="BJ59" s="163">
        <v>-12.229102511890003</v>
      </c>
      <c r="BK59" s="163"/>
      <c r="BM59" s="163">
        <v>2.0282000000000018</v>
      </c>
      <c r="BN59" s="163">
        <v>-11.415339188927497</v>
      </c>
      <c r="BO59" s="163"/>
      <c r="BQ59" s="163">
        <v>0.72820000000000107</v>
      </c>
      <c r="BR59" s="163">
        <v>-12.553442389715</v>
      </c>
      <c r="BS59" s="163"/>
      <c r="BU59" s="163">
        <v>0.62820000000000054</v>
      </c>
      <c r="BV59" s="163">
        <v>-12.767739871709997</v>
      </c>
      <c r="BW59" s="163"/>
    </row>
    <row r="60" spans="1:75" x14ac:dyDescent="0.35">
      <c r="A60" s="95">
        <v>41206</v>
      </c>
      <c r="B60" s="36">
        <v>41206</v>
      </c>
      <c r="C60" s="301">
        <v>4.3</v>
      </c>
      <c r="D60" s="301">
        <v>8</v>
      </c>
      <c r="E60" s="301">
        <v>9.15</v>
      </c>
      <c r="F60" s="301">
        <v>5.6</v>
      </c>
      <c r="G60" s="301">
        <v>9.1000000000000014</v>
      </c>
      <c r="H60" s="301">
        <v>7.8000000000000007</v>
      </c>
      <c r="I60" s="301">
        <v>7.7</v>
      </c>
      <c r="J60" s="105"/>
      <c r="K60" s="36">
        <v>42301</v>
      </c>
      <c r="L60" s="108">
        <v>6.9770000000000003</v>
      </c>
      <c r="M60" s="98">
        <f t="shared" si="0"/>
        <v>7.0717999999999996</v>
      </c>
      <c r="N60" s="108">
        <f t="shared" si="1"/>
        <v>7.1669333333333327</v>
      </c>
      <c r="O60" s="262"/>
      <c r="P60" s="181">
        <v>42301</v>
      </c>
      <c r="Q60" s="301">
        <v>4.3</v>
      </c>
      <c r="R60" s="224">
        <v>-2.7717999999999998</v>
      </c>
      <c r="S60"/>
      <c r="T60" s="301">
        <v>8</v>
      </c>
      <c r="U60" s="224">
        <v>0.92820000000000036</v>
      </c>
      <c r="V60">
        <v>-12.073555555555556</v>
      </c>
      <c r="W60" s="301">
        <v>9.15</v>
      </c>
      <c r="X60" s="224">
        <v>2.0782000000000007</v>
      </c>
      <c r="Y60"/>
      <c r="Z60" s="301">
        <v>5.6</v>
      </c>
      <c r="AA60" s="224">
        <v>-1.4718</v>
      </c>
      <c r="AC60" s="301">
        <v>9.1000000000000014</v>
      </c>
      <c r="AD60" s="223">
        <v>2.0282000000000018</v>
      </c>
      <c r="AF60" s="301">
        <v>7.8000000000000007</v>
      </c>
      <c r="AG60" s="223">
        <v>0.72820000000000107</v>
      </c>
      <c r="AI60" s="301">
        <v>7.7</v>
      </c>
      <c r="AJ60" s="223">
        <v>0.62820000000000054</v>
      </c>
      <c r="AV60" s="36">
        <v>42302</v>
      </c>
      <c r="AW60" s="163">
        <v>-2.1326999999999998</v>
      </c>
      <c r="AX60" s="163">
        <v>-11.664723446587503</v>
      </c>
      <c r="AY60" s="163"/>
      <c r="BA60" s="163">
        <v>0.81729999999999947</v>
      </c>
      <c r="BB60" s="163">
        <v>-13.069646763674994</v>
      </c>
      <c r="BC60" s="163">
        <v>-12.073555555555556</v>
      </c>
      <c r="BE60" s="163">
        <v>1.4173000000000009</v>
      </c>
      <c r="BF60" s="163">
        <v>-10.890955928679999</v>
      </c>
      <c r="BG60" s="163"/>
      <c r="BI60" s="163">
        <v>-1.4327000000000005</v>
      </c>
      <c r="BJ60" s="163">
        <v>-12.706117828010003</v>
      </c>
      <c r="BK60" s="163"/>
      <c r="BM60" s="163">
        <v>3.1173000000000002</v>
      </c>
      <c r="BN60" s="163">
        <v>-11.798655067952497</v>
      </c>
      <c r="BO60" s="163"/>
      <c r="BQ60" s="163">
        <v>1.3172999999999995</v>
      </c>
      <c r="BR60" s="163">
        <v>-12.970830791320001</v>
      </c>
      <c r="BS60" s="163"/>
      <c r="BU60" s="163">
        <v>4.3172999999999995</v>
      </c>
      <c r="BV60" s="163">
        <v>-13.129760424122498</v>
      </c>
      <c r="BW60" s="163"/>
    </row>
    <row r="61" spans="1:75" x14ac:dyDescent="0.35">
      <c r="A61" s="95">
        <v>41207</v>
      </c>
      <c r="B61" s="36">
        <v>41207</v>
      </c>
      <c r="C61" s="301">
        <v>4.75</v>
      </c>
      <c r="D61" s="301">
        <v>7.6999999999999993</v>
      </c>
      <c r="E61" s="301">
        <v>8.3000000000000007</v>
      </c>
      <c r="F61" s="301">
        <v>5.4499999999999993</v>
      </c>
      <c r="G61" s="301">
        <v>10</v>
      </c>
      <c r="H61" s="301">
        <v>8.1999999999999993</v>
      </c>
      <c r="I61" s="301">
        <v>11.2</v>
      </c>
      <c r="J61" s="105"/>
      <c r="K61" s="36">
        <v>42302</v>
      </c>
      <c r="L61" s="108">
        <v>6.7883999999999993</v>
      </c>
      <c r="M61" s="98">
        <f t="shared" si="0"/>
        <v>6.8826999999999998</v>
      </c>
      <c r="N61" s="108">
        <f t="shared" si="1"/>
        <v>6.9773333333333332</v>
      </c>
      <c r="O61" s="262"/>
      <c r="P61" s="181">
        <v>42302</v>
      </c>
      <c r="Q61" s="301">
        <v>4.75</v>
      </c>
      <c r="R61" s="224">
        <v>-2.1326999999999998</v>
      </c>
      <c r="S61"/>
      <c r="T61" s="301">
        <v>7.6999999999999993</v>
      </c>
      <c r="U61" s="224">
        <v>0.81729999999999947</v>
      </c>
      <c r="V61"/>
      <c r="W61" s="301">
        <v>8.3000000000000007</v>
      </c>
      <c r="X61" s="224">
        <v>1.4173000000000009</v>
      </c>
      <c r="Y61"/>
      <c r="Z61" s="301">
        <v>5.4499999999999993</v>
      </c>
      <c r="AA61" s="224">
        <v>-1.4327000000000005</v>
      </c>
      <c r="AC61" s="301">
        <v>10</v>
      </c>
      <c r="AD61" s="223">
        <v>3.1173000000000002</v>
      </c>
      <c r="AF61" s="301">
        <v>8.1999999999999993</v>
      </c>
      <c r="AG61" s="223">
        <v>1.3172999999999995</v>
      </c>
      <c r="AI61" s="301">
        <v>11.2</v>
      </c>
      <c r="AJ61" s="223">
        <v>4.3172999999999995</v>
      </c>
      <c r="AV61" s="36">
        <v>42303</v>
      </c>
      <c r="AW61" s="163">
        <v>-2.0445999999999991</v>
      </c>
      <c r="AX61" s="163">
        <v>-12.139887601600002</v>
      </c>
      <c r="AY61" s="163"/>
      <c r="BA61" s="163">
        <v>1.0053999999999998</v>
      </c>
      <c r="BB61" s="163">
        <v>-13.474569260989993</v>
      </c>
      <c r="BC61" s="163"/>
      <c r="BE61" s="163">
        <v>3.405400000000002</v>
      </c>
      <c r="BF61" s="163">
        <v>-11.262823528254998</v>
      </c>
      <c r="BG61" s="163"/>
      <c r="BI61" s="163">
        <v>1.2054</v>
      </c>
      <c r="BJ61" s="163">
        <v>-13.111040325325002</v>
      </c>
      <c r="BK61" s="163"/>
      <c r="BM61" s="163">
        <v>2.5053999999999998</v>
      </c>
      <c r="BN61" s="163">
        <v>-12.191181978614996</v>
      </c>
      <c r="BO61" s="163"/>
      <c r="BQ61" s="163">
        <v>-0.44459999999999944</v>
      </c>
      <c r="BR61" s="163">
        <v>-13.425335635245</v>
      </c>
      <c r="BS61" s="163"/>
      <c r="BU61" s="163">
        <v>4.1054000000000013</v>
      </c>
      <c r="BV61" s="163">
        <v>-13.480968712609997</v>
      </c>
      <c r="BW61" s="163"/>
    </row>
    <row r="62" spans="1:75" ht="15" thickBot="1" x14ac:dyDescent="0.4">
      <c r="A62" s="95">
        <v>41208</v>
      </c>
      <c r="B62" s="36">
        <v>41208</v>
      </c>
      <c r="C62" s="301">
        <v>4.6500000000000004</v>
      </c>
      <c r="D62" s="301">
        <v>7.6999999999999993</v>
      </c>
      <c r="E62" s="301">
        <v>10.100000000000001</v>
      </c>
      <c r="F62" s="301">
        <v>7.8999999999999995</v>
      </c>
      <c r="G62" s="301">
        <v>9.1999999999999993</v>
      </c>
      <c r="H62" s="301">
        <v>6.25</v>
      </c>
      <c r="I62" s="301">
        <v>10.8</v>
      </c>
      <c r="J62" s="105"/>
      <c r="K62" s="36">
        <v>42303</v>
      </c>
      <c r="L62" s="108">
        <v>6.6007999999999996</v>
      </c>
      <c r="M62" s="98">
        <f t="shared" si="0"/>
        <v>6.6945999999999994</v>
      </c>
      <c r="N62" s="108">
        <f t="shared" si="1"/>
        <v>6.7887333333333331</v>
      </c>
      <c r="O62" s="262"/>
      <c r="P62" s="181">
        <v>42303</v>
      </c>
      <c r="Q62" s="301">
        <v>4.6500000000000004</v>
      </c>
      <c r="R62" s="224">
        <v>-2.0445999999999991</v>
      </c>
      <c r="S62" s="126"/>
      <c r="T62" s="301">
        <v>7.6999999999999993</v>
      </c>
      <c r="U62" s="224">
        <v>1.0053999999999998</v>
      </c>
      <c r="V62"/>
      <c r="W62" s="301">
        <v>10.100000000000001</v>
      </c>
      <c r="X62" s="224">
        <v>3.405400000000002</v>
      </c>
      <c r="Y62" s="98"/>
      <c r="Z62" s="301">
        <v>7.8999999999999995</v>
      </c>
      <c r="AA62" s="224">
        <v>1.2054</v>
      </c>
      <c r="AC62" s="301">
        <v>9.1999999999999993</v>
      </c>
      <c r="AD62" s="223">
        <v>2.5053999999999998</v>
      </c>
      <c r="AF62" s="301">
        <v>6.25</v>
      </c>
      <c r="AG62" s="223">
        <v>-0.44459999999999944</v>
      </c>
      <c r="AI62" s="301">
        <v>10.8</v>
      </c>
      <c r="AJ62" s="223">
        <v>4.1054000000000013</v>
      </c>
      <c r="AV62" s="36">
        <v>42304</v>
      </c>
      <c r="AW62" s="163">
        <v>-1.7574999999999994</v>
      </c>
      <c r="AX62" s="163">
        <v>-12.588716112920002</v>
      </c>
      <c r="AY62" s="163"/>
      <c r="BA62" s="163">
        <v>1.4425000000000008</v>
      </c>
      <c r="BB62" s="163">
        <v>-13.867294208394993</v>
      </c>
      <c r="BC62" s="163"/>
      <c r="BE62" s="163">
        <v>2.7425000000000006</v>
      </c>
      <c r="BF62" s="163">
        <v>-11.643526283392498</v>
      </c>
      <c r="BG62" s="163"/>
      <c r="BI62" s="163">
        <v>1.8425000000000002</v>
      </c>
      <c r="BJ62" s="163">
        <v>-13.503765272730002</v>
      </c>
      <c r="BK62" s="163">
        <v>-14.372277777777777</v>
      </c>
      <c r="BM62" s="163">
        <v>2.2425000000000006</v>
      </c>
      <c r="BN62" s="163">
        <v>-12.571884733752496</v>
      </c>
      <c r="BO62" s="163"/>
      <c r="BQ62" s="163">
        <v>-0.65749999999999975</v>
      </c>
      <c r="BR62" s="163">
        <v>-13.866149351720001</v>
      </c>
      <c r="BS62" s="163"/>
      <c r="BU62" s="163">
        <v>0.84250000000000025</v>
      </c>
      <c r="BV62" s="163">
        <v>-13.881708454859996</v>
      </c>
      <c r="BW62" s="163"/>
    </row>
    <row r="63" spans="1:75" ht="15" thickBot="1" x14ac:dyDescent="0.4">
      <c r="A63" s="95">
        <v>41209</v>
      </c>
      <c r="B63" s="36">
        <v>41209</v>
      </c>
      <c r="C63" s="301">
        <v>4.75</v>
      </c>
      <c r="D63" s="301">
        <v>7.95</v>
      </c>
      <c r="E63" s="301">
        <v>9.25</v>
      </c>
      <c r="F63" s="301">
        <v>8.35</v>
      </c>
      <c r="G63" s="301">
        <v>8.75</v>
      </c>
      <c r="H63" s="301">
        <v>5.85</v>
      </c>
      <c r="I63" s="301">
        <v>7.35</v>
      </c>
      <c r="J63" s="105"/>
      <c r="K63" s="36">
        <v>42304</v>
      </c>
      <c r="L63" s="108">
        <v>6.4141999999999992</v>
      </c>
      <c r="M63" s="98">
        <f t="shared" si="0"/>
        <v>6.5074999999999994</v>
      </c>
      <c r="N63" s="108">
        <f t="shared" si="1"/>
        <v>6.6011333333333324</v>
      </c>
      <c r="O63" s="262"/>
      <c r="P63" s="181">
        <v>42304</v>
      </c>
      <c r="Q63" s="301">
        <v>4.75</v>
      </c>
      <c r="R63" s="224">
        <v>-1.7574999999999994</v>
      </c>
      <c r="S63"/>
      <c r="T63" s="301">
        <v>7.95</v>
      </c>
      <c r="U63" s="224">
        <v>1.4425000000000008</v>
      </c>
      <c r="V63"/>
      <c r="W63" s="301">
        <v>9.25</v>
      </c>
      <c r="X63" s="224">
        <v>2.7425000000000006</v>
      </c>
      <c r="Y63" s="98"/>
      <c r="Z63" s="301">
        <v>8.35</v>
      </c>
      <c r="AA63" s="224">
        <v>1.8425000000000002</v>
      </c>
      <c r="AB63">
        <v>-14.372277777777777</v>
      </c>
      <c r="AC63" s="301">
        <v>8.75</v>
      </c>
      <c r="AD63" s="223">
        <v>2.2425000000000006</v>
      </c>
      <c r="AF63" s="301">
        <v>5.85</v>
      </c>
      <c r="AG63" s="223">
        <v>-0.65749999999999975</v>
      </c>
      <c r="AI63" s="301">
        <v>7.35</v>
      </c>
      <c r="AJ63" s="223">
        <v>0.84250000000000025</v>
      </c>
      <c r="AV63" s="36">
        <v>42305</v>
      </c>
      <c r="AW63" s="163">
        <v>1.0786000000000007</v>
      </c>
      <c r="AX63" s="163">
        <v>-12.969508589635003</v>
      </c>
      <c r="AY63" s="163"/>
      <c r="BA63" s="163">
        <v>1.1786000000000003</v>
      </c>
      <c r="BB63" s="163">
        <v>-14.248086685109994</v>
      </c>
      <c r="BC63" s="163"/>
      <c r="BE63" s="163">
        <v>2.4286000000000003</v>
      </c>
      <c r="BF63" s="308">
        <v>-12.012661847554998</v>
      </c>
      <c r="BG63" s="230">
        <v>-12.588259259259255</v>
      </c>
      <c r="BI63" s="163">
        <v>-0.47140000000000004</v>
      </c>
      <c r="BJ63" s="163">
        <v>-13.931185399655002</v>
      </c>
      <c r="BK63" s="163"/>
      <c r="BM63" s="163">
        <v>3.5286</v>
      </c>
      <c r="BN63" s="163">
        <v>-12.921592110327497</v>
      </c>
      <c r="BO63" s="163"/>
      <c r="BQ63" s="163">
        <v>2.8599999999999959E-2</v>
      </c>
      <c r="BR63" s="163">
        <v>-14.254713103470001</v>
      </c>
      <c r="BS63" s="163"/>
      <c r="BU63" s="163">
        <v>0.62860000000000049</v>
      </c>
      <c r="BV63" s="163">
        <v>-14.270272206609997</v>
      </c>
      <c r="BW63" s="163"/>
    </row>
    <row r="64" spans="1:75" x14ac:dyDescent="0.35">
      <c r="A64" s="95">
        <v>41210</v>
      </c>
      <c r="B64" s="36">
        <v>41210</v>
      </c>
      <c r="C64" s="301">
        <v>7.4</v>
      </c>
      <c r="D64" s="301">
        <v>7.5</v>
      </c>
      <c r="E64" s="301">
        <v>8.75</v>
      </c>
      <c r="F64" s="301">
        <v>5.85</v>
      </c>
      <c r="G64" s="301">
        <v>9.85</v>
      </c>
      <c r="H64" s="301">
        <v>6.35</v>
      </c>
      <c r="I64" s="301">
        <v>6.95</v>
      </c>
      <c r="J64" s="105"/>
      <c r="K64" s="36">
        <v>42305</v>
      </c>
      <c r="L64" s="108">
        <v>6.2286000000000001</v>
      </c>
      <c r="M64" s="98">
        <f t="shared" si="0"/>
        <v>6.3213999999999997</v>
      </c>
      <c r="N64" s="108">
        <f t="shared" si="1"/>
        <v>6.4145333333333339</v>
      </c>
      <c r="O64" s="262"/>
      <c r="P64" s="181">
        <v>42305</v>
      </c>
      <c r="Q64" s="301">
        <v>7.4</v>
      </c>
      <c r="R64" s="224">
        <v>1.0786000000000007</v>
      </c>
      <c r="S64" s="126"/>
      <c r="T64" s="301">
        <v>7.5</v>
      </c>
      <c r="U64" s="224">
        <v>1.1786000000000003</v>
      </c>
      <c r="V64"/>
      <c r="W64" s="301">
        <v>8.75</v>
      </c>
      <c r="X64" s="224">
        <v>2.4286000000000003</v>
      </c>
      <c r="Y64">
        <v>-12.588259259259255</v>
      </c>
      <c r="Z64" s="301">
        <v>5.85</v>
      </c>
      <c r="AA64" s="224">
        <v>-0.47140000000000004</v>
      </c>
      <c r="AB64" s="382"/>
      <c r="AC64" s="301">
        <v>9.85</v>
      </c>
      <c r="AD64" s="223">
        <v>3.5286</v>
      </c>
      <c r="AF64" s="301">
        <v>6.35</v>
      </c>
      <c r="AG64" s="223">
        <v>2.8599999999999959E-2</v>
      </c>
      <c r="AI64" s="301">
        <v>6.95</v>
      </c>
      <c r="AJ64" s="223">
        <v>0.62860000000000049</v>
      </c>
      <c r="AV64" s="36">
        <v>42306</v>
      </c>
      <c r="AW64" s="163">
        <v>3.463700000000002</v>
      </c>
      <c r="AX64" s="163">
        <v>-13.308498007060003</v>
      </c>
      <c r="AY64" s="163"/>
      <c r="BA64" s="163">
        <v>-1.0862999999999996</v>
      </c>
      <c r="BB64" s="163">
        <v>-14.669940182349995</v>
      </c>
      <c r="BC64" s="163"/>
      <c r="BE64" s="163">
        <v>4.3637000000000006</v>
      </c>
      <c r="BF64" s="163">
        <v>-12.332818519567498</v>
      </c>
      <c r="BG64" s="163"/>
      <c r="BI64" s="163">
        <v>1.0636999999999999</v>
      </c>
      <c r="BJ64" s="163">
        <v>-14.300307209740001</v>
      </c>
      <c r="BK64" s="163"/>
      <c r="BM64" s="163">
        <v>1.5137000000000009</v>
      </c>
      <c r="BN64" s="163">
        <v>-13.290713920412497</v>
      </c>
      <c r="BO64" s="163"/>
      <c r="BQ64" s="163">
        <v>0.11370000000000058</v>
      </c>
      <c r="BR64" s="163">
        <v>-14.631368011720001</v>
      </c>
      <c r="BS64" s="163"/>
      <c r="BU64" s="163">
        <v>2.213700000000002</v>
      </c>
      <c r="BV64" s="163">
        <v>-14.628094369447497</v>
      </c>
      <c r="BW64" s="163"/>
    </row>
    <row r="65" spans="1:107" x14ac:dyDescent="0.35">
      <c r="A65" s="95">
        <v>41211</v>
      </c>
      <c r="B65" s="36">
        <v>41211</v>
      </c>
      <c r="C65" s="301">
        <v>9.6000000000000014</v>
      </c>
      <c r="D65" s="301">
        <v>5.05</v>
      </c>
      <c r="E65" s="301">
        <v>10.5</v>
      </c>
      <c r="F65" s="301">
        <v>7.1999999999999993</v>
      </c>
      <c r="G65" s="301">
        <v>7.65</v>
      </c>
      <c r="H65" s="301">
        <v>6.25</v>
      </c>
      <c r="I65" s="301">
        <v>8.3500000000000014</v>
      </c>
      <c r="J65" s="105"/>
      <c r="K65" s="36">
        <v>42306</v>
      </c>
      <c r="L65" s="108">
        <v>6.0439999999999987</v>
      </c>
      <c r="M65" s="98">
        <f t="shared" si="0"/>
        <v>6.1362999999999994</v>
      </c>
      <c r="N65" s="108">
        <f t="shared" si="1"/>
        <v>6.228933333333333</v>
      </c>
      <c r="O65" s="262"/>
      <c r="P65" s="181">
        <v>42306</v>
      </c>
      <c r="Q65" s="301">
        <v>9.6000000000000014</v>
      </c>
      <c r="R65" s="224">
        <v>3.463700000000002</v>
      </c>
      <c r="S65"/>
      <c r="T65" s="301">
        <v>5.05</v>
      </c>
      <c r="U65" s="224">
        <v>-1.0862999999999996</v>
      </c>
      <c r="V65"/>
      <c r="W65" s="301">
        <v>10.5</v>
      </c>
      <c r="X65" s="224">
        <v>4.3637000000000006</v>
      </c>
      <c r="Y65"/>
      <c r="Z65" s="301">
        <v>7.1999999999999993</v>
      </c>
      <c r="AA65" s="224">
        <v>1.0636999999999999</v>
      </c>
      <c r="AB65"/>
      <c r="AC65" s="301">
        <v>7.65</v>
      </c>
      <c r="AD65" s="223">
        <v>1.5137000000000009</v>
      </c>
      <c r="AF65" s="301">
        <v>6.25</v>
      </c>
      <c r="AG65" s="223">
        <v>0.11370000000000058</v>
      </c>
      <c r="AI65" s="301">
        <v>8.3500000000000014</v>
      </c>
      <c r="AJ65" s="223">
        <v>2.213700000000002</v>
      </c>
      <c r="AV65" s="36">
        <v>42307</v>
      </c>
      <c r="AW65" s="163">
        <v>4.2978000000000014</v>
      </c>
      <c r="AX65" s="163">
        <v>-13.618756396347502</v>
      </c>
      <c r="AY65" s="163"/>
      <c r="BA65" s="163">
        <v>-2.9521999999999986</v>
      </c>
      <c r="BB65" s="163">
        <v>-15.089701532562493</v>
      </c>
      <c r="BC65" s="163"/>
      <c r="BE65" s="163">
        <v>5.2978000000000014</v>
      </c>
      <c r="BF65" s="163">
        <v>-12.624826415367497</v>
      </c>
      <c r="BG65" s="163"/>
      <c r="BI65" s="163">
        <v>4.5978000000000021</v>
      </c>
      <c r="BJ65" s="163">
        <v>-14.610565599027501</v>
      </c>
      <c r="BK65" s="163"/>
      <c r="BM65" s="163">
        <v>0.74780000000000069</v>
      </c>
      <c r="BN65" s="163">
        <v>-13.655723790162495</v>
      </c>
      <c r="BO65" s="163"/>
      <c r="BQ65" s="163">
        <v>-1.602199999999999</v>
      </c>
      <c r="BR65" s="163">
        <v>-15.04017906584</v>
      </c>
      <c r="BS65" s="163"/>
      <c r="BU65" s="163">
        <v>1.647800000000001</v>
      </c>
      <c r="BV65" s="163">
        <v>-14.985804041802496</v>
      </c>
      <c r="BW65" s="163"/>
    </row>
    <row r="66" spans="1:107" x14ac:dyDescent="0.35">
      <c r="A66" s="95">
        <v>41212</v>
      </c>
      <c r="B66" s="36">
        <v>41212</v>
      </c>
      <c r="C66" s="301">
        <v>10.25</v>
      </c>
      <c r="D66" s="301">
        <v>3</v>
      </c>
      <c r="E66" s="301">
        <v>11.25</v>
      </c>
      <c r="F66" s="301">
        <v>10.55</v>
      </c>
      <c r="G66" s="301">
        <v>6.6999999999999993</v>
      </c>
      <c r="H66" s="301">
        <v>4.3499999999999996</v>
      </c>
      <c r="I66" s="301">
        <v>7.6</v>
      </c>
      <c r="J66" s="105"/>
      <c r="K66" s="36">
        <v>42307</v>
      </c>
      <c r="L66" s="108">
        <v>5.8603999999999985</v>
      </c>
      <c r="M66" s="98">
        <f t="shared" si="0"/>
        <v>5.9521999999999986</v>
      </c>
      <c r="N66" s="108">
        <f t="shared" si="1"/>
        <v>6.0443333333333316</v>
      </c>
      <c r="O66" s="262"/>
      <c r="P66" s="181">
        <v>42307</v>
      </c>
      <c r="Q66" s="301">
        <v>10.25</v>
      </c>
      <c r="R66" s="224">
        <v>4.2978000000000014</v>
      </c>
      <c r="S66" s="98"/>
      <c r="T66" s="301">
        <v>3</v>
      </c>
      <c r="U66" s="224">
        <v>-2.9521999999999986</v>
      </c>
      <c r="V66"/>
      <c r="W66" s="301">
        <v>11.25</v>
      </c>
      <c r="X66" s="224">
        <v>5.2978000000000014</v>
      </c>
      <c r="Y66"/>
      <c r="Z66" s="301">
        <v>10.55</v>
      </c>
      <c r="AA66" s="224">
        <v>4.5978000000000021</v>
      </c>
      <c r="AB66"/>
      <c r="AC66" s="301">
        <v>6.6999999999999993</v>
      </c>
      <c r="AD66" s="223">
        <v>0.74780000000000069</v>
      </c>
      <c r="AF66" s="301">
        <v>4.3499999999999996</v>
      </c>
      <c r="AG66" s="223">
        <v>-1.602199999999999</v>
      </c>
      <c r="AI66" s="301">
        <v>7.6</v>
      </c>
      <c r="AJ66" s="223">
        <v>1.647800000000001</v>
      </c>
      <c r="AV66" s="36">
        <v>42308</v>
      </c>
      <c r="AW66" s="163">
        <v>4.3309000000000006</v>
      </c>
      <c r="AX66" s="163">
        <v>-13.919337896460004</v>
      </c>
      <c r="AY66" s="163"/>
      <c r="BA66" s="163">
        <v>-0.36909999999999954</v>
      </c>
      <c r="BB66" s="163">
        <v>-15.478689356237496</v>
      </c>
      <c r="BC66" s="163"/>
      <c r="BE66" s="163">
        <v>4.8309000000000024</v>
      </c>
      <c r="BF66" s="163">
        <v>-12.925407915479999</v>
      </c>
      <c r="BG66" s="163"/>
      <c r="BI66" s="163">
        <v>5.0809000000000024</v>
      </c>
      <c r="BJ66" s="163">
        <v>-14.893465834427502</v>
      </c>
      <c r="BK66" s="163"/>
      <c r="BM66" s="163">
        <v>2.8309000000000006</v>
      </c>
      <c r="BN66" s="163">
        <v>-13.991667819699996</v>
      </c>
      <c r="BO66" s="163"/>
      <c r="BQ66" s="163">
        <v>-2.8690999999999987</v>
      </c>
      <c r="BR66" s="163">
        <v>-15.446848154227501</v>
      </c>
      <c r="BS66" s="163"/>
      <c r="BU66" s="163">
        <v>2.1809000000000003</v>
      </c>
      <c r="BV66" s="163">
        <v>-15.321748071339996</v>
      </c>
      <c r="BW66" s="163"/>
    </row>
    <row r="67" spans="1:107" x14ac:dyDescent="0.35">
      <c r="A67" s="95">
        <v>41213</v>
      </c>
      <c r="B67" s="36">
        <v>41213</v>
      </c>
      <c r="C67" s="301">
        <v>10.1</v>
      </c>
      <c r="D67" s="301">
        <v>5.3999999999999995</v>
      </c>
      <c r="E67" s="301">
        <v>10.600000000000001</v>
      </c>
      <c r="F67" s="301">
        <v>10.850000000000001</v>
      </c>
      <c r="G67" s="301">
        <v>8.6</v>
      </c>
      <c r="H67" s="301">
        <v>2.9000000000000004</v>
      </c>
      <c r="I67" s="301">
        <v>7.9499999999999993</v>
      </c>
      <c r="J67" s="105"/>
      <c r="K67" s="36">
        <v>42308</v>
      </c>
      <c r="L67" s="108">
        <v>5.6777999999999995</v>
      </c>
      <c r="M67" s="98">
        <f t="shared" si="0"/>
        <v>5.769099999999999</v>
      </c>
      <c r="N67" s="108">
        <f t="shared" si="1"/>
        <v>5.8607333333333322</v>
      </c>
      <c r="O67" s="262"/>
      <c r="P67" s="181">
        <v>42308</v>
      </c>
      <c r="Q67" s="301">
        <v>10.1</v>
      </c>
      <c r="R67" s="224">
        <v>4.3309000000000006</v>
      </c>
      <c r="S67" s="98"/>
      <c r="T67" s="301">
        <v>5.3999999999999995</v>
      </c>
      <c r="U67" s="224">
        <v>-0.36909999999999954</v>
      </c>
      <c r="V67"/>
      <c r="W67" s="301">
        <v>10.600000000000001</v>
      </c>
      <c r="X67" s="224">
        <v>4.8309000000000024</v>
      </c>
      <c r="Y67"/>
      <c r="Z67" s="301">
        <v>10.850000000000001</v>
      </c>
      <c r="AA67" s="224">
        <v>5.0809000000000024</v>
      </c>
      <c r="AB67"/>
      <c r="AC67" s="301">
        <v>8.6</v>
      </c>
      <c r="AD67" s="223">
        <v>2.8309000000000006</v>
      </c>
      <c r="AF67" s="301">
        <v>2.9000000000000004</v>
      </c>
      <c r="AG67" s="223">
        <v>-2.8690999999999987</v>
      </c>
      <c r="AI67" s="301">
        <v>7.9499999999999993</v>
      </c>
      <c r="AJ67" s="223">
        <v>2.1809000000000003</v>
      </c>
      <c r="AV67" s="36">
        <v>42309</v>
      </c>
      <c r="AW67" s="163">
        <v>3.213000000000001</v>
      </c>
      <c r="AX67" s="163">
        <v>-14.227585952235003</v>
      </c>
      <c r="AY67" s="163">
        <v>-13.298000000000002</v>
      </c>
      <c r="BA67" s="163">
        <v>0.66300000000000026</v>
      </c>
      <c r="BB67" s="163">
        <v>-15.821187195987495</v>
      </c>
      <c r="BC67" s="163"/>
      <c r="BE67" s="163">
        <v>3.2629999999999999</v>
      </c>
      <c r="BF67" s="163">
        <v>-13.233655971254999</v>
      </c>
      <c r="BG67" s="163"/>
      <c r="BI67" s="163">
        <v>3.8130000000000006</v>
      </c>
      <c r="BJ67" s="163">
        <v>-15.201713890202502</v>
      </c>
      <c r="BK67" s="163"/>
      <c r="BM67" s="163">
        <v>4.7629999999999999</v>
      </c>
      <c r="BN67" s="163">
        <v>-14.282790983487496</v>
      </c>
      <c r="BO67" s="163"/>
      <c r="BQ67" s="163">
        <v>-0.7370000000000001</v>
      </c>
      <c r="BR67" s="163">
        <v>-15.8235957779525</v>
      </c>
      <c r="BS67" s="163"/>
      <c r="BU67" s="163">
        <v>3.3629999999999995</v>
      </c>
      <c r="BV67" s="163">
        <v>-15.629996127114996</v>
      </c>
      <c r="BW67" s="163"/>
    </row>
    <row r="68" spans="1:107" x14ac:dyDescent="0.35">
      <c r="A68" s="95">
        <v>41214</v>
      </c>
      <c r="B68" s="36">
        <v>41214</v>
      </c>
      <c r="C68" s="301">
        <v>8.8000000000000007</v>
      </c>
      <c r="D68" s="301">
        <v>6.25</v>
      </c>
      <c r="E68" s="301">
        <v>8.85</v>
      </c>
      <c r="F68" s="301">
        <v>9.4</v>
      </c>
      <c r="G68" s="301">
        <v>10.35</v>
      </c>
      <c r="H68" s="301">
        <v>4.8499999999999996</v>
      </c>
      <c r="I68" s="301">
        <v>8.9499999999999993</v>
      </c>
      <c r="J68" s="105"/>
      <c r="K68" s="36">
        <v>42309</v>
      </c>
      <c r="L68" s="108">
        <v>5.4962</v>
      </c>
      <c r="M68" s="98">
        <f t="shared" si="0"/>
        <v>5.5869999999999997</v>
      </c>
      <c r="N68" s="108">
        <f t="shared" si="1"/>
        <v>5.6781333333333324</v>
      </c>
      <c r="O68" s="262"/>
      <c r="P68" s="181">
        <v>42309</v>
      </c>
      <c r="Q68" s="301">
        <v>8.8000000000000007</v>
      </c>
      <c r="R68" s="224">
        <v>3.213000000000001</v>
      </c>
      <c r="S68">
        <v>-13.298000000000002</v>
      </c>
      <c r="T68" s="301">
        <v>6.25</v>
      </c>
      <c r="U68" s="224">
        <v>0.66300000000000026</v>
      </c>
      <c r="V68"/>
      <c r="W68" s="301">
        <v>8.85</v>
      </c>
      <c r="X68" s="224">
        <v>3.2629999999999999</v>
      </c>
      <c r="Y68"/>
      <c r="Z68" s="301">
        <v>9.4</v>
      </c>
      <c r="AA68" s="224">
        <v>3.8130000000000006</v>
      </c>
      <c r="AB68"/>
      <c r="AC68" s="301">
        <v>10.35</v>
      </c>
      <c r="AD68" s="223">
        <v>4.7629999999999999</v>
      </c>
      <c r="AF68" s="301">
        <v>4.8499999999999996</v>
      </c>
      <c r="AG68" s="223">
        <v>-0.7370000000000001</v>
      </c>
      <c r="AI68" s="301">
        <v>8.9499999999999993</v>
      </c>
      <c r="AJ68" s="223">
        <v>3.3629999999999995</v>
      </c>
      <c r="AV68" s="36">
        <v>42310</v>
      </c>
      <c r="AW68" s="163">
        <v>2.3441000000000001</v>
      </c>
      <c r="AX68" s="163">
        <v>-14.542628908272505</v>
      </c>
      <c r="AY68" s="163"/>
      <c r="BA68" s="163">
        <v>0.24410000000000043</v>
      </c>
      <c r="BB68" s="163">
        <v>-16.152811360237497</v>
      </c>
      <c r="BC68" s="163"/>
      <c r="BE68" s="163">
        <v>0.69409999999999972</v>
      </c>
      <c r="BF68" s="163">
        <v>-13.565280135505001</v>
      </c>
      <c r="BG68" s="163"/>
      <c r="BI68" s="163">
        <v>1.9941000000000004</v>
      </c>
      <c r="BJ68" s="163">
        <v>-15.526705571167504</v>
      </c>
      <c r="BK68" s="163"/>
      <c r="BM68" s="163">
        <v>5.8441000000000001</v>
      </c>
      <c r="BN68" s="163">
        <v>-14.548090314887498</v>
      </c>
      <c r="BO68" s="163"/>
      <c r="BQ68" s="163">
        <v>-1.0559000000000003</v>
      </c>
      <c r="BR68" s="163">
        <v>-16.195014841912503</v>
      </c>
      <c r="BS68" s="163"/>
      <c r="BU68" s="163">
        <v>4.9441000000000015</v>
      </c>
      <c r="BV68" s="163">
        <v>-15.911876666727498</v>
      </c>
      <c r="BW68" s="163"/>
    </row>
    <row r="69" spans="1:107" x14ac:dyDescent="0.35">
      <c r="A69" s="95">
        <v>41215</v>
      </c>
      <c r="B69" s="36">
        <v>41215</v>
      </c>
      <c r="C69" s="301">
        <v>7.75</v>
      </c>
      <c r="D69" s="301">
        <v>5.65</v>
      </c>
      <c r="E69" s="301">
        <v>6.1</v>
      </c>
      <c r="F69" s="301">
        <v>7.4</v>
      </c>
      <c r="G69" s="301">
        <v>11.25</v>
      </c>
      <c r="H69" s="301">
        <v>4.3499999999999996</v>
      </c>
      <c r="I69" s="301">
        <v>10.350000000000001</v>
      </c>
      <c r="J69" s="105"/>
      <c r="K69" s="36">
        <v>42310</v>
      </c>
      <c r="L69" s="108">
        <v>5.3155999999999999</v>
      </c>
      <c r="M69" s="98">
        <f t="shared" si="0"/>
        <v>5.4058999999999999</v>
      </c>
      <c r="N69" s="108">
        <f t="shared" si="1"/>
        <v>5.4965333333333328</v>
      </c>
      <c r="O69" s="262"/>
      <c r="P69" s="181">
        <v>42310</v>
      </c>
      <c r="Q69" s="301">
        <v>7.75</v>
      </c>
      <c r="R69" s="224">
        <v>2.3441000000000001</v>
      </c>
      <c r="S69"/>
      <c r="T69" s="301">
        <v>5.65</v>
      </c>
      <c r="U69" s="224">
        <v>0.24410000000000043</v>
      </c>
      <c r="V69"/>
      <c r="W69" s="301">
        <v>6.1</v>
      </c>
      <c r="X69" s="224">
        <v>0.69409999999999972</v>
      </c>
      <c r="Y69"/>
      <c r="Z69" s="301">
        <v>7.4</v>
      </c>
      <c r="AA69" s="224">
        <v>1.9941000000000004</v>
      </c>
      <c r="AB69"/>
      <c r="AC69" s="301">
        <v>11.25</v>
      </c>
      <c r="AD69" s="223">
        <v>5.8441000000000001</v>
      </c>
      <c r="AF69" s="301">
        <v>4.3499999999999996</v>
      </c>
      <c r="AG69" s="223">
        <v>-1.0559000000000003</v>
      </c>
      <c r="AI69" s="301">
        <v>10.350000000000001</v>
      </c>
      <c r="AJ69" s="223">
        <v>4.9441000000000015</v>
      </c>
      <c r="AV69" s="36">
        <v>42311</v>
      </c>
      <c r="AW69" s="163">
        <v>4.4242000000000008</v>
      </c>
      <c r="AX69" s="163">
        <v>-14.815479695160004</v>
      </c>
      <c r="AY69" s="163"/>
      <c r="BA69" s="163">
        <v>0.87420000000000009</v>
      </c>
      <c r="BB69" s="163">
        <v>-16.473812285987496</v>
      </c>
      <c r="BC69" s="163"/>
      <c r="BE69" s="163">
        <v>1.2242000000000006</v>
      </c>
      <c r="BF69" s="163">
        <v>-13.87986104274</v>
      </c>
      <c r="BG69" s="163"/>
      <c r="BI69" s="163">
        <v>0.72419999999999973</v>
      </c>
      <c r="BJ69" s="163">
        <v>-15.847706496917503</v>
      </c>
      <c r="BK69" s="163"/>
      <c r="BM69" s="163">
        <v>6.7241999999999997</v>
      </c>
      <c r="BN69" s="163">
        <v>-14.804891055487497</v>
      </c>
      <c r="BO69" s="163"/>
      <c r="BQ69" s="163">
        <v>-5.4257999999999997</v>
      </c>
      <c r="BR69" s="163">
        <v>-16.804916600837501</v>
      </c>
      <c r="BS69" s="163"/>
      <c r="BU69" s="163">
        <v>5.2241999999999997</v>
      </c>
      <c r="BV69" s="163">
        <v>-16.168677407327497</v>
      </c>
      <c r="BW69" s="163"/>
    </row>
    <row r="70" spans="1:107" x14ac:dyDescent="0.35">
      <c r="A70" s="95">
        <v>41216</v>
      </c>
      <c r="B70" s="36">
        <v>41216</v>
      </c>
      <c r="C70" s="301">
        <v>9.65</v>
      </c>
      <c r="D70" s="301">
        <v>6.1</v>
      </c>
      <c r="E70" s="301">
        <v>6.45</v>
      </c>
      <c r="F70" s="301">
        <v>5.9499999999999993</v>
      </c>
      <c r="G70" s="301">
        <v>11.95</v>
      </c>
      <c r="H70" s="301">
        <v>-0.19999999999999996</v>
      </c>
      <c r="I70" s="301">
        <v>10.45</v>
      </c>
      <c r="J70" s="105"/>
      <c r="K70" s="36">
        <v>42311</v>
      </c>
      <c r="L70" s="108">
        <v>5.1359999999999992</v>
      </c>
      <c r="M70" s="98">
        <f t="shared" si="0"/>
        <v>5.2257999999999996</v>
      </c>
      <c r="N70" s="108">
        <f t="shared" si="1"/>
        <v>5.3159333333333327</v>
      </c>
      <c r="O70" s="262"/>
      <c r="P70" s="181">
        <v>42311</v>
      </c>
      <c r="Q70" s="301">
        <v>9.65</v>
      </c>
      <c r="R70" s="224">
        <v>4.4242000000000008</v>
      </c>
      <c r="S70"/>
      <c r="T70" s="301">
        <v>6.1</v>
      </c>
      <c r="U70" s="224">
        <v>0.87420000000000009</v>
      </c>
      <c r="V70"/>
      <c r="W70" s="301">
        <v>6.45</v>
      </c>
      <c r="X70" s="224">
        <v>1.2242000000000006</v>
      </c>
      <c r="Y70"/>
      <c r="Z70" s="301">
        <v>5.9499999999999993</v>
      </c>
      <c r="AA70" s="224">
        <v>0.72419999999999973</v>
      </c>
      <c r="AB70"/>
      <c r="AC70" s="301">
        <v>11.95</v>
      </c>
      <c r="AD70" s="223">
        <v>6.7241999999999997</v>
      </c>
      <c r="AF70" s="301">
        <v>-0.19999999999999996</v>
      </c>
      <c r="AG70" s="223">
        <v>-5.4257999999999997</v>
      </c>
      <c r="AI70" s="301">
        <v>10.45</v>
      </c>
      <c r="AJ70" s="223">
        <v>5.2241999999999997</v>
      </c>
      <c r="AV70" s="36">
        <v>42312</v>
      </c>
      <c r="AW70" s="163">
        <v>6.6532999999999998</v>
      </c>
      <c r="AX70" s="163">
        <v>-15.063979520960004</v>
      </c>
      <c r="AY70" s="163"/>
      <c r="BA70" s="163">
        <v>-1.3966999999999992</v>
      </c>
      <c r="BB70" s="163">
        <v>-16.821712042107496</v>
      </c>
      <c r="BC70" s="163"/>
      <c r="BE70" s="163">
        <v>4.6033000000000008</v>
      </c>
      <c r="BF70" s="163">
        <v>-14.143892107652501</v>
      </c>
      <c r="BG70" s="163"/>
      <c r="BI70" s="163">
        <v>-1.2966999999999995</v>
      </c>
      <c r="BJ70" s="163">
        <v>-16.195606253037504</v>
      </c>
      <c r="BK70" s="163"/>
      <c r="BM70" s="163">
        <v>5.1033000000000008</v>
      </c>
      <c r="BN70" s="163">
        <v>-15.053390881287497</v>
      </c>
      <c r="BO70" s="163"/>
      <c r="BQ70" s="163">
        <v>-8.3966999999999992</v>
      </c>
      <c r="BR70" s="163">
        <v>-17.581478556462503</v>
      </c>
      <c r="BS70" s="163"/>
      <c r="BU70" s="163">
        <v>4.9533000000000005</v>
      </c>
      <c r="BV70" s="163">
        <v>-16.432708472239998</v>
      </c>
      <c r="BW70" s="163"/>
    </row>
    <row r="71" spans="1:107" x14ac:dyDescent="0.35">
      <c r="A71" s="95">
        <v>41217</v>
      </c>
      <c r="B71" s="36">
        <v>41217</v>
      </c>
      <c r="C71" s="301">
        <v>11.7</v>
      </c>
      <c r="D71" s="301">
        <v>3.6500000000000004</v>
      </c>
      <c r="E71" s="301">
        <v>9.65</v>
      </c>
      <c r="F71" s="301">
        <v>3.75</v>
      </c>
      <c r="G71" s="301">
        <v>10.15</v>
      </c>
      <c r="H71" s="301">
        <v>-3.3499999999999996</v>
      </c>
      <c r="I71" s="301">
        <v>10</v>
      </c>
      <c r="J71" s="105"/>
      <c r="K71" s="36">
        <v>42312</v>
      </c>
      <c r="L71" s="108">
        <v>4.9573999999999998</v>
      </c>
      <c r="M71" s="98">
        <f t="shared" si="0"/>
        <v>5.0466999999999995</v>
      </c>
      <c r="N71" s="108">
        <f t="shared" si="1"/>
        <v>5.136333333333333</v>
      </c>
      <c r="O71" s="262"/>
      <c r="P71" s="181">
        <v>42312</v>
      </c>
      <c r="Q71" s="301">
        <v>11.7</v>
      </c>
      <c r="R71" s="224">
        <v>6.6532999999999998</v>
      </c>
      <c r="S71"/>
      <c r="T71" s="301">
        <v>3.6500000000000004</v>
      </c>
      <c r="U71" s="224">
        <v>-1.3966999999999992</v>
      </c>
      <c r="V71"/>
      <c r="W71" s="301">
        <v>9.65</v>
      </c>
      <c r="X71" s="224">
        <v>4.6033000000000008</v>
      </c>
      <c r="Y71"/>
      <c r="Z71" s="301">
        <v>3.75</v>
      </c>
      <c r="AA71" s="224">
        <v>-1.2966999999999995</v>
      </c>
      <c r="AB71"/>
      <c r="AC71" s="301">
        <v>10.15</v>
      </c>
      <c r="AD71" s="223">
        <v>5.1033000000000008</v>
      </c>
      <c r="AF71" s="301">
        <v>-3.3499999999999996</v>
      </c>
      <c r="AG71" s="223">
        <v>-8.3966999999999992</v>
      </c>
      <c r="AI71" s="301">
        <v>10</v>
      </c>
      <c r="AJ71" s="223">
        <v>4.9533000000000005</v>
      </c>
      <c r="AV71" s="36">
        <v>42313</v>
      </c>
      <c r="AW71" s="163">
        <v>6.4813999999999998</v>
      </c>
      <c r="AX71" s="163">
        <v>-15.304373434360004</v>
      </c>
      <c r="AY71" s="163"/>
      <c r="BA71" s="163">
        <v>-3.1685999999999996</v>
      </c>
      <c r="BB71" s="163">
        <v>-17.212352151382497</v>
      </c>
      <c r="BC71" s="163"/>
      <c r="BE71" s="163">
        <v>5.0314000000000005</v>
      </c>
      <c r="BF71" s="163">
        <v>-14.384286021052501</v>
      </c>
      <c r="BG71" s="163"/>
      <c r="BI71" s="163">
        <v>-1.7185999999999995</v>
      </c>
      <c r="BJ71" s="163">
        <v>-16.532157731797504</v>
      </c>
      <c r="BK71" s="163"/>
      <c r="BM71" s="163">
        <v>5.2313999999999998</v>
      </c>
      <c r="BN71" s="163">
        <v>-15.293784794687497</v>
      </c>
      <c r="BO71" s="163"/>
      <c r="BQ71" s="163">
        <v>-8.3186</v>
      </c>
      <c r="BR71" s="163">
        <v>-18.302660296662502</v>
      </c>
      <c r="BS71" s="163"/>
      <c r="BU71" s="163">
        <v>3.7313999999999998</v>
      </c>
      <c r="BV71" s="163">
        <v>-16.703151624814996</v>
      </c>
      <c r="BW71" s="163"/>
    </row>
    <row r="72" spans="1:107" ht="15" thickBot="1" x14ac:dyDescent="0.4">
      <c r="A72" s="95">
        <v>41218</v>
      </c>
      <c r="B72" s="36">
        <v>41218</v>
      </c>
      <c r="C72" s="301">
        <v>11.35</v>
      </c>
      <c r="D72" s="301">
        <v>1.7000000000000002</v>
      </c>
      <c r="E72" s="301">
        <v>9.9</v>
      </c>
      <c r="F72" s="301">
        <v>3.1500000000000004</v>
      </c>
      <c r="G72" s="301">
        <v>10.1</v>
      </c>
      <c r="H72" s="301">
        <v>-3.4499999999999997</v>
      </c>
      <c r="I72" s="301">
        <v>8.6</v>
      </c>
      <c r="J72" s="105"/>
      <c r="K72" s="36">
        <v>42313</v>
      </c>
      <c r="L72" s="108">
        <v>4.7797999999999998</v>
      </c>
      <c r="M72" s="98">
        <f t="shared" si="0"/>
        <v>4.8685999999999998</v>
      </c>
      <c r="N72" s="108">
        <f t="shared" si="1"/>
        <v>4.9577333333333327</v>
      </c>
      <c r="O72" s="262"/>
      <c r="P72" s="181">
        <v>42313</v>
      </c>
      <c r="Q72" s="301">
        <v>11.35</v>
      </c>
      <c r="R72" s="224">
        <v>6.4813999999999998</v>
      </c>
      <c r="S72"/>
      <c r="T72" s="301">
        <v>1.7000000000000002</v>
      </c>
      <c r="U72" s="224">
        <v>-3.1685999999999996</v>
      </c>
      <c r="V72" s="98"/>
      <c r="W72" s="301">
        <v>9.9</v>
      </c>
      <c r="X72" s="224">
        <v>5.0314000000000005</v>
      </c>
      <c r="Y72"/>
      <c r="Z72" s="301">
        <v>3.1500000000000004</v>
      </c>
      <c r="AA72" s="224">
        <v>-1.7185999999999995</v>
      </c>
      <c r="AB72"/>
      <c r="AC72" s="301">
        <v>10.1</v>
      </c>
      <c r="AD72" s="223">
        <v>5.2313999999999998</v>
      </c>
      <c r="AF72" s="301">
        <v>-3.4499999999999997</v>
      </c>
      <c r="AG72" s="223">
        <v>-8.3186</v>
      </c>
      <c r="AI72" s="301">
        <v>8.6</v>
      </c>
      <c r="AJ72" s="223">
        <v>3.7313999999999998</v>
      </c>
      <c r="AV72" s="36">
        <v>42314</v>
      </c>
      <c r="AW72" s="163">
        <v>4.208499999999999</v>
      </c>
      <c r="AX72" s="163">
        <v>-15.551383784772504</v>
      </c>
      <c r="AY72" s="163"/>
      <c r="BA72" s="163">
        <v>-3.1414999999999997</v>
      </c>
      <c r="BB72" s="163">
        <v>-17.590132687307499</v>
      </c>
      <c r="BC72" s="163"/>
      <c r="BE72" s="163">
        <v>5.9085000000000001</v>
      </c>
      <c r="BF72" s="163">
        <v>-14.616766350852503</v>
      </c>
      <c r="BG72" s="163"/>
      <c r="BI72" s="163">
        <v>-1.1914999999999996</v>
      </c>
      <c r="BJ72" s="163">
        <v>-16.857630193517505</v>
      </c>
      <c r="BK72" s="163"/>
      <c r="BM72" s="163">
        <v>6.7584999999999997</v>
      </c>
      <c r="BN72" s="163">
        <v>-15.526265124487498</v>
      </c>
      <c r="BO72" s="163"/>
      <c r="BQ72" s="163">
        <v>-8.6914999999999996</v>
      </c>
      <c r="BR72" s="163">
        <v>-19.000101286062502</v>
      </c>
      <c r="BS72" s="163"/>
      <c r="BU72" s="163">
        <v>0.65850000000000009</v>
      </c>
      <c r="BV72" s="163">
        <v>-16.993752037064997</v>
      </c>
      <c r="BW72" s="163">
        <v>-16.989226495726495</v>
      </c>
    </row>
    <row r="73" spans="1:107" ht="15" thickBot="1" x14ac:dyDescent="0.4">
      <c r="A73" s="95">
        <v>41219</v>
      </c>
      <c r="B73" s="36">
        <v>41219</v>
      </c>
      <c r="C73" s="301">
        <v>8.8999999999999986</v>
      </c>
      <c r="D73" s="301">
        <v>1.55</v>
      </c>
      <c r="E73" s="301">
        <v>10.6</v>
      </c>
      <c r="F73" s="301">
        <v>3.5</v>
      </c>
      <c r="G73" s="301">
        <v>11.45</v>
      </c>
      <c r="H73" s="301">
        <v>-4</v>
      </c>
      <c r="I73" s="301">
        <v>5.35</v>
      </c>
      <c r="J73" s="105"/>
      <c r="K73" s="36">
        <v>42314</v>
      </c>
      <c r="L73" s="108">
        <v>4.6031999999999993</v>
      </c>
      <c r="M73" s="98">
        <f t="shared" si="0"/>
        <v>4.6914999999999996</v>
      </c>
      <c r="N73" s="108">
        <f t="shared" si="1"/>
        <v>4.7801333333333327</v>
      </c>
      <c r="O73" s="262"/>
      <c r="P73" s="181">
        <v>42314</v>
      </c>
      <c r="Q73" s="301">
        <v>8.8999999999999986</v>
      </c>
      <c r="R73" s="224">
        <v>4.208499999999999</v>
      </c>
      <c r="S73"/>
      <c r="T73" s="301">
        <v>1.55</v>
      </c>
      <c r="U73" s="224">
        <v>-3.1414999999999997</v>
      </c>
      <c r="V73" s="98"/>
      <c r="W73" s="301">
        <v>10.6</v>
      </c>
      <c r="X73" s="224">
        <v>5.9085000000000001</v>
      </c>
      <c r="Y73"/>
      <c r="Z73" s="301">
        <v>3.5</v>
      </c>
      <c r="AA73" s="224">
        <v>-1.1914999999999996</v>
      </c>
      <c r="AB73"/>
      <c r="AC73" s="301">
        <v>11.45</v>
      </c>
      <c r="AD73" s="223">
        <v>6.7584999999999997</v>
      </c>
      <c r="AF73" s="301">
        <v>-4</v>
      </c>
      <c r="AG73" s="223">
        <v>-8.6914999999999996</v>
      </c>
      <c r="AI73" s="301">
        <v>5.35</v>
      </c>
      <c r="AJ73" s="223">
        <v>0.65850000000000009</v>
      </c>
      <c r="AK73">
        <v>-16.989226495726495</v>
      </c>
      <c r="AV73" s="36">
        <v>42315</v>
      </c>
      <c r="AW73" s="163">
        <v>2.0346000000000002</v>
      </c>
      <c r="AX73" s="163">
        <v>-15.818282011435006</v>
      </c>
      <c r="AY73" s="163"/>
      <c r="BA73" s="163">
        <v>-1.3653999999999997</v>
      </c>
      <c r="BB73" s="163">
        <v>-17.904791649267498</v>
      </c>
      <c r="BC73" s="163"/>
      <c r="BE73" s="163">
        <v>6.2846000000000011</v>
      </c>
      <c r="BF73" s="163">
        <v>-14.841522752252503</v>
      </c>
      <c r="BG73" s="163"/>
      <c r="BI73" s="163">
        <v>1.4346000000000005</v>
      </c>
      <c r="BJ73" s="163">
        <v>-17.132956785232505</v>
      </c>
      <c r="BK73" s="163"/>
      <c r="BM73" s="163">
        <v>6.8346</v>
      </c>
      <c r="BN73" s="163">
        <v>-15.751021525887499</v>
      </c>
      <c r="BO73" s="163"/>
      <c r="BQ73" s="163">
        <v>-6.9154</v>
      </c>
      <c r="BR73" s="308">
        <v>-19.505803189212507</v>
      </c>
      <c r="BS73" s="230">
        <v>-20.341842592592595</v>
      </c>
      <c r="BU73" s="163">
        <v>-0.81539999999999946</v>
      </c>
      <c r="BV73" s="163">
        <v>-17.302792088989996</v>
      </c>
      <c r="BW73" s="163"/>
    </row>
    <row r="74" spans="1:107" x14ac:dyDescent="0.35">
      <c r="A74" s="95">
        <v>41220</v>
      </c>
      <c r="B74" s="36">
        <v>41220</v>
      </c>
      <c r="C74" s="301">
        <v>6.55</v>
      </c>
      <c r="D74" s="301">
        <v>3.15</v>
      </c>
      <c r="E74" s="301">
        <v>10.8</v>
      </c>
      <c r="F74" s="301">
        <v>5.95</v>
      </c>
      <c r="G74" s="301">
        <v>11.35</v>
      </c>
      <c r="H74" s="301">
        <v>-2.4</v>
      </c>
      <c r="I74" s="301">
        <v>3.7</v>
      </c>
      <c r="J74" s="105"/>
      <c r="K74" s="36">
        <v>42315</v>
      </c>
      <c r="L74" s="108">
        <v>4.4276</v>
      </c>
      <c r="M74" s="98">
        <f t="shared" si="0"/>
        <v>4.5153999999999996</v>
      </c>
      <c r="N74" s="108">
        <f t="shared" si="1"/>
        <v>4.603533333333333</v>
      </c>
      <c r="O74" s="262"/>
      <c r="P74" s="181">
        <v>42315</v>
      </c>
      <c r="Q74" s="301">
        <v>6.55</v>
      </c>
      <c r="R74" s="224">
        <v>2.0346000000000002</v>
      </c>
      <c r="S74"/>
      <c r="T74" s="301">
        <v>3.15</v>
      </c>
      <c r="U74" s="224">
        <v>-1.3653999999999997</v>
      </c>
      <c r="V74">
        <v>-17.044944444444443</v>
      </c>
      <c r="W74" s="301">
        <v>10.8</v>
      </c>
      <c r="X74" s="224">
        <v>6.2846000000000011</v>
      </c>
      <c r="Y74"/>
      <c r="Z74" s="301">
        <v>5.95</v>
      </c>
      <c r="AA74" s="224">
        <v>1.4346000000000005</v>
      </c>
      <c r="AB74"/>
      <c r="AC74" s="301">
        <v>11.35</v>
      </c>
      <c r="AD74" s="223">
        <v>6.8346</v>
      </c>
      <c r="AF74" s="301">
        <v>-2.4</v>
      </c>
      <c r="AG74" s="223">
        <v>-6.9154</v>
      </c>
      <c r="AH74" s="100">
        <v>-20.341842592592595</v>
      </c>
      <c r="AI74" s="301">
        <v>3.7</v>
      </c>
      <c r="AJ74" s="223">
        <v>-0.81539999999999946</v>
      </c>
      <c r="AK74"/>
      <c r="AV74" s="36">
        <v>42316</v>
      </c>
      <c r="AW74" s="163">
        <v>0.40970000000000084</v>
      </c>
      <c r="AX74" s="163">
        <v>-16.089806329685004</v>
      </c>
      <c r="AY74" s="163"/>
      <c r="BA74" s="163">
        <v>0.60970000000000102</v>
      </c>
      <c r="BB74" s="163">
        <v>-18.176315967517496</v>
      </c>
      <c r="BC74" s="163">
        <v>-17.044944444444443</v>
      </c>
      <c r="BE74" s="163">
        <v>4.2597000000000023</v>
      </c>
      <c r="BF74" s="163">
        <v>-15.126623286415001</v>
      </c>
      <c r="BG74" s="163"/>
      <c r="BI74" s="163">
        <v>4.7597000000000023</v>
      </c>
      <c r="BJ74" s="163">
        <v>-17.363752455745004</v>
      </c>
      <c r="BK74" s="163"/>
      <c r="BM74" s="163">
        <v>7.4097000000000008</v>
      </c>
      <c r="BN74" s="163">
        <v>-15.968240980487497</v>
      </c>
      <c r="BO74" s="163">
        <v>-14.711500000000001</v>
      </c>
      <c r="BQ74" s="163">
        <v>-4.5402999999999993</v>
      </c>
      <c r="BR74" s="163">
        <v>-19.858784802937507</v>
      </c>
      <c r="BS74" s="163"/>
      <c r="BU74" s="163">
        <v>-3.1902999999999992</v>
      </c>
      <c r="BV74" s="163">
        <v>-17.655773702714995</v>
      </c>
      <c r="BW74" s="163"/>
    </row>
    <row r="75" spans="1:107" x14ac:dyDescent="0.35">
      <c r="A75" s="95">
        <v>41221</v>
      </c>
      <c r="B75" s="36">
        <v>41221</v>
      </c>
      <c r="C75" s="301">
        <v>4.75</v>
      </c>
      <c r="D75" s="301">
        <v>4.95</v>
      </c>
      <c r="E75" s="301">
        <v>8.6000000000000014</v>
      </c>
      <c r="F75" s="301">
        <v>9.1000000000000014</v>
      </c>
      <c r="G75" s="301">
        <v>11.75</v>
      </c>
      <c r="H75" s="301">
        <v>-0.2</v>
      </c>
      <c r="I75" s="301">
        <v>1.1499999999999999</v>
      </c>
      <c r="J75" s="105"/>
      <c r="K75" s="36">
        <v>42316</v>
      </c>
      <c r="L75" s="108">
        <v>4.2529999999999983</v>
      </c>
      <c r="M75" s="98">
        <f t="shared" si="0"/>
        <v>4.3402999999999992</v>
      </c>
      <c r="N75" s="108">
        <f t="shared" si="1"/>
        <v>4.4279333333333328</v>
      </c>
      <c r="O75" s="262"/>
      <c r="P75" s="181">
        <v>42316</v>
      </c>
      <c r="Q75" s="301">
        <v>4.75</v>
      </c>
      <c r="R75" s="224">
        <v>0.40970000000000084</v>
      </c>
      <c r="S75"/>
      <c r="T75" s="301">
        <v>4.95</v>
      </c>
      <c r="U75" s="224">
        <v>0.60970000000000102</v>
      </c>
      <c r="V75"/>
      <c r="W75" s="301">
        <v>8.6000000000000014</v>
      </c>
      <c r="X75" s="224">
        <v>4.2597000000000023</v>
      </c>
      <c r="Y75"/>
      <c r="Z75" s="301">
        <v>9.1000000000000014</v>
      </c>
      <c r="AA75" s="224">
        <v>4.7597000000000023</v>
      </c>
      <c r="AB75" s="98"/>
      <c r="AC75" s="301">
        <v>11.75</v>
      </c>
      <c r="AD75" s="223">
        <v>7.4097000000000008</v>
      </c>
      <c r="AE75">
        <v>-14.711500000000001</v>
      </c>
      <c r="AF75" s="301">
        <v>-0.2</v>
      </c>
      <c r="AG75" s="223">
        <v>-4.5402999999999993</v>
      </c>
      <c r="AH75" s="100"/>
      <c r="AI75" s="301">
        <v>1.1499999999999999</v>
      </c>
      <c r="AJ75" s="223">
        <v>-3.1902999999999992</v>
      </c>
      <c r="AK75"/>
      <c r="AV75" s="36">
        <v>42317</v>
      </c>
      <c r="AW75" s="163">
        <v>-1.7161999999999988</v>
      </c>
      <c r="AX75" s="163">
        <v>-16.383619871805006</v>
      </c>
      <c r="AY75" s="163"/>
      <c r="BA75" s="163">
        <v>-0.96619999999999884</v>
      </c>
      <c r="BB75" s="163">
        <v>-18.464882839242499</v>
      </c>
      <c r="BC75" s="163"/>
      <c r="BE75" s="163">
        <v>4.583800000000001</v>
      </c>
      <c r="BF75" s="163">
        <v>-15.402073482152501</v>
      </c>
      <c r="BG75" s="163"/>
      <c r="BI75" s="163">
        <v>2.9838000000000013</v>
      </c>
      <c r="BJ75" s="163">
        <v>-17.612969299507505</v>
      </c>
      <c r="BK75" s="163"/>
      <c r="BM75" s="163">
        <v>6.2338000000000013</v>
      </c>
      <c r="BN75" s="163">
        <v>-16.178107796287499</v>
      </c>
      <c r="BO75" s="163"/>
      <c r="BQ75" s="163">
        <v>-3.8661999999999992</v>
      </c>
      <c r="BR75" s="163">
        <v>-20.121118322687508</v>
      </c>
      <c r="BS75" s="163"/>
      <c r="BU75" s="163">
        <v>-4.666199999999999</v>
      </c>
      <c r="BV75" s="163">
        <v>-18.075507334314999</v>
      </c>
      <c r="BW75" s="163"/>
    </row>
    <row r="76" spans="1:107" ht="15" thickBot="1" x14ac:dyDescent="0.4">
      <c r="A76" s="95">
        <v>41222</v>
      </c>
      <c r="B76" s="36">
        <v>41222</v>
      </c>
      <c r="C76" s="301">
        <v>2.4500000000000002</v>
      </c>
      <c r="D76" s="301">
        <v>3.2</v>
      </c>
      <c r="E76" s="301">
        <v>8.75</v>
      </c>
      <c r="F76" s="301">
        <v>7.15</v>
      </c>
      <c r="G76" s="301">
        <v>10.4</v>
      </c>
      <c r="H76" s="301">
        <v>0.29999999999999993</v>
      </c>
      <c r="I76" s="301">
        <v>-0.5</v>
      </c>
      <c r="J76" s="105"/>
      <c r="K76" s="36">
        <v>42317</v>
      </c>
      <c r="L76" s="108">
        <v>4.0793999999999997</v>
      </c>
      <c r="M76" s="98">
        <f t="shared" si="0"/>
        <v>4.166199999999999</v>
      </c>
      <c r="N76" s="108">
        <f t="shared" si="1"/>
        <v>4.253333333333333</v>
      </c>
      <c r="O76" s="262"/>
      <c r="P76" s="181">
        <v>42317</v>
      </c>
      <c r="Q76" s="301">
        <v>2.4500000000000002</v>
      </c>
      <c r="R76" s="224">
        <v>-1.7161999999999988</v>
      </c>
      <c r="S76"/>
      <c r="T76" s="301">
        <v>3.2</v>
      </c>
      <c r="U76" s="224">
        <v>-0.96619999999999884</v>
      </c>
      <c r="V76"/>
      <c r="W76" s="301">
        <v>8.75</v>
      </c>
      <c r="X76" s="224">
        <v>4.583800000000001</v>
      </c>
      <c r="Y76" s="98"/>
      <c r="Z76" s="301">
        <v>7.15</v>
      </c>
      <c r="AA76" s="224">
        <v>2.9838000000000013</v>
      </c>
      <c r="AB76" s="98"/>
      <c r="AC76" s="301">
        <v>10.4</v>
      </c>
      <c r="AD76" s="223">
        <v>6.2338000000000013</v>
      </c>
      <c r="AE76"/>
      <c r="AF76" s="301">
        <v>0.29999999999999993</v>
      </c>
      <c r="AG76" s="223">
        <v>-3.8661999999999992</v>
      </c>
      <c r="AH76" s="100"/>
      <c r="AI76" s="301">
        <v>-0.5</v>
      </c>
      <c r="AJ76" s="223">
        <v>-4.666199999999999</v>
      </c>
      <c r="AK76"/>
      <c r="AV76" s="36">
        <v>42318</v>
      </c>
      <c r="AW76" s="163">
        <v>-3.3930999999999991</v>
      </c>
      <c r="AX76" s="163">
        <v>-16.713000565330006</v>
      </c>
      <c r="AY76" s="163"/>
      <c r="BA76" s="163">
        <v>-1.2430999999999992</v>
      </c>
      <c r="BB76" s="163">
        <v>-18.748656975202497</v>
      </c>
      <c r="BC76" s="163"/>
      <c r="BE76" s="163">
        <v>3.4069000000000003</v>
      </c>
      <c r="BF76" s="163">
        <v>-15.680780222827499</v>
      </c>
      <c r="BG76" s="163"/>
      <c r="BI76" s="163">
        <v>-0.74309999999999921</v>
      </c>
      <c r="BJ76" s="163">
        <v>-17.891676040182503</v>
      </c>
      <c r="BK76" s="163">
        <v>-18.358208333333334</v>
      </c>
      <c r="BM76" s="163">
        <v>4.7569000000000008</v>
      </c>
      <c r="BN76" s="163">
        <v>-16.393472095899998</v>
      </c>
      <c r="BO76" s="163"/>
      <c r="BQ76" s="163">
        <v>-1.3430999999999993</v>
      </c>
      <c r="BR76" s="163">
        <v>-20.278207576522504</v>
      </c>
      <c r="BS76" s="163"/>
      <c r="BU76" s="163">
        <v>-2.1430999999999996</v>
      </c>
      <c r="BV76" s="163">
        <v>-18.366882563202498</v>
      </c>
      <c r="BW76" s="163"/>
    </row>
    <row r="77" spans="1:107" ht="15" thickBot="1" x14ac:dyDescent="0.4">
      <c r="A77" s="95">
        <v>41223</v>
      </c>
      <c r="B77" s="36">
        <v>41223</v>
      </c>
      <c r="C77" s="301">
        <v>0.6</v>
      </c>
      <c r="D77" s="301">
        <v>2.75</v>
      </c>
      <c r="E77" s="301">
        <v>7.3999999999999995</v>
      </c>
      <c r="F77" s="301">
        <v>3.25</v>
      </c>
      <c r="G77" s="301">
        <v>8.75</v>
      </c>
      <c r="H77" s="301">
        <v>2.65</v>
      </c>
      <c r="I77" s="301">
        <v>1.8499999999999999</v>
      </c>
      <c r="J77" s="105"/>
      <c r="K77" s="36">
        <v>42318</v>
      </c>
      <c r="L77" s="108">
        <v>3.9067999999999987</v>
      </c>
      <c r="M77" s="98">
        <f t="shared" si="0"/>
        <v>3.9930999999999992</v>
      </c>
      <c r="N77" s="108">
        <f t="shared" si="1"/>
        <v>4.0797333333333325</v>
      </c>
      <c r="O77" s="262"/>
      <c r="P77" s="181">
        <v>42318</v>
      </c>
      <c r="Q77" s="301">
        <v>0.6</v>
      </c>
      <c r="R77" s="224">
        <v>-3.3930999999999991</v>
      </c>
      <c r="S77" s="126"/>
      <c r="T77" s="301">
        <v>2.75</v>
      </c>
      <c r="U77" s="224">
        <v>-1.2430999999999992</v>
      </c>
      <c r="V77"/>
      <c r="W77" s="301">
        <v>7.3999999999999995</v>
      </c>
      <c r="X77" s="224">
        <v>3.4069000000000003</v>
      </c>
      <c r="Y77" s="127"/>
      <c r="Z77" s="301">
        <v>3.25</v>
      </c>
      <c r="AA77" s="224">
        <v>-0.74309999999999921</v>
      </c>
      <c r="AB77">
        <v>-18.358208333333334</v>
      </c>
      <c r="AC77" s="301">
        <v>8.75</v>
      </c>
      <c r="AD77" s="223">
        <v>4.7569000000000008</v>
      </c>
      <c r="AE77" s="386"/>
      <c r="AF77" s="301">
        <v>2.65</v>
      </c>
      <c r="AG77" s="223">
        <v>-1.3430999999999993</v>
      </c>
      <c r="AH77" s="386"/>
      <c r="AI77" s="301">
        <v>1.8499999999999999</v>
      </c>
      <c r="AJ77" s="223">
        <v>-2.1430999999999996</v>
      </c>
      <c r="AK77" s="386"/>
      <c r="AV77" s="36">
        <v>42319</v>
      </c>
      <c r="AW77" s="163">
        <v>-6.020999999999999</v>
      </c>
      <c r="AX77" s="163">
        <v>-17.177797013855006</v>
      </c>
      <c r="AY77" s="163"/>
      <c r="BA77" s="163">
        <v>0.7790000000000008</v>
      </c>
      <c r="BB77" s="163">
        <v>-18.993286684952498</v>
      </c>
      <c r="BC77" s="163"/>
      <c r="BE77" s="163">
        <v>-2.0709999999999988</v>
      </c>
      <c r="BF77" s="308">
        <v>-15.986567360015</v>
      </c>
      <c r="BG77" s="230">
        <v>-16.122277777777775</v>
      </c>
      <c r="BI77" s="163">
        <v>-0.82099999999999884</v>
      </c>
      <c r="BJ77" s="163">
        <v>-18.160768720907505</v>
      </c>
      <c r="BK77" s="163"/>
      <c r="BM77" s="163">
        <v>3.6790000000000012</v>
      </c>
      <c r="BN77" s="163">
        <v>-16.613638834674997</v>
      </c>
      <c r="BO77" s="163"/>
      <c r="BQ77" s="163">
        <v>7.9000000000001069E-2</v>
      </c>
      <c r="BR77" s="163">
        <v>-20.498374315297504</v>
      </c>
      <c r="BS77" s="163"/>
      <c r="BU77" s="163">
        <v>-1.2209999999999992</v>
      </c>
      <c r="BV77" s="163">
        <v>-18.640867838122499</v>
      </c>
      <c r="BW77" s="163"/>
    </row>
    <row r="78" spans="1:107" x14ac:dyDescent="0.35">
      <c r="A78" s="95">
        <v>41224</v>
      </c>
      <c r="B78" s="36">
        <v>41224</v>
      </c>
      <c r="C78" s="301">
        <v>-2.2000000000000002</v>
      </c>
      <c r="D78" s="301">
        <v>4.5999999999999996</v>
      </c>
      <c r="E78" s="301">
        <v>1.7499999999999998</v>
      </c>
      <c r="F78" s="301">
        <v>3</v>
      </c>
      <c r="G78" s="301">
        <v>7.5</v>
      </c>
      <c r="H78" s="301">
        <v>3.9</v>
      </c>
      <c r="I78" s="301">
        <v>2.5999999999999996</v>
      </c>
      <c r="J78" s="105"/>
      <c r="K78" s="36">
        <v>42319</v>
      </c>
      <c r="L78" s="108">
        <v>3.735199999999999</v>
      </c>
      <c r="M78" s="98">
        <f t="shared" si="0"/>
        <v>3.8209999999999988</v>
      </c>
      <c r="N78" s="108">
        <f t="shared" si="1"/>
        <v>3.9071333333333325</v>
      </c>
      <c r="O78" s="262"/>
      <c r="P78" s="181">
        <v>42319</v>
      </c>
      <c r="Q78" s="301">
        <v>-2.2000000000000002</v>
      </c>
      <c r="R78" s="224">
        <v>-6.020999999999999</v>
      </c>
      <c r="S78"/>
      <c r="T78" s="301">
        <v>4.5999999999999996</v>
      </c>
      <c r="U78" s="224">
        <v>0.7790000000000008</v>
      </c>
      <c r="V78"/>
      <c r="W78" s="301">
        <v>1.7499999999999998</v>
      </c>
      <c r="X78" s="224">
        <v>-2.0709999999999988</v>
      </c>
      <c r="Y78">
        <v>-16.122277777777775</v>
      </c>
      <c r="Z78" s="301">
        <v>3</v>
      </c>
      <c r="AA78" s="224">
        <v>-0.82099999999999884</v>
      </c>
      <c r="AB78" s="126"/>
      <c r="AC78" s="301">
        <v>7.5</v>
      </c>
      <c r="AD78" s="223">
        <v>3.6790000000000012</v>
      </c>
      <c r="AE78"/>
      <c r="AF78" s="301">
        <v>3.9</v>
      </c>
      <c r="AG78" s="223">
        <v>7.9000000000001069E-2</v>
      </c>
      <c r="AH78" s="100"/>
      <c r="AI78" s="301">
        <v>2.5999999999999996</v>
      </c>
      <c r="AJ78" s="223">
        <v>-1.2209999999999992</v>
      </c>
      <c r="AK78"/>
      <c r="AV78" s="36">
        <v>42320</v>
      </c>
      <c r="AW78" s="163">
        <v>-4.4999000000000002</v>
      </c>
      <c r="AX78" s="163">
        <v>-17.555573036655005</v>
      </c>
      <c r="AY78" s="163"/>
      <c r="BA78" s="163">
        <v>1.8001000000000005</v>
      </c>
      <c r="BB78" s="163">
        <v>-19.224674498917498</v>
      </c>
      <c r="BC78" s="163"/>
      <c r="BE78" s="163">
        <v>-7.5499000000000001</v>
      </c>
      <c r="BF78" s="163">
        <v>-16.435176387089996</v>
      </c>
      <c r="BG78" s="163"/>
      <c r="BI78" s="163">
        <v>-0.6498999999999997</v>
      </c>
      <c r="BJ78" s="163">
        <v>-18.420489736582503</v>
      </c>
      <c r="BK78" s="163"/>
      <c r="BM78" s="163">
        <v>5.5001000000000007</v>
      </c>
      <c r="BN78" s="163">
        <v>-16.802526846074997</v>
      </c>
      <c r="BO78" s="163"/>
      <c r="BQ78" s="163">
        <v>1.5001000000000007</v>
      </c>
      <c r="BR78" s="163">
        <v>-20.706151127837504</v>
      </c>
      <c r="BS78" s="163"/>
      <c r="BU78" s="163">
        <v>-2.2998999999999996</v>
      </c>
      <c r="BV78" s="163">
        <v>-18.912394354509999</v>
      </c>
      <c r="BW78" s="163"/>
    </row>
    <row r="79" spans="1:107" x14ac:dyDescent="0.35">
      <c r="A79" s="95">
        <v>41225</v>
      </c>
      <c r="B79" s="36">
        <v>41225</v>
      </c>
      <c r="C79" s="301">
        <v>-0.85000000000000009</v>
      </c>
      <c r="D79" s="301">
        <v>5.45</v>
      </c>
      <c r="E79" s="301">
        <v>-3.9000000000000004</v>
      </c>
      <c r="F79" s="301">
        <v>3</v>
      </c>
      <c r="G79" s="301">
        <v>9.15</v>
      </c>
      <c r="H79" s="301">
        <v>5.15</v>
      </c>
      <c r="I79" s="301">
        <v>1.35</v>
      </c>
      <c r="J79" s="105"/>
      <c r="K79" s="36">
        <v>42320</v>
      </c>
      <c r="L79" s="108">
        <v>3.5646000000000004</v>
      </c>
      <c r="M79" s="98">
        <f t="shared" si="0"/>
        <v>3.6498999999999997</v>
      </c>
      <c r="N79" s="108">
        <f t="shared" si="1"/>
        <v>3.7355333333333327</v>
      </c>
      <c r="O79" s="262"/>
      <c r="P79" s="181">
        <v>42320</v>
      </c>
      <c r="Q79" s="301">
        <v>-0.85000000000000009</v>
      </c>
      <c r="R79" s="224">
        <v>-4.4999000000000002</v>
      </c>
      <c r="S79"/>
      <c r="T79" s="301">
        <v>5.45</v>
      </c>
      <c r="U79" s="224">
        <v>1.8001000000000005</v>
      </c>
      <c r="V79"/>
      <c r="W79" s="301">
        <v>-3.9000000000000004</v>
      </c>
      <c r="X79" s="224">
        <v>-7.5499000000000001</v>
      </c>
      <c r="Y79"/>
      <c r="Z79" s="301">
        <v>3</v>
      </c>
      <c r="AA79" s="224">
        <v>-0.6498999999999997</v>
      </c>
      <c r="AB79"/>
      <c r="AC79" s="301">
        <v>9.15</v>
      </c>
      <c r="AD79" s="223">
        <v>5.5001000000000007</v>
      </c>
      <c r="AE79"/>
      <c r="AF79" s="301">
        <v>5.15</v>
      </c>
      <c r="AG79" s="223">
        <v>1.5001000000000007</v>
      </c>
      <c r="AH79" s="100"/>
      <c r="AI79" s="301">
        <v>1.35</v>
      </c>
      <c r="AJ79" s="223">
        <v>-2.2998999999999996</v>
      </c>
      <c r="AK79"/>
      <c r="AV79" s="36">
        <v>42321</v>
      </c>
      <c r="AW79" s="163">
        <v>-0.17980000000000018</v>
      </c>
      <c r="AX79" s="163">
        <v>-17.806161105980006</v>
      </c>
      <c r="AY79" s="163"/>
      <c r="BA79" s="163">
        <v>4.0702000000000007</v>
      </c>
      <c r="BB79" s="163">
        <v>-19.418310734304999</v>
      </c>
      <c r="BC79" s="163"/>
      <c r="BE79" s="163">
        <v>-8.8797999999999995</v>
      </c>
      <c r="BF79" s="163">
        <v>-17.004694726464997</v>
      </c>
      <c r="BG79" s="163"/>
      <c r="BI79" s="163">
        <v>2.0701999999999998</v>
      </c>
      <c r="BJ79" s="163">
        <v>-18.636906705545005</v>
      </c>
      <c r="BK79" s="163"/>
      <c r="BM79" s="163">
        <v>5.1702000000000004</v>
      </c>
      <c r="BN79" s="163">
        <v>-16.984772714674996</v>
      </c>
      <c r="BO79" s="163"/>
      <c r="BQ79" s="163">
        <v>3.6201999999999996</v>
      </c>
      <c r="BR79" s="163">
        <v>-20.820054795712505</v>
      </c>
      <c r="BS79" s="163"/>
      <c r="BU79" s="163">
        <v>-0.52979999999999983</v>
      </c>
      <c r="BV79" s="163">
        <v>-19.162982423835</v>
      </c>
      <c r="BW79" s="163"/>
    </row>
    <row r="80" spans="1:107" x14ac:dyDescent="0.35">
      <c r="A80" s="95">
        <v>41226</v>
      </c>
      <c r="B80" s="36">
        <v>41226</v>
      </c>
      <c r="C80" s="301">
        <v>3.3</v>
      </c>
      <c r="D80" s="301">
        <v>7.5500000000000007</v>
      </c>
      <c r="E80" s="301">
        <v>-5.4</v>
      </c>
      <c r="F80" s="301">
        <v>5.55</v>
      </c>
      <c r="G80" s="301">
        <v>8.65</v>
      </c>
      <c r="H80" s="301">
        <v>7.1</v>
      </c>
      <c r="I80" s="301">
        <v>2.95</v>
      </c>
      <c r="J80" s="105"/>
      <c r="K80" s="36">
        <v>42321</v>
      </c>
      <c r="L80" s="108">
        <v>3.3949999999999996</v>
      </c>
      <c r="M80" s="98">
        <f t="shared" si="0"/>
        <v>3.4798</v>
      </c>
      <c r="N80" s="108">
        <f t="shared" si="1"/>
        <v>3.5649333333333328</v>
      </c>
      <c r="O80" s="262"/>
      <c r="P80" s="181">
        <v>42321</v>
      </c>
      <c r="Q80" s="301">
        <v>3.3</v>
      </c>
      <c r="R80" s="224">
        <v>-0.17980000000000018</v>
      </c>
      <c r="S80" s="98"/>
      <c r="T80" s="301">
        <v>7.5500000000000007</v>
      </c>
      <c r="U80" s="224">
        <v>4.0702000000000007</v>
      </c>
      <c r="V80"/>
      <c r="W80" s="301">
        <v>-5.4</v>
      </c>
      <c r="X80" s="224">
        <v>-8.8797999999999995</v>
      </c>
      <c r="Y80"/>
      <c r="Z80" s="301">
        <v>5.55</v>
      </c>
      <c r="AA80" s="224">
        <v>2.0701999999999998</v>
      </c>
      <c r="AB80"/>
      <c r="AC80" s="301">
        <v>8.65</v>
      </c>
      <c r="AD80" s="223">
        <v>5.1702000000000004</v>
      </c>
      <c r="AE80"/>
      <c r="AF80" s="301">
        <v>7.1</v>
      </c>
      <c r="AG80" s="223">
        <v>3.6201999999999996</v>
      </c>
      <c r="AH80" s="100"/>
      <c r="AI80" s="301">
        <v>2.95</v>
      </c>
      <c r="AJ80" s="223">
        <v>-0.52979999999999983</v>
      </c>
      <c r="AK80"/>
      <c r="AV80" s="36">
        <v>42322</v>
      </c>
      <c r="AW80" s="163">
        <v>1.9393000000000002</v>
      </c>
      <c r="AX80" s="163">
        <v>-18.021485071585008</v>
      </c>
      <c r="AY80" s="163">
        <v>-17.90388888888889</v>
      </c>
      <c r="BA80" s="163">
        <v>3.3393000000000006</v>
      </c>
      <c r="BB80" s="163">
        <v>-19.61605723333</v>
      </c>
      <c r="BC80" s="163"/>
      <c r="BE80" s="163">
        <v>-7.9607000000000001</v>
      </c>
      <c r="BF80" s="163">
        <v>-17.422159557739999</v>
      </c>
      <c r="BG80" s="163"/>
      <c r="BI80" s="163">
        <v>5.2892999999999999</v>
      </c>
      <c r="BJ80" s="163">
        <v>-18.812681371345004</v>
      </c>
      <c r="BK80" s="163"/>
      <c r="BM80" s="163">
        <v>3.8393000000000006</v>
      </c>
      <c r="BN80" s="163">
        <v>-17.182519213699997</v>
      </c>
      <c r="BO80" s="163"/>
      <c r="BQ80" s="163">
        <v>4.4393000000000002</v>
      </c>
      <c r="BR80" s="163">
        <v>-20.918928045225005</v>
      </c>
      <c r="BS80" s="163"/>
      <c r="BU80" s="163">
        <v>0.43930000000000025</v>
      </c>
      <c r="BV80" s="163">
        <v>-19.382700756085001</v>
      </c>
      <c r="BW80" s="163"/>
      <c r="CX80" t="s">
        <v>230</v>
      </c>
      <c r="DC80" t="s">
        <v>229</v>
      </c>
    </row>
    <row r="81" spans="1:75" x14ac:dyDescent="0.35">
      <c r="A81" s="95">
        <v>41227</v>
      </c>
      <c r="B81" s="36">
        <v>41227</v>
      </c>
      <c r="C81" s="301">
        <v>5.25</v>
      </c>
      <c r="D81" s="301">
        <v>6.65</v>
      </c>
      <c r="E81" s="301">
        <v>-4.6500000000000004</v>
      </c>
      <c r="F81" s="301">
        <v>8.6</v>
      </c>
      <c r="G81" s="301">
        <v>7.15</v>
      </c>
      <c r="H81" s="301">
        <v>7.75</v>
      </c>
      <c r="I81" s="301">
        <v>3.75</v>
      </c>
      <c r="J81" s="106"/>
      <c r="K81" s="36">
        <v>42322</v>
      </c>
      <c r="L81" s="108">
        <v>3.2263999999999999</v>
      </c>
      <c r="M81" s="98">
        <f t="shared" si="0"/>
        <v>3.3106999999999998</v>
      </c>
      <c r="N81" s="108">
        <f t="shared" si="1"/>
        <v>3.3953333333333333</v>
      </c>
      <c r="O81" s="262"/>
      <c r="P81" s="181">
        <v>42322</v>
      </c>
      <c r="Q81" s="301">
        <v>5.25</v>
      </c>
      <c r="R81" s="224">
        <v>1.9393000000000002</v>
      </c>
      <c r="S81">
        <v>-17.90388888888889</v>
      </c>
      <c r="T81" s="301">
        <v>6.65</v>
      </c>
      <c r="U81" s="224">
        <v>3.3393000000000006</v>
      </c>
      <c r="V81"/>
      <c r="W81" s="301">
        <v>-4.6500000000000004</v>
      </c>
      <c r="X81" s="224">
        <v>-7.9607000000000001</v>
      </c>
      <c r="Y81"/>
      <c r="Z81" s="301">
        <v>8.6</v>
      </c>
      <c r="AA81" s="224">
        <v>5.2892999999999999</v>
      </c>
      <c r="AB81"/>
      <c r="AC81" s="301">
        <v>7.15</v>
      </c>
      <c r="AD81" s="223">
        <v>3.8393000000000006</v>
      </c>
      <c r="AE81"/>
      <c r="AF81" s="301">
        <v>7.75</v>
      </c>
      <c r="AG81" s="223">
        <v>4.4393000000000002</v>
      </c>
      <c r="AH81" s="100"/>
      <c r="AI81" s="301">
        <v>3.75</v>
      </c>
      <c r="AJ81" s="223">
        <v>0.43930000000000025</v>
      </c>
      <c r="AK81"/>
      <c r="AV81" s="36">
        <v>42323</v>
      </c>
      <c r="AW81" s="163">
        <v>2.122100000000001</v>
      </c>
      <c r="AX81" s="163">
        <v>-18.222732750247509</v>
      </c>
      <c r="AY81" s="163"/>
      <c r="BA81" s="163">
        <v>-0.17789999999999973</v>
      </c>
      <c r="BB81" s="163">
        <v>-19.849080861255004</v>
      </c>
      <c r="BC81" s="163"/>
      <c r="BE81" s="163">
        <v>-7.5778999999999996</v>
      </c>
      <c r="BF81" s="163">
        <v>-17.824654915065004</v>
      </c>
      <c r="BG81" s="163"/>
      <c r="BI81" s="163">
        <v>2.7721000000000005</v>
      </c>
      <c r="BJ81" s="163">
        <v>-19.013929050007505</v>
      </c>
      <c r="BK81" s="163"/>
      <c r="BM81" s="163">
        <v>3.0221000000000005</v>
      </c>
      <c r="BN81" s="163">
        <v>-17.373174909275001</v>
      </c>
      <c r="BO81" s="163"/>
      <c r="BQ81" s="163">
        <v>4.0221</v>
      </c>
      <c r="BR81" s="163">
        <v>-21.014255893012507</v>
      </c>
      <c r="BS81" s="163"/>
      <c r="BU81" s="163">
        <v>-2.789999999999937E-2</v>
      </c>
      <c r="BV81" s="163">
        <v>-19.615724384010004</v>
      </c>
      <c r="BW81" s="163"/>
    </row>
    <row r="82" spans="1:75" x14ac:dyDescent="0.35">
      <c r="A82" s="95">
        <v>41228</v>
      </c>
      <c r="B82" s="36">
        <v>41228</v>
      </c>
      <c r="C82" s="301">
        <v>5.3000000000000007</v>
      </c>
      <c r="D82" s="301">
        <v>3</v>
      </c>
      <c r="E82" s="301">
        <v>-4.4000000000000004</v>
      </c>
      <c r="F82" s="301">
        <v>5.95</v>
      </c>
      <c r="G82" s="301">
        <v>6.2</v>
      </c>
      <c r="H82" s="301">
        <v>7.2</v>
      </c>
      <c r="I82" s="301">
        <v>3.1500000000000004</v>
      </c>
      <c r="J82" s="106"/>
      <c r="K82" s="36">
        <v>42323</v>
      </c>
      <c r="L82" s="105">
        <v>3.1293999999999995</v>
      </c>
      <c r="M82" s="98">
        <f t="shared" si="0"/>
        <v>3.1778999999999997</v>
      </c>
      <c r="N82" s="108">
        <f t="shared" si="1"/>
        <v>3.2502666666666662</v>
      </c>
      <c r="O82" s="262"/>
      <c r="P82" s="181">
        <v>42323</v>
      </c>
      <c r="Q82" s="301">
        <v>5.3000000000000007</v>
      </c>
      <c r="R82" s="224">
        <v>2.122100000000001</v>
      </c>
      <c r="S82"/>
      <c r="T82" s="301">
        <v>3</v>
      </c>
      <c r="U82" s="224">
        <v>-0.17789999999999973</v>
      </c>
      <c r="V82"/>
      <c r="W82" s="301">
        <v>-4.4000000000000004</v>
      </c>
      <c r="X82" s="224">
        <v>-7.5778999999999996</v>
      </c>
      <c r="Y82"/>
      <c r="Z82" s="301">
        <v>5.95</v>
      </c>
      <c r="AA82" s="224">
        <v>2.7721000000000005</v>
      </c>
      <c r="AB82"/>
      <c r="AC82" s="301">
        <v>6.2</v>
      </c>
      <c r="AD82" s="223">
        <v>3.0221000000000005</v>
      </c>
      <c r="AE82"/>
      <c r="AF82" s="301">
        <v>7.2</v>
      </c>
      <c r="AG82" s="223">
        <v>4.0221</v>
      </c>
      <c r="AH82" s="100"/>
      <c r="AI82" s="301">
        <v>3.1500000000000004</v>
      </c>
      <c r="AJ82" s="223">
        <v>-2.789999999999937E-2</v>
      </c>
      <c r="AK82"/>
      <c r="AV82" s="36">
        <v>42324</v>
      </c>
      <c r="AW82" s="163">
        <v>1.9170500000000001</v>
      </c>
      <c r="AX82" s="163">
        <v>-18.422817372852506</v>
      </c>
      <c r="AY82" s="163"/>
      <c r="BA82" s="163">
        <v>-0.28295000000000003</v>
      </c>
      <c r="BB82" s="163">
        <v>-20.073665641730003</v>
      </c>
      <c r="BC82" s="163"/>
      <c r="BE82" s="163">
        <v>-8.1829499999999999</v>
      </c>
      <c r="BF82" s="163">
        <v>-18.335074870690001</v>
      </c>
      <c r="BG82" s="163"/>
      <c r="BI82" s="163">
        <v>-3.2950000000000035E-2</v>
      </c>
      <c r="BJ82" s="163">
        <v>-19.238513830482503</v>
      </c>
      <c r="BK82" s="163"/>
      <c r="BM82" s="163">
        <v>0.9170499999999997</v>
      </c>
      <c r="BN82" s="163">
        <v>-17.577342891524999</v>
      </c>
      <c r="BO82" s="163"/>
      <c r="BQ82" s="163">
        <v>2.8670500000000003</v>
      </c>
      <c r="BR82" s="163">
        <v>-21.187798677925006</v>
      </c>
      <c r="BS82" s="163"/>
      <c r="BU82" s="163">
        <v>1.4170500000000001</v>
      </c>
      <c r="BV82" s="163">
        <v>-19.815809006615002</v>
      </c>
      <c r="BW82" s="163"/>
    </row>
    <row r="83" spans="1:75" x14ac:dyDescent="0.35">
      <c r="A83" s="95">
        <v>41229</v>
      </c>
      <c r="B83" s="36">
        <v>41229</v>
      </c>
      <c r="C83" s="301">
        <v>4.95</v>
      </c>
      <c r="D83" s="301">
        <v>2.75</v>
      </c>
      <c r="E83" s="301">
        <v>-5.15</v>
      </c>
      <c r="F83" s="301">
        <v>3</v>
      </c>
      <c r="G83" s="301">
        <v>3.9499999999999997</v>
      </c>
      <c r="H83" s="301">
        <v>5.9</v>
      </c>
      <c r="I83" s="301">
        <v>4.45</v>
      </c>
      <c r="J83" s="106"/>
      <c r="K83" s="36">
        <v>42324</v>
      </c>
      <c r="L83" s="105">
        <v>2.9365000000000006</v>
      </c>
      <c r="M83" s="98">
        <f t="shared" si="0"/>
        <v>3.03295</v>
      </c>
      <c r="N83" s="108">
        <f t="shared" si="1"/>
        <v>3.0974333333333335</v>
      </c>
      <c r="O83" s="262"/>
      <c r="P83" s="181">
        <v>42324</v>
      </c>
      <c r="Q83" s="301">
        <v>4.95</v>
      </c>
      <c r="R83" s="224">
        <v>1.9170500000000001</v>
      </c>
      <c r="S83"/>
      <c r="T83" s="301">
        <v>2.75</v>
      </c>
      <c r="U83" s="224">
        <v>-0.28295000000000003</v>
      </c>
      <c r="V83"/>
      <c r="W83" s="301">
        <v>-5.15</v>
      </c>
      <c r="X83" s="224">
        <v>-8.1829499999999999</v>
      </c>
      <c r="Y83"/>
      <c r="Z83" s="301">
        <v>3</v>
      </c>
      <c r="AA83" s="224">
        <v>-3.2950000000000035E-2</v>
      </c>
      <c r="AB83"/>
      <c r="AC83" s="301">
        <v>3.9499999999999997</v>
      </c>
      <c r="AD83" s="223">
        <v>0.9170499999999997</v>
      </c>
      <c r="AE83"/>
      <c r="AF83" s="301">
        <v>5.9</v>
      </c>
      <c r="AG83" s="223">
        <v>2.8670500000000003</v>
      </c>
      <c r="AH83" s="100"/>
      <c r="AI83" s="301">
        <v>4.45</v>
      </c>
      <c r="AJ83" s="223">
        <v>1.4170500000000001</v>
      </c>
      <c r="AK83"/>
      <c r="AV83" s="36">
        <v>42325</v>
      </c>
      <c r="AW83" s="163">
        <v>3.1583999999999999</v>
      </c>
      <c r="AX83" s="163">
        <v>-18.599847329427504</v>
      </c>
      <c r="AY83" s="163"/>
      <c r="BA83" s="163">
        <v>0.2083999999999997</v>
      </c>
      <c r="BB83" s="163">
        <v>-20.270365593480001</v>
      </c>
      <c r="BC83" s="163"/>
      <c r="BE83" s="163">
        <v>-8.8415999999999997</v>
      </c>
      <c r="BF83" s="163">
        <v>-18.826824750064997</v>
      </c>
      <c r="BG83" s="163"/>
      <c r="BI83" s="163">
        <v>1.2083999999999997</v>
      </c>
      <c r="BJ83" s="163">
        <v>-19.431279783197503</v>
      </c>
      <c r="BK83" s="163"/>
      <c r="BM83" s="163">
        <v>-9.1600000000000126E-2</v>
      </c>
      <c r="BN83" s="163">
        <v>-17.793712838449999</v>
      </c>
      <c r="BO83" s="163"/>
      <c r="BQ83" s="163">
        <v>1.5584000000000002</v>
      </c>
      <c r="BR83" s="163">
        <v>-21.360894635465005</v>
      </c>
      <c r="BS83" s="163"/>
      <c r="BU83" s="163">
        <v>0.9583999999999997</v>
      </c>
      <c r="BV83" s="163">
        <v>-20.012508958365</v>
      </c>
      <c r="BW83" s="163"/>
    </row>
    <row r="84" spans="1:75" x14ac:dyDescent="0.35">
      <c r="A84" s="95">
        <v>41230</v>
      </c>
      <c r="B84" s="36">
        <v>41230</v>
      </c>
      <c r="C84" s="301">
        <v>6</v>
      </c>
      <c r="D84" s="301">
        <v>3.05</v>
      </c>
      <c r="E84" s="301">
        <v>-6</v>
      </c>
      <c r="F84" s="301">
        <v>4.05</v>
      </c>
      <c r="G84" s="301">
        <v>2.75</v>
      </c>
      <c r="H84" s="301">
        <v>4.4000000000000004</v>
      </c>
      <c r="I84" s="301">
        <v>3.8</v>
      </c>
      <c r="J84" s="106"/>
      <c r="K84" s="36">
        <v>42325</v>
      </c>
      <c r="L84" s="105">
        <v>2.7466999999999997</v>
      </c>
      <c r="M84" s="98">
        <f t="shared" si="0"/>
        <v>2.8416000000000001</v>
      </c>
      <c r="N84" s="108">
        <f t="shared" si="1"/>
        <v>2.9375333333333331</v>
      </c>
      <c r="O84" s="262"/>
      <c r="P84" s="181">
        <v>42325</v>
      </c>
      <c r="Q84" s="301">
        <v>6</v>
      </c>
      <c r="R84" s="224">
        <v>3.1583999999999999</v>
      </c>
      <c r="S84"/>
      <c r="T84" s="301">
        <v>3.05</v>
      </c>
      <c r="U84" s="224">
        <v>0.2083999999999997</v>
      </c>
      <c r="V84"/>
      <c r="W84" s="301">
        <v>-6</v>
      </c>
      <c r="X84" s="224">
        <v>-8.8415999999999997</v>
      </c>
      <c r="Y84"/>
      <c r="Z84" s="301">
        <v>4.05</v>
      </c>
      <c r="AA84" s="224">
        <v>1.2083999999999997</v>
      </c>
      <c r="AB84"/>
      <c r="AC84" s="301">
        <v>2.75</v>
      </c>
      <c r="AD84" s="223">
        <v>-9.1600000000000126E-2</v>
      </c>
      <c r="AE84"/>
      <c r="AF84" s="301">
        <v>4.4000000000000004</v>
      </c>
      <c r="AG84" s="223">
        <v>1.5584000000000002</v>
      </c>
      <c r="AH84" s="100"/>
      <c r="AI84" s="301">
        <v>3.8</v>
      </c>
      <c r="AJ84" s="223">
        <v>0.9583999999999997</v>
      </c>
      <c r="AK84"/>
      <c r="AV84" s="36">
        <v>42326</v>
      </c>
      <c r="AW84" s="163">
        <v>3.8466500000000003</v>
      </c>
      <c r="AX84" s="163">
        <v>-18.770336334852505</v>
      </c>
      <c r="AY84" s="163"/>
      <c r="BA84" s="163">
        <v>1.44665</v>
      </c>
      <c r="BB84" s="163">
        <v>-20.456009177165004</v>
      </c>
      <c r="BC84" s="163"/>
      <c r="BE84" s="163">
        <v>-8.2533499999999993</v>
      </c>
      <c r="BF84" s="163">
        <v>-19.300405320690004</v>
      </c>
      <c r="BG84" s="163"/>
      <c r="BI84" s="163">
        <v>2.1466500000000002</v>
      </c>
      <c r="BJ84" s="163">
        <v>-19.611240400035005</v>
      </c>
      <c r="BK84" s="163"/>
      <c r="BM84" s="163">
        <v>0.44665000000000044</v>
      </c>
      <c r="BN84" s="163">
        <v>-17.983145066700001</v>
      </c>
      <c r="BO84" s="163"/>
      <c r="BQ84" s="163">
        <v>2.0966500000000003</v>
      </c>
      <c r="BR84" s="163">
        <v>-21.521912029477505</v>
      </c>
      <c r="BS84" s="163"/>
      <c r="BU84" s="163">
        <v>-2.1533499999999997</v>
      </c>
      <c r="BV84" s="163">
        <v>-20.230356020852504</v>
      </c>
      <c r="BW84" s="163"/>
    </row>
    <row r="85" spans="1:75" x14ac:dyDescent="0.35">
      <c r="A85" s="95">
        <v>41231</v>
      </c>
      <c r="B85" s="36">
        <v>41231</v>
      </c>
      <c r="C85" s="301">
        <v>6.5</v>
      </c>
      <c r="D85" s="301">
        <v>4.0999999999999996</v>
      </c>
      <c r="E85" s="301">
        <v>-5.6</v>
      </c>
      <c r="F85" s="301">
        <v>4.8</v>
      </c>
      <c r="G85" s="301">
        <v>3.1</v>
      </c>
      <c r="H85" s="301">
        <v>4.75</v>
      </c>
      <c r="I85" s="301">
        <v>0.5</v>
      </c>
      <c r="J85" s="106"/>
      <c r="K85" s="36">
        <v>42326</v>
      </c>
      <c r="L85" s="108">
        <v>2.5599999999999996</v>
      </c>
      <c r="M85" s="98">
        <f t="shared" si="0"/>
        <v>2.6533499999999997</v>
      </c>
      <c r="N85" s="108">
        <f t="shared" si="1"/>
        <v>2.7477333333333331</v>
      </c>
      <c r="O85" s="262"/>
      <c r="P85" s="181">
        <v>42326</v>
      </c>
      <c r="Q85" s="301">
        <v>6.5</v>
      </c>
      <c r="R85" s="224">
        <v>3.8466500000000003</v>
      </c>
      <c r="S85"/>
      <c r="T85" s="301">
        <v>4.0999999999999996</v>
      </c>
      <c r="U85" s="224">
        <v>1.44665</v>
      </c>
      <c r="V85"/>
      <c r="W85" s="301">
        <v>-5.6</v>
      </c>
      <c r="X85" s="224">
        <v>-8.2533499999999993</v>
      </c>
      <c r="Y85"/>
      <c r="Z85" s="301">
        <v>4.8</v>
      </c>
      <c r="AA85" s="224">
        <v>2.1466500000000002</v>
      </c>
      <c r="AB85"/>
      <c r="AC85" s="301">
        <v>3.1</v>
      </c>
      <c r="AD85" s="223">
        <v>0.44665000000000044</v>
      </c>
      <c r="AE85"/>
      <c r="AF85" s="301">
        <v>4.75</v>
      </c>
      <c r="AG85" s="223">
        <v>2.0966500000000003</v>
      </c>
      <c r="AH85" s="100"/>
      <c r="AI85" s="301">
        <v>0.5</v>
      </c>
      <c r="AJ85" s="223">
        <v>-2.1533499999999997</v>
      </c>
      <c r="AK85" s="104"/>
      <c r="AV85" s="36">
        <v>42327</v>
      </c>
      <c r="AW85" s="163">
        <v>4.7818000000000005</v>
      </c>
      <c r="AX85" s="163">
        <v>-18.925343584140006</v>
      </c>
      <c r="AY85" s="163"/>
      <c r="BA85" s="163">
        <v>2.6818000000000004</v>
      </c>
      <c r="BB85" s="163">
        <v>-20.629252573427504</v>
      </c>
      <c r="BC85" s="163"/>
      <c r="BE85" s="163">
        <v>-5.0182000000000002</v>
      </c>
      <c r="BF85" s="163">
        <v>-19.646892113215003</v>
      </c>
      <c r="BG85" s="163"/>
      <c r="BI85" s="163">
        <v>-0.61820000000000008</v>
      </c>
      <c r="BJ85" s="163">
        <v>-19.811838016760003</v>
      </c>
      <c r="BK85" s="163"/>
      <c r="BM85" s="163">
        <v>2.4318000000000004</v>
      </c>
      <c r="BN85" s="163">
        <v>-18.1563884629625</v>
      </c>
      <c r="BO85" s="163"/>
      <c r="BQ85" s="163">
        <v>3.4817999999999993</v>
      </c>
      <c r="BR85" s="163">
        <v>-21.613092764352505</v>
      </c>
      <c r="BS85" s="163"/>
      <c r="BU85" s="163">
        <v>-3.2181999999999999</v>
      </c>
      <c r="BV85" s="163">
        <v>-20.467425931527504</v>
      </c>
      <c r="BW85" s="163"/>
    </row>
    <row r="86" spans="1:75" ht="15" thickBot="1" x14ac:dyDescent="0.4">
      <c r="A86" s="95">
        <v>41232</v>
      </c>
      <c r="B86" s="36">
        <v>41232</v>
      </c>
      <c r="C86" s="301">
        <v>7.25</v>
      </c>
      <c r="D86" s="301">
        <v>5.15</v>
      </c>
      <c r="E86" s="301">
        <v>-2.5500000000000003</v>
      </c>
      <c r="F86" s="301">
        <v>1.8499999999999999</v>
      </c>
      <c r="G86" s="301">
        <v>4.9000000000000004</v>
      </c>
      <c r="H86" s="301">
        <v>5.9499999999999993</v>
      </c>
      <c r="I86" s="301">
        <v>-0.75</v>
      </c>
      <c r="J86" s="106"/>
      <c r="K86" s="36">
        <v>42327</v>
      </c>
      <c r="L86" s="108">
        <v>2.3764000000000003</v>
      </c>
      <c r="M86" s="98">
        <f t="shared" si="0"/>
        <v>2.4681999999999999</v>
      </c>
      <c r="N86" s="108">
        <f t="shared" si="1"/>
        <v>2.5610333333333331</v>
      </c>
      <c r="O86" s="262"/>
      <c r="P86" s="181">
        <v>42327</v>
      </c>
      <c r="Q86" s="301">
        <v>7.25</v>
      </c>
      <c r="R86" s="224">
        <v>4.7818000000000005</v>
      </c>
      <c r="S86"/>
      <c r="T86" s="301">
        <v>5.15</v>
      </c>
      <c r="U86" s="224">
        <v>2.6818000000000004</v>
      </c>
      <c r="V86"/>
      <c r="W86" s="301">
        <v>-2.5500000000000003</v>
      </c>
      <c r="X86" s="224">
        <v>-5.0182000000000002</v>
      </c>
      <c r="Y86"/>
      <c r="Z86" s="301">
        <v>1.8499999999999999</v>
      </c>
      <c r="AA86" s="224">
        <v>-0.61820000000000008</v>
      </c>
      <c r="AB86"/>
      <c r="AC86" s="301">
        <v>4.9000000000000004</v>
      </c>
      <c r="AD86" s="223">
        <v>2.4318000000000004</v>
      </c>
      <c r="AE86"/>
      <c r="AF86" s="301">
        <v>5.9499999999999993</v>
      </c>
      <c r="AG86" s="223">
        <v>3.4817999999999993</v>
      </c>
      <c r="AH86" s="100"/>
      <c r="AI86" s="301">
        <v>-0.75</v>
      </c>
      <c r="AJ86" s="223">
        <v>-3.2181999999999999</v>
      </c>
      <c r="AK86" s="104"/>
      <c r="AV86" s="36">
        <v>42328</v>
      </c>
      <c r="AW86" s="163">
        <v>6.8138500000000013</v>
      </c>
      <c r="AX86" s="163">
        <v>-19.065731051540002</v>
      </c>
      <c r="AY86" s="163"/>
      <c r="BA86" s="163">
        <v>-2.8361500000000004</v>
      </c>
      <c r="BB86" s="163">
        <v>-20.831059557814999</v>
      </c>
      <c r="BC86" s="163"/>
      <c r="BE86" s="163">
        <v>-0.83615000000000017</v>
      </c>
      <c r="BF86" s="163">
        <v>-19.839924880889999</v>
      </c>
      <c r="BG86" s="163"/>
      <c r="BI86" s="163">
        <v>-1.8361500000000002</v>
      </c>
      <c r="BJ86" s="163">
        <v>-20.008380471119999</v>
      </c>
      <c r="BK86" s="163"/>
      <c r="BM86" s="163">
        <v>3.9138499999999992</v>
      </c>
      <c r="BN86" s="163">
        <v>-18.314324363787499</v>
      </c>
      <c r="BO86" s="163"/>
      <c r="BQ86" s="163">
        <v>2.6638499999999992</v>
      </c>
      <c r="BR86" s="163">
        <v>-21.762254448465004</v>
      </c>
      <c r="BS86" s="163"/>
      <c r="BU86" s="163">
        <v>-3.43615</v>
      </c>
      <c r="BV86" s="163">
        <v>-20.695555566052501</v>
      </c>
      <c r="BW86" s="163">
        <v>-22.272761904761904</v>
      </c>
    </row>
    <row r="87" spans="1:75" ht="15" thickBot="1" x14ac:dyDescent="0.4">
      <c r="A87" s="95">
        <v>41233</v>
      </c>
      <c r="B87" s="36">
        <v>41233</v>
      </c>
      <c r="C87" s="301">
        <v>9.1000000000000014</v>
      </c>
      <c r="D87" s="301">
        <v>-0.55000000000000027</v>
      </c>
      <c r="E87" s="301">
        <v>1.45</v>
      </c>
      <c r="F87" s="301">
        <v>0.45</v>
      </c>
      <c r="G87" s="301">
        <v>6.1999999999999993</v>
      </c>
      <c r="H87" s="301">
        <v>4.9499999999999993</v>
      </c>
      <c r="I87" s="301">
        <v>-1.1499999999999999</v>
      </c>
      <c r="J87" s="106"/>
      <c r="K87" s="36">
        <v>42328</v>
      </c>
      <c r="L87" s="108">
        <v>2.1958999999999995</v>
      </c>
      <c r="M87" s="98">
        <f t="shared" ref="M87:M150" si="2">AVERAGE(L86:L87)</f>
        <v>2.2861500000000001</v>
      </c>
      <c r="N87" s="108">
        <f t="shared" si="1"/>
        <v>2.3774333333333328</v>
      </c>
      <c r="O87" s="262"/>
      <c r="P87" s="181">
        <v>42328</v>
      </c>
      <c r="Q87" s="301">
        <v>9.1000000000000014</v>
      </c>
      <c r="R87" s="224">
        <v>6.8138500000000013</v>
      </c>
      <c r="S87"/>
      <c r="T87" s="301">
        <v>-0.55000000000000027</v>
      </c>
      <c r="U87" s="224">
        <v>-2.8361500000000004</v>
      </c>
      <c r="V87" s="98"/>
      <c r="W87" s="301">
        <v>1.45</v>
      </c>
      <c r="X87" s="224">
        <v>-0.83615000000000017</v>
      </c>
      <c r="Y87"/>
      <c r="Z87" s="301">
        <v>0.45</v>
      </c>
      <c r="AA87" s="224">
        <v>-1.8361500000000002</v>
      </c>
      <c r="AB87"/>
      <c r="AC87" s="301">
        <v>6.1999999999999993</v>
      </c>
      <c r="AD87" s="223">
        <v>3.9138499999999992</v>
      </c>
      <c r="AE87"/>
      <c r="AF87" s="301">
        <v>4.9499999999999993</v>
      </c>
      <c r="AG87" s="223">
        <v>2.6638499999999992</v>
      </c>
      <c r="AH87" s="100"/>
      <c r="AI87" s="301">
        <v>-1.1499999999999999</v>
      </c>
      <c r="AJ87" s="223">
        <v>-3.43615</v>
      </c>
      <c r="AK87">
        <v>-22.272761904761904</v>
      </c>
      <c r="AV87" s="36">
        <v>42329</v>
      </c>
      <c r="AW87" s="163">
        <v>5.8428000000000004</v>
      </c>
      <c r="AX87" s="163">
        <v>-19.200769035340006</v>
      </c>
      <c r="AY87" s="163"/>
      <c r="BA87" s="163">
        <v>-7.9072000000000005</v>
      </c>
      <c r="BB87" s="163">
        <v>-21.151774769340008</v>
      </c>
      <c r="BC87" s="163"/>
      <c r="BE87" s="163">
        <v>0.84280000000000044</v>
      </c>
      <c r="BF87" s="163">
        <v>-20.008722360640004</v>
      </c>
      <c r="BG87" s="163"/>
      <c r="BI87" s="163">
        <v>-3.3571999999999997</v>
      </c>
      <c r="BJ87" s="163">
        <v>-20.227817194795005</v>
      </c>
      <c r="BK87" s="163"/>
      <c r="BM87" s="163">
        <v>5.3928000000000003</v>
      </c>
      <c r="BN87" s="163">
        <v>-18.449362347587503</v>
      </c>
      <c r="BO87" s="163"/>
      <c r="BQ87" s="163">
        <v>2.0927999999999995</v>
      </c>
      <c r="BR87" s="308">
        <v>-21.905732306252506</v>
      </c>
      <c r="BS87" s="230">
        <v>-20.803907407407408</v>
      </c>
      <c r="BU87" s="163">
        <v>-2.6071999999999997</v>
      </c>
      <c r="BV87" s="163">
        <v>-20.889672667765005</v>
      </c>
      <c r="BW87" s="163"/>
    </row>
    <row r="88" spans="1:75" x14ac:dyDescent="0.35">
      <c r="A88" s="95">
        <v>41234</v>
      </c>
      <c r="B88" s="36">
        <v>41234</v>
      </c>
      <c r="C88" s="301">
        <v>7.95</v>
      </c>
      <c r="D88" s="301">
        <v>-5.8000000000000007</v>
      </c>
      <c r="E88" s="301">
        <v>2.95</v>
      </c>
      <c r="F88" s="301">
        <v>-1.25</v>
      </c>
      <c r="G88" s="301">
        <v>7.5</v>
      </c>
      <c r="H88" s="301">
        <v>4.1999999999999993</v>
      </c>
      <c r="I88" s="301">
        <v>-0.5</v>
      </c>
      <c r="J88" s="106"/>
      <c r="K88" s="36">
        <v>42329</v>
      </c>
      <c r="L88" s="108">
        <v>2.0184999999999995</v>
      </c>
      <c r="M88" s="98">
        <f t="shared" si="2"/>
        <v>2.1071999999999997</v>
      </c>
      <c r="N88" s="108">
        <f t="shared" ref="N88:N151" si="3">AVERAGE(L86:L88)</f>
        <v>2.1969333333333334</v>
      </c>
      <c r="O88" s="262"/>
      <c r="P88" s="181">
        <v>42329</v>
      </c>
      <c r="Q88" s="301">
        <v>7.95</v>
      </c>
      <c r="R88" s="224">
        <v>5.8428000000000004</v>
      </c>
      <c r="S88"/>
      <c r="T88" s="301">
        <v>-5.8000000000000007</v>
      </c>
      <c r="U88" s="224">
        <v>-7.9072000000000005</v>
      </c>
      <c r="V88">
        <v>-20.991925925925937</v>
      </c>
      <c r="W88" s="301">
        <v>2.95</v>
      </c>
      <c r="X88" s="224">
        <v>0.84280000000000044</v>
      </c>
      <c r="Y88"/>
      <c r="Z88" s="301">
        <v>-1.25</v>
      </c>
      <c r="AA88" s="224">
        <v>-3.3571999999999997</v>
      </c>
      <c r="AB88"/>
      <c r="AC88" s="301">
        <v>7.5</v>
      </c>
      <c r="AD88" s="223">
        <v>5.3928000000000003</v>
      </c>
      <c r="AE88"/>
      <c r="AF88" s="301">
        <v>4.1999999999999993</v>
      </c>
      <c r="AG88" s="223">
        <v>2.0927999999999995</v>
      </c>
      <c r="AH88" s="100">
        <v>-20.803907407407408</v>
      </c>
      <c r="AI88" s="301">
        <v>-0.5</v>
      </c>
      <c r="AJ88" s="223">
        <v>-2.6071999999999997</v>
      </c>
      <c r="AK88"/>
      <c r="AV88" s="36">
        <v>42330</v>
      </c>
      <c r="AW88" s="163">
        <v>1.8186500000000005</v>
      </c>
      <c r="AX88" s="163">
        <v>-19.359820648305007</v>
      </c>
      <c r="AY88" s="163"/>
      <c r="BA88" s="163">
        <v>-7.4313499999999992</v>
      </c>
      <c r="BB88" s="163">
        <v>-21.336793992585008</v>
      </c>
      <c r="BC88" s="163">
        <v>-20.991925925925937</v>
      </c>
      <c r="BE88" s="163">
        <v>1.6686500000000006</v>
      </c>
      <c r="BF88" s="163">
        <v>-20.167773973605005</v>
      </c>
      <c r="BG88" s="163"/>
      <c r="BI88" s="163">
        <v>-3.9813499999999991</v>
      </c>
      <c r="BJ88" s="163">
        <v>-20.438804028320007</v>
      </c>
      <c r="BK88" s="163"/>
      <c r="BM88" s="163">
        <v>5.5686500000000008</v>
      </c>
      <c r="BN88" s="163">
        <v>-18.579200398987503</v>
      </c>
      <c r="BO88" s="163">
        <v>-19.294611111111109</v>
      </c>
      <c r="BQ88" s="163">
        <v>4.5186500000000009</v>
      </c>
      <c r="BR88" s="163">
        <v>-21.978766210165006</v>
      </c>
      <c r="BS88" s="163"/>
      <c r="BU88" s="163">
        <v>1.1186500000000004</v>
      </c>
      <c r="BV88" s="163">
        <v>-21.048724280730006</v>
      </c>
      <c r="BW88" s="163"/>
    </row>
    <row r="89" spans="1:75" ht="15" thickBot="1" x14ac:dyDescent="0.4">
      <c r="A89" s="95">
        <v>41235</v>
      </c>
      <c r="B89" s="36">
        <v>41235</v>
      </c>
      <c r="C89" s="301">
        <v>3.75</v>
      </c>
      <c r="D89" s="301">
        <v>-5.5</v>
      </c>
      <c r="E89" s="301">
        <v>3.6</v>
      </c>
      <c r="F89" s="301">
        <v>-2.0499999999999998</v>
      </c>
      <c r="G89" s="301">
        <v>7.5</v>
      </c>
      <c r="H89" s="301">
        <v>6.45</v>
      </c>
      <c r="I89" s="301">
        <v>3.05</v>
      </c>
      <c r="J89" s="106"/>
      <c r="K89" s="36">
        <v>42330</v>
      </c>
      <c r="L89" s="105">
        <v>1.8441999999999994</v>
      </c>
      <c r="M89" s="98">
        <f t="shared" si="2"/>
        <v>1.9313499999999995</v>
      </c>
      <c r="N89" s="108">
        <f t="shared" si="3"/>
        <v>2.019533333333333</v>
      </c>
      <c r="O89" s="262"/>
      <c r="P89" s="181">
        <v>42330</v>
      </c>
      <c r="Q89" s="301">
        <v>3.75</v>
      </c>
      <c r="R89" s="224">
        <v>1.8186500000000005</v>
      </c>
      <c r="S89"/>
      <c r="T89" s="301">
        <v>-5.5</v>
      </c>
      <c r="U89" s="224">
        <v>-7.4313499999999992</v>
      </c>
      <c r="V89"/>
      <c r="W89" s="301">
        <v>3.6</v>
      </c>
      <c r="X89" s="224">
        <v>1.6686500000000006</v>
      </c>
      <c r="Y89"/>
      <c r="Z89" s="301">
        <v>-2.0499999999999998</v>
      </c>
      <c r="AA89" s="224">
        <v>-3.9813499999999991</v>
      </c>
      <c r="AB89"/>
      <c r="AC89" s="301">
        <v>7.5</v>
      </c>
      <c r="AD89" s="223">
        <v>5.5686500000000008</v>
      </c>
      <c r="AE89">
        <v>-19.294611111111109</v>
      </c>
      <c r="AF89" s="301">
        <v>6.45</v>
      </c>
      <c r="AG89" s="223">
        <v>4.5186500000000009</v>
      </c>
      <c r="AH89" s="100"/>
      <c r="AI89" s="301">
        <v>3.05</v>
      </c>
      <c r="AJ89" s="223">
        <v>1.1186500000000004</v>
      </c>
      <c r="AK89"/>
      <c r="AV89" s="36">
        <v>42331</v>
      </c>
      <c r="AW89" s="163">
        <v>1.7914000000000003</v>
      </c>
      <c r="AX89" s="163">
        <v>-19.512682269140004</v>
      </c>
      <c r="AY89" s="163"/>
      <c r="BA89" s="163">
        <v>-6.4585999999999988</v>
      </c>
      <c r="BB89" s="163">
        <v>-21.514612612740006</v>
      </c>
      <c r="BC89" s="163"/>
      <c r="BE89" s="163">
        <v>1.7414000000000005</v>
      </c>
      <c r="BF89" s="163">
        <v>-20.320635594440002</v>
      </c>
      <c r="BG89" s="163"/>
      <c r="BI89" s="163">
        <v>-1.8085999999999995</v>
      </c>
      <c r="BJ89" s="163">
        <v>-20.613503023560007</v>
      </c>
      <c r="BK89" s="163"/>
      <c r="BM89" s="163">
        <v>5.2914000000000003</v>
      </c>
      <c r="BN89" s="163">
        <v>-18.703985395587502</v>
      </c>
      <c r="BO89" s="163"/>
      <c r="BQ89" s="163">
        <v>5.7914000000000012</v>
      </c>
      <c r="BR89" s="163">
        <v>-21.994364334740006</v>
      </c>
      <c r="BS89" s="163"/>
      <c r="BU89" s="163">
        <v>2.3414000000000001</v>
      </c>
      <c r="BV89" s="163">
        <v>-21.196906464192505</v>
      </c>
      <c r="BW89" s="163"/>
    </row>
    <row r="90" spans="1:75" ht="15" thickBot="1" x14ac:dyDescent="0.4">
      <c r="A90" s="95">
        <v>41236</v>
      </c>
      <c r="B90" s="36">
        <v>41236</v>
      </c>
      <c r="C90" s="301">
        <v>3.55</v>
      </c>
      <c r="D90" s="301">
        <v>-4.6999999999999993</v>
      </c>
      <c r="E90" s="301">
        <v>3.5</v>
      </c>
      <c r="F90" s="301">
        <v>-5.0000000000000044E-2</v>
      </c>
      <c r="G90" s="301">
        <v>7.05</v>
      </c>
      <c r="H90" s="301">
        <v>7.5500000000000007</v>
      </c>
      <c r="I90" s="301">
        <v>4.0999999999999996</v>
      </c>
      <c r="J90" s="106"/>
      <c r="K90" s="36">
        <v>42331</v>
      </c>
      <c r="L90" s="105">
        <v>1.6729999999999996</v>
      </c>
      <c r="M90" s="98">
        <f t="shared" si="2"/>
        <v>1.7585999999999995</v>
      </c>
      <c r="N90" s="108">
        <f t="shared" si="3"/>
        <v>1.8452333333333328</v>
      </c>
      <c r="O90" s="262"/>
      <c r="P90" s="181">
        <v>42331</v>
      </c>
      <c r="Q90" s="301">
        <v>3.55</v>
      </c>
      <c r="R90" s="224">
        <v>1.7914000000000003</v>
      </c>
      <c r="S90"/>
      <c r="T90" s="301">
        <v>-4.6999999999999993</v>
      </c>
      <c r="U90" s="224">
        <v>-6.4585999999999988</v>
      </c>
      <c r="V90"/>
      <c r="W90" s="301">
        <v>3.5</v>
      </c>
      <c r="X90" s="224">
        <v>1.7414000000000005</v>
      </c>
      <c r="Y90" s="98"/>
      <c r="Z90" s="301">
        <v>-5.0000000000000044E-2</v>
      </c>
      <c r="AA90" s="224">
        <v>-1.8085999999999995</v>
      </c>
      <c r="AB90" s="98"/>
      <c r="AC90" s="301">
        <v>7.05</v>
      </c>
      <c r="AD90" s="223">
        <v>5.2914000000000003</v>
      </c>
      <c r="AE90"/>
      <c r="AF90" s="301">
        <v>7.5500000000000007</v>
      </c>
      <c r="AG90" s="223">
        <v>5.7914000000000012</v>
      </c>
      <c r="AH90" s="100"/>
      <c r="AI90" s="301">
        <v>4.0999999999999996</v>
      </c>
      <c r="AJ90" s="223">
        <v>2.3414000000000001</v>
      </c>
      <c r="AK90"/>
      <c r="AV90" s="36">
        <v>42332</v>
      </c>
      <c r="AW90" s="163">
        <v>2.6110500000000001</v>
      </c>
      <c r="AX90" s="163">
        <v>-19.655035192277502</v>
      </c>
      <c r="AY90" s="163"/>
      <c r="BA90" s="163">
        <v>-4.4389499999999984</v>
      </c>
      <c r="BB90" s="163">
        <v>-21.658463987700003</v>
      </c>
      <c r="BC90" s="163"/>
      <c r="BE90" s="163">
        <v>0.56105000000000071</v>
      </c>
      <c r="BF90" s="308">
        <v>-20.47048077669</v>
      </c>
      <c r="BG90" s="230">
        <v>-19.257527777777785</v>
      </c>
      <c r="BI90" s="163">
        <v>-0.98894999999999922</v>
      </c>
      <c r="BJ90" s="163">
        <v>-20.778332724035003</v>
      </c>
      <c r="BK90" s="163">
        <v>-20.902680555555559</v>
      </c>
      <c r="BM90" s="163">
        <v>5.0110500000000009</v>
      </c>
      <c r="BN90" s="163">
        <v>-18.923861541387502</v>
      </c>
      <c r="BO90" s="163"/>
      <c r="BQ90" s="163">
        <v>4.6610500000000012</v>
      </c>
      <c r="BR90" s="163">
        <v>-22.061794666752505</v>
      </c>
      <c r="BS90" s="163"/>
      <c r="BU90" s="163">
        <v>0.76105000000000089</v>
      </c>
      <c r="BV90" s="163">
        <v>-21.346751646442502</v>
      </c>
      <c r="BW90" s="163"/>
    </row>
    <row r="91" spans="1:75" x14ac:dyDescent="0.35">
      <c r="A91" s="95">
        <v>41237</v>
      </c>
      <c r="B91" s="36">
        <v>41237</v>
      </c>
      <c r="C91" s="301">
        <v>4.1999999999999993</v>
      </c>
      <c r="D91" s="301">
        <v>-2.8499999999999996</v>
      </c>
      <c r="E91" s="301">
        <v>2.15</v>
      </c>
      <c r="F91" s="301">
        <v>0.6</v>
      </c>
      <c r="G91" s="301">
        <v>6.6</v>
      </c>
      <c r="H91" s="301">
        <v>6.25</v>
      </c>
      <c r="I91" s="301">
        <v>2.35</v>
      </c>
      <c r="J91" s="106"/>
      <c r="K91" s="36">
        <v>42332</v>
      </c>
      <c r="L91" s="105">
        <v>1.504899999999999</v>
      </c>
      <c r="M91" s="98">
        <f t="shared" si="2"/>
        <v>1.5889499999999992</v>
      </c>
      <c r="N91" s="108">
        <f t="shared" si="3"/>
        <v>1.6740333333333328</v>
      </c>
      <c r="O91" s="262"/>
      <c r="P91" s="181">
        <v>42332</v>
      </c>
      <c r="Q91" s="301">
        <v>4.1999999999999993</v>
      </c>
      <c r="R91" s="224">
        <v>2.6110500000000001</v>
      </c>
      <c r="S91" s="126"/>
      <c r="T91" s="301">
        <v>-2.8499999999999996</v>
      </c>
      <c r="U91" s="224">
        <v>-4.4389499999999984</v>
      </c>
      <c r="V91"/>
      <c r="W91" s="301">
        <v>2.15</v>
      </c>
      <c r="X91" s="224">
        <v>0.56105000000000071</v>
      </c>
      <c r="Y91">
        <v>-19.257527777777785</v>
      </c>
      <c r="Z91" s="301">
        <v>0.6</v>
      </c>
      <c r="AA91" s="224">
        <v>-0.98894999999999922</v>
      </c>
      <c r="AB91">
        <v>-20.902680555555559</v>
      </c>
      <c r="AC91" s="301">
        <v>6.6</v>
      </c>
      <c r="AD91" s="223">
        <v>5.0110500000000009</v>
      </c>
      <c r="AE91" s="387"/>
      <c r="AF91" s="301">
        <v>6.25</v>
      </c>
      <c r="AG91" s="223">
        <v>4.6610500000000012</v>
      </c>
      <c r="AH91" s="388"/>
      <c r="AI91" s="301">
        <v>2.35</v>
      </c>
      <c r="AJ91" s="223">
        <v>0.76105000000000089</v>
      </c>
      <c r="AK91" s="388"/>
      <c r="AV91" s="36">
        <v>42333</v>
      </c>
      <c r="AW91" s="163">
        <v>2.7600000000000735E-2</v>
      </c>
      <c r="AX91" s="163">
        <v>-19.798921224027506</v>
      </c>
      <c r="AY91" s="163"/>
      <c r="BA91" s="163">
        <v>-2.1723999999999992</v>
      </c>
      <c r="BB91" s="163">
        <v>-21.757745349607504</v>
      </c>
      <c r="BC91" s="163"/>
      <c r="BE91" s="163">
        <v>0.6276000000000006</v>
      </c>
      <c r="BF91" s="163">
        <v>-20.614366808440003</v>
      </c>
      <c r="BG91" s="163"/>
      <c r="BI91" s="163">
        <v>-3.122399999999999</v>
      </c>
      <c r="BJ91" s="163">
        <v>-20.965384565310007</v>
      </c>
      <c r="BK91" s="163"/>
      <c r="BM91" s="163">
        <v>5.877600000000001</v>
      </c>
      <c r="BN91" s="163">
        <v>-19.138970366787508</v>
      </c>
      <c r="BO91" s="163"/>
      <c r="BQ91" s="163">
        <v>4.8276000000000003</v>
      </c>
      <c r="BR91" s="163">
        <v>-22.126543381040008</v>
      </c>
      <c r="BS91" s="163"/>
      <c r="BU91" s="163">
        <v>0.42760000000000087</v>
      </c>
      <c r="BV91" s="163">
        <v>-21.490637678192506</v>
      </c>
      <c r="BW91" s="163"/>
    </row>
    <row r="92" spans="1:75" x14ac:dyDescent="0.35">
      <c r="A92" s="95">
        <v>41238</v>
      </c>
      <c r="B92" s="36">
        <v>41238</v>
      </c>
      <c r="C92" s="301">
        <v>1.45</v>
      </c>
      <c r="D92" s="301">
        <v>-0.75</v>
      </c>
      <c r="E92" s="301">
        <v>2.0499999999999998</v>
      </c>
      <c r="F92" s="301">
        <v>-1.7</v>
      </c>
      <c r="G92" s="301">
        <v>7.3000000000000007</v>
      </c>
      <c r="H92" s="301">
        <v>6.25</v>
      </c>
      <c r="I92" s="301">
        <v>1.85</v>
      </c>
      <c r="J92" s="106"/>
      <c r="K92" s="36">
        <v>42333</v>
      </c>
      <c r="L92" s="105">
        <v>1.3398999999999996</v>
      </c>
      <c r="M92" s="98">
        <f t="shared" si="2"/>
        <v>1.4223999999999992</v>
      </c>
      <c r="N92" s="108">
        <f t="shared" si="3"/>
        <v>1.5059333333333325</v>
      </c>
      <c r="O92" s="262"/>
      <c r="P92" s="181">
        <v>42333</v>
      </c>
      <c r="Q92" s="301">
        <v>1.45</v>
      </c>
      <c r="R92" s="224">
        <v>2.7600000000000735E-2</v>
      </c>
      <c r="S92"/>
      <c r="T92" s="301">
        <v>-0.75</v>
      </c>
      <c r="U92" s="224">
        <v>-2.1723999999999992</v>
      </c>
      <c r="V92"/>
      <c r="W92" s="301">
        <v>2.0499999999999998</v>
      </c>
      <c r="X92" s="224">
        <v>0.6276000000000006</v>
      </c>
      <c r="Y92"/>
      <c r="Z92" s="301">
        <v>-1.7</v>
      </c>
      <c r="AA92" s="224">
        <v>-3.122399999999999</v>
      </c>
      <c r="AB92"/>
      <c r="AC92" s="301">
        <v>7.3000000000000007</v>
      </c>
      <c r="AD92" s="223">
        <v>5.877600000000001</v>
      </c>
      <c r="AE92"/>
      <c r="AF92" s="301">
        <v>6.25</v>
      </c>
      <c r="AG92" s="223">
        <v>4.8276000000000003</v>
      </c>
      <c r="AH92" s="100"/>
      <c r="AI92" s="301">
        <v>1.85</v>
      </c>
      <c r="AJ92" s="223">
        <v>0.42760000000000087</v>
      </c>
      <c r="AK92"/>
      <c r="AV92" s="36">
        <v>42334</v>
      </c>
      <c r="AW92" s="163">
        <v>-2.1589499999999999</v>
      </c>
      <c r="AX92" s="163">
        <v>-19.957736744115007</v>
      </c>
      <c r="AY92" s="163"/>
      <c r="BA92" s="163">
        <v>-2.0089499999999996</v>
      </c>
      <c r="BB92" s="163">
        <v>-21.853034661660004</v>
      </c>
      <c r="BC92" s="163"/>
      <c r="BE92" s="163">
        <v>0.94105000000000039</v>
      </c>
      <c r="BF92" s="163">
        <v>-20.752467260690004</v>
      </c>
      <c r="BG92" s="163"/>
      <c r="BI92" s="163">
        <v>-4.8589499999999992</v>
      </c>
      <c r="BJ92" s="163">
        <v>-21.186345288910008</v>
      </c>
      <c r="BK92" s="163"/>
      <c r="BM92" s="163">
        <v>6.9410499999999997</v>
      </c>
      <c r="BN92" s="163">
        <v>-19.349450728587509</v>
      </c>
      <c r="BO92" s="163"/>
      <c r="BQ92" s="163">
        <v>5.4410499999999997</v>
      </c>
      <c r="BR92" s="163">
        <v>-22.140353426265008</v>
      </c>
      <c r="BS92" s="163"/>
      <c r="BU92" s="163">
        <v>2.5410500000000003</v>
      </c>
      <c r="BV92" s="163">
        <v>-21.621833107830007</v>
      </c>
      <c r="BW92" s="163"/>
    </row>
    <row r="93" spans="1:75" x14ac:dyDescent="0.35">
      <c r="A93" s="95">
        <v>41239</v>
      </c>
      <c r="B93" s="36">
        <v>41239</v>
      </c>
      <c r="C93" s="301">
        <v>-0.89999999999999991</v>
      </c>
      <c r="D93" s="301">
        <v>-0.75</v>
      </c>
      <c r="E93" s="301">
        <v>2.2000000000000002</v>
      </c>
      <c r="F93" s="301">
        <v>-3.5999999999999996</v>
      </c>
      <c r="G93" s="301">
        <v>8.1999999999999993</v>
      </c>
      <c r="H93" s="301">
        <v>6.6999999999999993</v>
      </c>
      <c r="I93" s="301">
        <v>3.8000000000000003</v>
      </c>
      <c r="J93" s="106"/>
      <c r="K93" s="36">
        <v>42334</v>
      </c>
      <c r="L93" s="105">
        <v>1.1779999999999999</v>
      </c>
      <c r="M93" s="98">
        <f t="shared" si="2"/>
        <v>1.2589499999999998</v>
      </c>
      <c r="N93" s="108">
        <f t="shared" si="3"/>
        <v>1.3409333333333329</v>
      </c>
      <c r="O93" s="262"/>
      <c r="P93" s="181">
        <v>42334</v>
      </c>
      <c r="Q93" s="301">
        <v>-0.89999999999999991</v>
      </c>
      <c r="R93" s="224">
        <v>-2.1589499999999999</v>
      </c>
      <c r="S93"/>
      <c r="T93" s="301">
        <v>-0.75</v>
      </c>
      <c r="U93" s="224">
        <v>-2.0089499999999996</v>
      </c>
      <c r="V93"/>
      <c r="W93" s="301">
        <v>2.2000000000000002</v>
      </c>
      <c r="X93" s="224">
        <v>0.94105000000000039</v>
      </c>
      <c r="Y93"/>
      <c r="Z93" s="301">
        <v>-3.5999999999999996</v>
      </c>
      <c r="AA93" s="224">
        <v>-4.8589499999999992</v>
      </c>
      <c r="AB93"/>
      <c r="AC93" s="301">
        <v>8.1999999999999993</v>
      </c>
      <c r="AD93" s="223">
        <v>6.9410499999999997</v>
      </c>
      <c r="AE93"/>
      <c r="AF93" s="301">
        <v>6.6999999999999993</v>
      </c>
      <c r="AG93" s="223">
        <v>5.4410499999999997</v>
      </c>
      <c r="AH93" s="100"/>
      <c r="AI93" s="301">
        <v>3.8000000000000003</v>
      </c>
      <c r="AJ93" s="223">
        <v>2.5410500000000003</v>
      </c>
      <c r="AK93"/>
      <c r="AV93" s="36">
        <v>42335</v>
      </c>
      <c r="AW93" s="163">
        <v>-2.9485999999999999</v>
      </c>
      <c r="AX93" s="163">
        <v>-20.110094611127508</v>
      </c>
      <c r="AY93" s="163"/>
      <c r="BA93" s="163">
        <v>-2.7986</v>
      </c>
      <c r="BB93" s="163">
        <v>-21.944449381867503</v>
      </c>
      <c r="BC93" s="163"/>
      <c r="BE93" s="163">
        <v>3.0514000000000001</v>
      </c>
      <c r="BF93" s="163">
        <v>-20.871703852265004</v>
      </c>
      <c r="BG93" s="163"/>
      <c r="BI93" s="163">
        <v>-5.3486000000000002</v>
      </c>
      <c r="BJ93" s="163">
        <v>-21.337378304905009</v>
      </c>
      <c r="BK93" s="163"/>
      <c r="BM93" s="163">
        <v>5.6513999999999998</v>
      </c>
      <c r="BN93" s="163">
        <v>-19.55543880998751</v>
      </c>
      <c r="BO93" s="163"/>
      <c r="BQ93" s="163">
        <v>4.8014000000000001</v>
      </c>
      <c r="BR93" s="163">
        <v>-22.19997172205251</v>
      </c>
      <c r="BS93" s="163"/>
      <c r="BU93" s="163">
        <v>5.2513999999999994</v>
      </c>
      <c r="BV93" s="163">
        <v>-21.727821189230006</v>
      </c>
      <c r="BW93" s="163"/>
    </row>
    <row r="94" spans="1:75" x14ac:dyDescent="0.35">
      <c r="A94" s="95">
        <v>41240</v>
      </c>
      <c r="B94" s="36">
        <v>41240</v>
      </c>
      <c r="C94" s="301">
        <v>-1.85</v>
      </c>
      <c r="D94" s="301">
        <v>-1.7</v>
      </c>
      <c r="E94" s="301">
        <v>4.1500000000000004</v>
      </c>
      <c r="F94" s="301">
        <v>-4.25</v>
      </c>
      <c r="G94" s="301">
        <v>6.75</v>
      </c>
      <c r="H94" s="301">
        <v>5.9</v>
      </c>
      <c r="I94" s="301">
        <v>6.35</v>
      </c>
      <c r="J94" s="106"/>
      <c r="K94" s="36">
        <v>42335</v>
      </c>
      <c r="L94" s="105">
        <v>1.0192000000000001</v>
      </c>
      <c r="M94" s="98">
        <f t="shared" si="2"/>
        <v>1.0986</v>
      </c>
      <c r="N94" s="108">
        <f t="shared" si="3"/>
        <v>1.1790333333333332</v>
      </c>
      <c r="O94" s="262"/>
      <c r="P94" s="181">
        <v>42335</v>
      </c>
      <c r="Q94" s="301">
        <v>-1.85</v>
      </c>
      <c r="R94" s="224">
        <v>-2.9485999999999999</v>
      </c>
      <c r="S94" s="98"/>
      <c r="T94" s="301">
        <v>-1.7</v>
      </c>
      <c r="U94" s="224">
        <v>-2.7986</v>
      </c>
      <c r="V94"/>
      <c r="W94" s="301">
        <v>4.1500000000000004</v>
      </c>
      <c r="X94" s="224">
        <v>3.0514000000000001</v>
      </c>
      <c r="Y94"/>
      <c r="Z94" s="301">
        <v>-4.25</v>
      </c>
      <c r="AA94" s="224">
        <v>-5.3486000000000002</v>
      </c>
      <c r="AB94"/>
      <c r="AC94" s="301">
        <v>6.75</v>
      </c>
      <c r="AD94" s="223">
        <v>5.6513999999999998</v>
      </c>
      <c r="AE94"/>
      <c r="AF94" s="301">
        <v>5.9</v>
      </c>
      <c r="AG94" s="223">
        <v>4.8014000000000001</v>
      </c>
      <c r="AH94" s="100"/>
      <c r="AI94" s="301">
        <v>6.35</v>
      </c>
      <c r="AJ94" s="223">
        <v>5.2513999999999994</v>
      </c>
      <c r="AK94"/>
      <c r="AV94" s="36">
        <v>42336</v>
      </c>
      <c r="AW94" s="163">
        <v>-1.2413499999999997</v>
      </c>
      <c r="AX94" s="163">
        <v>-20.252375645967504</v>
      </c>
      <c r="AY94" s="163">
        <v>-20.848703703703702</v>
      </c>
      <c r="BA94" s="163">
        <v>-1.6913499999999995</v>
      </c>
      <c r="BB94" s="163">
        <v>-22.029818002771503</v>
      </c>
      <c r="BC94" s="163"/>
      <c r="BE94" s="163">
        <v>3.0586500000000005</v>
      </c>
      <c r="BF94" s="163">
        <v>-20.98603682669</v>
      </c>
      <c r="BG94" s="163"/>
      <c r="BI94" s="163">
        <v>-5.0913500000000003</v>
      </c>
      <c r="BJ94" s="163">
        <v>-21.482200072510004</v>
      </c>
      <c r="BK94" s="163"/>
      <c r="BM94" s="163">
        <v>4.1086499999999999</v>
      </c>
      <c r="BN94" s="163">
        <v>-19.763419952500008</v>
      </c>
      <c r="BO94" s="163"/>
      <c r="BQ94" s="163">
        <v>4.1086500000000008</v>
      </c>
      <c r="BR94" s="163">
        <v>-22.257138209265008</v>
      </c>
      <c r="BS94" s="163"/>
      <c r="BU94" s="163">
        <v>5.8086500000000001</v>
      </c>
      <c r="BV94" s="163">
        <v>-21.829450499830003</v>
      </c>
      <c r="BW94" s="163"/>
    </row>
    <row r="95" spans="1:75" x14ac:dyDescent="0.35">
      <c r="A95" s="95">
        <v>41241</v>
      </c>
      <c r="B95" s="36">
        <v>41241</v>
      </c>
      <c r="C95" s="301">
        <v>-0.30000000000000004</v>
      </c>
      <c r="D95" s="301">
        <v>-0.74999999999999989</v>
      </c>
      <c r="E95" s="301">
        <v>4</v>
      </c>
      <c r="F95" s="301">
        <v>-4.1500000000000004</v>
      </c>
      <c r="G95" s="301">
        <v>5.05</v>
      </c>
      <c r="H95" s="301">
        <v>5.0500000000000007</v>
      </c>
      <c r="I95" s="301">
        <v>6.75</v>
      </c>
      <c r="J95" s="106"/>
      <c r="K95" s="36">
        <v>42336</v>
      </c>
      <c r="L95" s="119">
        <v>0.86349999999999905</v>
      </c>
      <c r="M95" s="98">
        <f t="shared" si="2"/>
        <v>0.94134999999999958</v>
      </c>
      <c r="N95" s="108">
        <f t="shared" si="3"/>
        <v>1.0202333333333329</v>
      </c>
      <c r="O95" s="262"/>
      <c r="P95" s="181">
        <v>42336</v>
      </c>
      <c r="Q95" s="301">
        <v>-0.30000000000000004</v>
      </c>
      <c r="R95" s="224">
        <v>-1.2413499999999997</v>
      </c>
      <c r="S95">
        <v>-20.848703703703702</v>
      </c>
      <c r="T95" s="301">
        <v>-0.74999999999999989</v>
      </c>
      <c r="U95" s="224">
        <v>-1.6913499999999995</v>
      </c>
      <c r="V95"/>
      <c r="W95" s="301">
        <v>4</v>
      </c>
      <c r="X95" s="224">
        <v>3.0586500000000005</v>
      </c>
      <c r="Y95"/>
      <c r="Z95" s="301">
        <v>-4.1500000000000004</v>
      </c>
      <c r="AA95" s="224">
        <v>-5.0913500000000003</v>
      </c>
      <c r="AB95"/>
      <c r="AC95" s="301">
        <v>5.05</v>
      </c>
      <c r="AD95" s="223">
        <v>4.1086499999999999</v>
      </c>
      <c r="AE95"/>
      <c r="AF95" s="301">
        <v>5.0500000000000007</v>
      </c>
      <c r="AG95" s="223">
        <v>4.1086500000000008</v>
      </c>
      <c r="AH95" s="100"/>
      <c r="AI95" s="301">
        <v>6.75</v>
      </c>
      <c r="AJ95" s="223">
        <v>5.8086500000000001</v>
      </c>
      <c r="AK95"/>
      <c r="AV95" s="36">
        <v>42337</v>
      </c>
      <c r="AW95" s="163">
        <v>2.3128000000000011</v>
      </c>
      <c r="AX95" s="163">
        <v>-20.368039779730005</v>
      </c>
      <c r="AY95" s="163"/>
      <c r="BA95" s="163">
        <v>-0.18719999999999914</v>
      </c>
      <c r="BB95" s="163">
        <v>-22.083388759461503</v>
      </c>
      <c r="BC95" s="163"/>
      <c r="BE95" s="163">
        <v>-4.7371999999999987</v>
      </c>
      <c r="BF95" s="163">
        <v>-21.180839578290001</v>
      </c>
      <c r="BG95" s="163"/>
      <c r="BI95" s="163">
        <v>-4.6371999999999991</v>
      </c>
      <c r="BJ95" s="163">
        <v>-21.599081723470004</v>
      </c>
      <c r="BK95" s="163"/>
      <c r="BM95" s="163">
        <v>2.3128000000000002</v>
      </c>
      <c r="BN95" s="163">
        <v>-19.97908408626251</v>
      </c>
      <c r="BO95" s="163"/>
      <c r="BQ95" s="163">
        <v>3.1628000000000007</v>
      </c>
      <c r="BR95" s="163">
        <v>-22.318014069140009</v>
      </c>
      <c r="BS95" s="163"/>
      <c r="BU95" s="163">
        <v>5.0628000000000002</v>
      </c>
      <c r="BV95" s="163">
        <v>-21.926851875630003</v>
      </c>
      <c r="BW95" s="163"/>
    </row>
    <row r="96" spans="1:75" x14ac:dyDescent="0.35">
      <c r="A96" s="95">
        <v>41242</v>
      </c>
      <c r="B96" s="36">
        <v>41242</v>
      </c>
      <c r="C96" s="301">
        <v>3.1</v>
      </c>
      <c r="D96" s="301">
        <v>0.60000000000000009</v>
      </c>
      <c r="E96" s="301">
        <v>-3.9499999999999997</v>
      </c>
      <c r="F96" s="301">
        <v>-3.8499999999999996</v>
      </c>
      <c r="G96" s="301">
        <v>3.0999999999999996</v>
      </c>
      <c r="H96" s="301">
        <v>3.95</v>
      </c>
      <c r="I96" s="301">
        <v>5.85</v>
      </c>
      <c r="J96" s="106"/>
      <c r="K96" s="36">
        <v>42337</v>
      </c>
      <c r="L96" s="105">
        <v>0.71089999999999942</v>
      </c>
      <c r="M96" s="98">
        <f t="shared" si="2"/>
        <v>0.78719999999999923</v>
      </c>
      <c r="N96" s="108">
        <f t="shared" si="3"/>
        <v>0.86453333333333282</v>
      </c>
      <c r="O96" s="262"/>
      <c r="P96" s="181">
        <v>42337</v>
      </c>
      <c r="Q96" s="301">
        <v>3.1</v>
      </c>
      <c r="R96" s="224">
        <v>2.3128000000000011</v>
      </c>
      <c r="S96"/>
      <c r="T96" s="301">
        <v>0.60000000000000009</v>
      </c>
      <c r="U96" s="224">
        <v>-0.18719999999999914</v>
      </c>
      <c r="V96"/>
      <c r="W96" s="301">
        <v>-3.9499999999999997</v>
      </c>
      <c r="X96" s="224">
        <v>-4.7371999999999987</v>
      </c>
      <c r="Y96"/>
      <c r="Z96" s="301">
        <v>-3.8499999999999996</v>
      </c>
      <c r="AA96" s="224">
        <v>-4.6371999999999991</v>
      </c>
      <c r="AB96"/>
      <c r="AC96" s="301">
        <v>3.0999999999999996</v>
      </c>
      <c r="AD96" s="223">
        <v>2.3128000000000002</v>
      </c>
      <c r="AE96"/>
      <c r="AF96" s="301">
        <v>3.95</v>
      </c>
      <c r="AG96" s="223">
        <v>3.1628000000000007</v>
      </c>
      <c r="AH96" s="100"/>
      <c r="AI96" s="301">
        <v>5.85</v>
      </c>
      <c r="AJ96" s="223">
        <v>5.0628000000000002</v>
      </c>
      <c r="AK96"/>
      <c r="AV96" s="313">
        <v>42338</v>
      </c>
      <c r="AW96" s="163">
        <v>4.8638500000000002</v>
      </c>
      <c r="AX96" s="163">
        <v>-20.467172733342505</v>
      </c>
      <c r="AY96" s="163"/>
      <c r="BA96" s="163">
        <v>0.71384999999999987</v>
      </c>
      <c r="BB96" s="163">
        <v>-22.200015763711502</v>
      </c>
      <c r="BC96" s="163"/>
      <c r="BE96" s="163">
        <v>-11.08615</v>
      </c>
      <c r="BF96" s="163">
        <v>-21.355780084665</v>
      </c>
      <c r="BG96" s="163"/>
      <c r="BI96" s="163">
        <v>-4.9361499999999996</v>
      </c>
      <c r="BJ96" s="163">
        <v>-21.711043647550003</v>
      </c>
      <c r="BK96" s="163"/>
      <c r="BM96" s="163">
        <v>2.8638500000000002</v>
      </c>
      <c r="BN96" s="163">
        <v>-20.189879740300011</v>
      </c>
      <c r="BO96" s="163"/>
      <c r="BQ96" s="163">
        <v>2.8638500000000002</v>
      </c>
      <c r="BR96" s="163">
        <v>-22.417147022752509</v>
      </c>
      <c r="BS96" s="163"/>
      <c r="BU96" s="163">
        <v>4.3138500000000004</v>
      </c>
      <c r="BV96" s="163">
        <v>-22.025984829242503</v>
      </c>
      <c r="BW96" s="163"/>
    </row>
    <row r="97" spans="1:75" x14ac:dyDescent="0.35">
      <c r="A97" s="95">
        <v>41243</v>
      </c>
      <c r="B97" s="36">
        <v>41243</v>
      </c>
      <c r="C97" s="301">
        <v>5.5</v>
      </c>
      <c r="D97" s="301">
        <v>1.3499999999999999</v>
      </c>
      <c r="E97" s="301">
        <v>-10.45</v>
      </c>
      <c r="F97" s="301">
        <v>-4.3</v>
      </c>
      <c r="G97" s="301">
        <v>3.5</v>
      </c>
      <c r="H97" s="301">
        <v>3.5</v>
      </c>
      <c r="I97" s="301">
        <v>4.95</v>
      </c>
      <c r="J97" s="106"/>
      <c r="K97" s="36">
        <v>42338</v>
      </c>
      <c r="L97" s="105">
        <v>0.56140000000000057</v>
      </c>
      <c r="M97" s="98">
        <f t="shared" si="2"/>
        <v>0.63614999999999999</v>
      </c>
      <c r="N97" s="108">
        <f t="shared" si="3"/>
        <v>0.71193333333333297</v>
      </c>
      <c r="O97" s="262"/>
      <c r="P97" s="181">
        <v>42338</v>
      </c>
      <c r="Q97" s="301">
        <v>5.5</v>
      </c>
      <c r="R97" s="224">
        <v>4.8638500000000002</v>
      </c>
      <c r="S97"/>
      <c r="T97" s="301">
        <v>1.3499999999999999</v>
      </c>
      <c r="U97" s="224">
        <v>0.71384999999999987</v>
      </c>
      <c r="V97"/>
      <c r="W97" s="301">
        <v>-10.45</v>
      </c>
      <c r="X97" s="224">
        <v>-11.08615</v>
      </c>
      <c r="Y97"/>
      <c r="Z97" s="301">
        <v>-4.3</v>
      </c>
      <c r="AA97" s="224">
        <v>-4.9361499999999996</v>
      </c>
      <c r="AB97"/>
      <c r="AC97" s="301">
        <v>3.5</v>
      </c>
      <c r="AD97" s="223">
        <v>2.8638500000000002</v>
      </c>
      <c r="AE97"/>
      <c r="AF97" s="301">
        <v>3.5</v>
      </c>
      <c r="AG97" s="223">
        <v>2.8638500000000002</v>
      </c>
      <c r="AH97" s="100"/>
      <c r="AI97" s="301">
        <v>4.95</v>
      </c>
      <c r="AJ97" s="223">
        <v>4.3138500000000004</v>
      </c>
      <c r="AK97"/>
      <c r="AV97" s="36">
        <v>42339</v>
      </c>
      <c r="AW97" s="163">
        <v>7.1117999999999997</v>
      </c>
      <c r="AX97" s="163">
        <v>-20.556500053142507</v>
      </c>
      <c r="AY97" s="163"/>
      <c r="BA97" s="163">
        <v>2.0618000000000003</v>
      </c>
      <c r="BB97" s="163">
        <v>-22.306091955974004</v>
      </c>
      <c r="BC97" s="163"/>
      <c r="BE97" s="163">
        <v>-10.888199999999999</v>
      </c>
      <c r="BF97" s="163">
        <v>-21.523268809290006</v>
      </c>
      <c r="BG97" s="163"/>
      <c r="BI97" s="163">
        <v>-4.2881999999999998</v>
      </c>
      <c r="BJ97" s="163">
        <v>-21.818236431310005</v>
      </c>
      <c r="BK97" s="163"/>
      <c r="BM97" s="163">
        <v>3.2118000000000007</v>
      </c>
      <c r="BN97" s="163">
        <v>-20.390372975075017</v>
      </c>
      <c r="BO97" s="163"/>
      <c r="BQ97" s="163">
        <v>3.2618000000000005</v>
      </c>
      <c r="BR97" s="163">
        <v>-22.472976597627511</v>
      </c>
      <c r="BS97" s="163"/>
      <c r="BU97" s="163">
        <v>3.8618000000000001</v>
      </c>
      <c r="BV97" s="163">
        <v>-22.126478064017508</v>
      </c>
      <c r="BW97" s="163"/>
    </row>
    <row r="98" spans="1:75" x14ac:dyDescent="0.35">
      <c r="A98" s="95">
        <v>41244</v>
      </c>
      <c r="B98" s="36">
        <v>41244</v>
      </c>
      <c r="C98" s="301">
        <v>7.6</v>
      </c>
      <c r="D98" s="301">
        <v>2.5499999999999998</v>
      </c>
      <c r="E98" s="301">
        <v>-10.4</v>
      </c>
      <c r="F98" s="301">
        <v>-3.8</v>
      </c>
      <c r="G98" s="301">
        <v>3.7</v>
      </c>
      <c r="H98" s="301">
        <v>3.75</v>
      </c>
      <c r="I98" s="301">
        <v>4.3499999999999996</v>
      </c>
      <c r="J98" s="106"/>
      <c r="K98" s="36">
        <v>42339</v>
      </c>
      <c r="L98" s="105">
        <v>0.4149999999999987</v>
      </c>
      <c r="M98" s="98">
        <f t="shared" si="2"/>
        <v>0.48819999999999963</v>
      </c>
      <c r="N98" s="108">
        <f t="shared" si="3"/>
        <v>0.5624333333333329</v>
      </c>
      <c r="O98" s="262"/>
      <c r="P98" s="181">
        <v>42339</v>
      </c>
      <c r="Q98" s="301">
        <v>7.6</v>
      </c>
      <c r="R98" s="224">
        <v>7.1117999999999997</v>
      </c>
      <c r="S98"/>
      <c r="T98" s="301">
        <v>2.5499999999999998</v>
      </c>
      <c r="U98" s="224">
        <v>2.0618000000000003</v>
      </c>
      <c r="V98"/>
      <c r="W98" s="301">
        <v>-10.4</v>
      </c>
      <c r="X98" s="224">
        <v>-10.888199999999999</v>
      </c>
      <c r="Y98"/>
      <c r="Z98" s="301">
        <v>-3.8</v>
      </c>
      <c r="AA98" s="224">
        <v>-4.2881999999999998</v>
      </c>
      <c r="AB98"/>
      <c r="AC98" s="301">
        <v>3.7</v>
      </c>
      <c r="AD98" s="223">
        <v>3.2118000000000007</v>
      </c>
      <c r="AE98"/>
      <c r="AF98" s="301">
        <v>3.75</v>
      </c>
      <c r="AG98" s="223">
        <v>3.2618000000000005</v>
      </c>
      <c r="AH98" s="100"/>
      <c r="AI98" s="301">
        <v>4.3499999999999996</v>
      </c>
      <c r="AJ98" s="223">
        <v>3.8618000000000001</v>
      </c>
      <c r="AK98" s="104"/>
      <c r="AV98" s="36">
        <v>42340</v>
      </c>
      <c r="AW98" s="163">
        <v>7.3566500000000001</v>
      </c>
      <c r="AX98" s="163">
        <v>-20.641975904542505</v>
      </c>
      <c r="AY98" s="163"/>
      <c r="BA98" s="163">
        <v>0.55665000000000098</v>
      </c>
      <c r="BB98" s="163">
        <v>-22.412936770224</v>
      </c>
      <c r="BC98" s="163"/>
      <c r="BE98" s="163">
        <v>-9.6433499999999999</v>
      </c>
      <c r="BF98" s="163">
        <v>-21.683536030665</v>
      </c>
      <c r="BG98" s="163"/>
      <c r="BI98" s="163">
        <v>-1.6933499999999988</v>
      </c>
      <c r="BJ98" s="163">
        <v>-21.890036146486004</v>
      </c>
      <c r="BK98" s="163"/>
      <c r="BM98" s="163">
        <v>0.95665000000000111</v>
      </c>
      <c r="BN98" s="163">
        <v>-20.497217789325013</v>
      </c>
      <c r="BO98" s="163"/>
      <c r="BQ98" s="163">
        <v>2.2566500000000014</v>
      </c>
      <c r="BR98" s="163">
        <v>-22.563794689740007</v>
      </c>
      <c r="BS98" s="163"/>
      <c r="BU98" s="163">
        <v>3.106650000000001</v>
      </c>
      <c r="BV98" s="163">
        <v>-22.222638396842505</v>
      </c>
      <c r="BW98" s="163"/>
    </row>
    <row r="99" spans="1:75" x14ac:dyDescent="0.35">
      <c r="A99" s="95">
        <v>41245</v>
      </c>
      <c r="B99" s="36">
        <v>41245</v>
      </c>
      <c r="C99" s="301">
        <v>7.6999999999999993</v>
      </c>
      <c r="D99" s="301">
        <v>0.89999999999999991</v>
      </c>
      <c r="E99" s="301">
        <v>-9.3000000000000007</v>
      </c>
      <c r="F99" s="301">
        <v>-1.3499999999999999</v>
      </c>
      <c r="G99" s="301">
        <v>1.3</v>
      </c>
      <c r="H99" s="301">
        <v>2.6</v>
      </c>
      <c r="I99" s="301">
        <v>3.45</v>
      </c>
      <c r="J99" s="106"/>
      <c r="K99" s="36">
        <v>42340</v>
      </c>
      <c r="L99" s="105">
        <v>0.27169999999999916</v>
      </c>
      <c r="M99" s="98">
        <f t="shared" si="2"/>
        <v>0.34334999999999893</v>
      </c>
      <c r="N99" s="108">
        <f t="shared" si="3"/>
        <v>0.41603333333333281</v>
      </c>
      <c r="O99" s="262"/>
      <c r="P99" s="181">
        <v>42340</v>
      </c>
      <c r="Q99" s="301">
        <v>7.6999999999999993</v>
      </c>
      <c r="R99" s="224">
        <v>7.3566500000000001</v>
      </c>
      <c r="S99"/>
      <c r="T99" s="301">
        <v>0.89999999999999991</v>
      </c>
      <c r="U99" s="224">
        <v>0.55665000000000098</v>
      </c>
      <c r="V99"/>
      <c r="W99" s="301">
        <v>-9.3000000000000007</v>
      </c>
      <c r="X99" s="224">
        <v>-9.6433499999999999</v>
      </c>
      <c r="Y99"/>
      <c r="Z99" s="301">
        <v>-1.3499999999999999</v>
      </c>
      <c r="AA99" s="224">
        <v>-1.6933499999999988</v>
      </c>
      <c r="AB99"/>
      <c r="AC99" s="301">
        <v>1.3</v>
      </c>
      <c r="AD99" s="223">
        <v>0.95665000000000111</v>
      </c>
      <c r="AE99"/>
      <c r="AF99" s="301">
        <v>2.6</v>
      </c>
      <c r="AG99" s="223">
        <v>2.2566500000000014</v>
      </c>
      <c r="AH99" s="100"/>
      <c r="AI99" s="301">
        <v>3.45</v>
      </c>
      <c r="AJ99" s="223">
        <v>3.106650000000001</v>
      </c>
      <c r="AK99" s="104"/>
      <c r="AV99" s="36">
        <v>42341</v>
      </c>
      <c r="AW99" s="163">
        <v>6.4984000000000011</v>
      </c>
      <c r="AX99" s="163">
        <v>-20.72372042914251</v>
      </c>
      <c r="AY99" s="163"/>
      <c r="BA99" s="163">
        <v>-2.7015999999999996</v>
      </c>
      <c r="BB99" s="163">
        <v>-22.459939871869004</v>
      </c>
      <c r="BC99" s="163"/>
      <c r="BE99" s="163">
        <v>-7.6015999999999995</v>
      </c>
      <c r="BF99" s="163">
        <v>-21.800021978220006</v>
      </c>
      <c r="BG99" s="163"/>
      <c r="BI99" s="163">
        <v>1.9484000000000004</v>
      </c>
      <c r="BJ99" s="163">
        <v>-21.990173189121009</v>
      </c>
      <c r="BK99" s="163"/>
      <c r="BM99" s="163">
        <v>2.1484000000000001</v>
      </c>
      <c r="BN99" s="163">
        <v>-20.594289412287516</v>
      </c>
      <c r="BO99" s="163"/>
      <c r="BQ99" s="163">
        <v>0.69840000000000058</v>
      </c>
      <c r="BR99" s="163">
        <v>-22.655757279915012</v>
      </c>
      <c r="BS99" s="163"/>
      <c r="BU99" s="163">
        <v>1.9984000000000006</v>
      </c>
      <c r="BV99" s="163">
        <v>-22.32277543947751</v>
      </c>
      <c r="BW99" s="163"/>
    </row>
    <row r="100" spans="1:75" ht="15" thickBot="1" x14ac:dyDescent="0.4">
      <c r="A100" s="95">
        <v>41246</v>
      </c>
      <c r="B100" s="36">
        <v>41246</v>
      </c>
      <c r="C100" s="301">
        <v>6.7</v>
      </c>
      <c r="D100" s="301">
        <v>-2.5</v>
      </c>
      <c r="E100" s="301">
        <v>-7.4</v>
      </c>
      <c r="F100" s="301">
        <v>2.15</v>
      </c>
      <c r="G100" s="301">
        <v>2.3499999999999996</v>
      </c>
      <c r="H100" s="301">
        <v>0.9</v>
      </c>
      <c r="I100" s="301">
        <v>2.2000000000000002</v>
      </c>
      <c r="J100" s="106"/>
      <c r="K100" s="36">
        <v>42341</v>
      </c>
      <c r="L100" s="105">
        <v>0.13149999999999973</v>
      </c>
      <c r="M100" s="98">
        <f t="shared" si="2"/>
        <v>0.20159999999999945</v>
      </c>
      <c r="N100" s="108">
        <f t="shared" si="3"/>
        <v>0.27273333333333255</v>
      </c>
      <c r="O100" s="262"/>
      <c r="P100" s="181">
        <v>42341</v>
      </c>
      <c r="Q100" s="301">
        <v>6.7</v>
      </c>
      <c r="R100" s="224">
        <v>6.4984000000000011</v>
      </c>
      <c r="S100"/>
      <c r="T100" s="301">
        <v>-2.5</v>
      </c>
      <c r="U100" s="224">
        <v>-2.7015999999999996</v>
      </c>
      <c r="V100"/>
      <c r="W100" s="301">
        <v>-7.4</v>
      </c>
      <c r="X100" s="224">
        <v>-7.6015999999999995</v>
      </c>
      <c r="Y100"/>
      <c r="Z100" s="301">
        <v>2.15</v>
      </c>
      <c r="AA100" s="224">
        <v>1.9484000000000004</v>
      </c>
      <c r="AB100"/>
      <c r="AC100" s="301">
        <v>2.3499999999999996</v>
      </c>
      <c r="AD100" s="223">
        <v>2.1484000000000001</v>
      </c>
      <c r="AE100"/>
      <c r="AF100" s="301">
        <v>0.9</v>
      </c>
      <c r="AG100" s="223">
        <v>0.69840000000000058</v>
      </c>
      <c r="AH100" s="100"/>
      <c r="AI100" s="301">
        <v>2.2000000000000002</v>
      </c>
      <c r="AJ100" s="223">
        <v>1.9984000000000006</v>
      </c>
      <c r="AK100" s="104"/>
      <c r="AV100" s="36">
        <v>42342</v>
      </c>
      <c r="AW100" s="163">
        <v>7.1870500000000002</v>
      </c>
      <c r="AX100" s="163">
        <v>-20.803720429142508</v>
      </c>
      <c r="AY100" s="163"/>
      <c r="BA100" s="163">
        <v>-5.8629499999999997</v>
      </c>
      <c r="BB100" s="163">
        <v>-22.535939871869004</v>
      </c>
      <c r="BC100" s="163"/>
      <c r="BE100" s="163">
        <v>-4.76295</v>
      </c>
      <c r="BF100" s="163">
        <v>-21.896021978220006</v>
      </c>
      <c r="BG100" s="163"/>
      <c r="BI100" s="163">
        <v>4.6870500000000002</v>
      </c>
      <c r="BJ100" s="163">
        <v>-22.07517318912101</v>
      </c>
      <c r="BK100" s="163"/>
      <c r="BM100" s="163">
        <v>1.6870499999999997</v>
      </c>
      <c r="BN100" s="163">
        <v>-20.692289412287515</v>
      </c>
      <c r="BO100" s="163"/>
      <c r="BQ100" s="163">
        <v>-1.0629500000000001</v>
      </c>
      <c r="BR100" s="163">
        <v>-22.680557279915011</v>
      </c>
      <c r="BS100" s="163"/>
      <c r="BU100" s="163">
        <v>-1.3129500000000001</v>
      </c>
      <c r="BV100" s="163">
        <v>-22.38997543947751</v>
      </c>
      <c r="BW100" s="163">
        <v>-22.631539682539682</v>
      </c>
    </row>
    <row r="101" spans="1:75" ht="15" thickBot="1" x14ac:dyDescent="0.4">
      <c r="A101" s="95">
        <v>41247</v>
      </c>
      <c r="B101" s="36">
        <v>41247</v>
      </c>
      <c r="C101" s="301">
        <v>7.25</v>
      </c>
      <c r="D101" s="301">
        <v>-5.8</v>
      </c>
      <c r="E101" s="301">
        <v>-4.7</v>
      </c>
      <c r="F101" s="301">
        <v>4.75</v>
      </c>
      <c r="G101" s="301">
        <v>1.7499999999999998</v>
      </c>
      <c r="H101" s="301">
        <v>-1</v>
      </c>
      <c r="I101" s="301">
        <v>-1.25</v>
      </c>
      <c r="J101" s="106"/>
      <c r="K101" s="36">
        <v>42342</v>
      </c>
      <c r="L101" s="105">
        <v>-5.5999999999996053E-3</v>
      </c>
      <c r="M101" s="98">
        <f t="shared" si="2"/>
        <v>6.2950000000000061E-2</v>
      </c>
      <c r="N101" s="108">
        <f t="shared" si="3"/>
        <v>0.13253333333333309</v>
      </c>
      <c r="O101" s="262"/>
      <c r="P101" s="181">
        <v>42342</v>
      </c>
      <c r="Q101" s="301">
        <v>7.25</v>
      </c>
      <c r="R101" s="224">
        <v>7.1870500000000002</v>
      </c>
      <c r="S101"/>
      <c r="T101" s="301">
        <v>-5.8</v>
      </c>
      <c r="U101" s="224">
        <v>-5.8629499999999997</v>
      </c>
      <c r="V101" s="98"/>
      <c r="W101" s="301">
        <v>-4.7</v>
      </c>
      <c r="X101" s="224">
        <v>-4.76295</v>
      </c>
      <c r="Y101"/>
      <c r="Z101" s="301">
        <v>4.75</v>
      </c>
      <c r="AA101" s="224">
        <v>4.6870500000000002</v>
      </c>
      <c r="AB101"/>
      <c r="AC101" s="301">
        <v>1.7499999999999998</v>
      </c>
      <c r="AD101" s="223">
        <v>1.6870499999999997</v>
      </c>
      <c r="AE101"/>
      <c r="AF101" s="301">
        <v>-1</v>
      </c>
      <c r="AG101" s="223">
        <v>-1.0629500000000001</v>
      </c>
      <c r="AH101" s="100"/>
      <c r="AI101" s="301">
        <v>-1.25</v>
      </c>
      <c r="AJ101" s="223">
        <v>-1.3129500000000001</v>
      </c>
      <c r="AK101">
        <v>-22.631539682539682</v>
      </c>
      <c r="AV101" s="36">
        <v>42343</v>
      </c>
      <c r="AW101" s="163">
        <v>6.9226000000000001</v>
      </c>
      <c r="AX101" s="163">
        <v>-20.883720429142507</v>
      </c>
      <c r="AY101" s="163"/>
      <c r="BA101" s="163">
        <v>-8.577399999999999</v>
      </c>
      <c r="BB101" s="163">
        <v>-22.631939871869005</v>
      </c>
      <c r="BC101" s="163"/>
      <c r="BE101" s="163">
        <v>-3.0273999999999996</v>
      </c>
      <c r="BF101" s="163">
        <v>-21.974021978220005</v>
      </c>
      <c r="BG101" s="163"/>
      <c r="BI101" s="163">
        <v>4.9226000000000001</v>
      </c>
      <c r="BJ101" s="163">
        <v>-22.160173189121011</v>
      </c>
      <c r="BK101" s="163"/>
      <c r="BM101" s="163">
        <v>-2.6273999999999993</v>
      </c>
      <c r="BN101" s="163">
        <v>-20.807289412287513</v>
      </c>
      <c r="BO101" s="163"/>
      <c r="BQ101" s="163">
        <v>-1.2273999999999998</v>
      </c>
      <c r="BR101" s="308">
        <v>-22.70535727991501</v>
      </c>
      <c r="BS101" s="230">
        <v>-22.346555555555554</v>
      </c>
      <c r="BU101" s="163">
        <v>-3.3773999999999997</v>
      </c>
      <c r="BV101" s="163">
        <v>-22.46797543947751</v>
      </c>
      <c r="BW101" s="163"/>
    </row>
    <row r="102" spans="1:75" x14ac:dyDescent="0.35">
      <c r="A102" s="95">
        <v>41248</v>
      </c>
      <c r="B102" s="36">
        <v>41248</v>
      </c>
      <c r="C102" s="301">
        <v>6.85</v>
      </c>
      <c r="D102" s="301">
        <v>-8.6499999999999986</v>
      </c>
      <c r="E102" s="301">
        <v>-3.1</v>
      </c>
      <c r="F102" s="301">
        <v>4.8499999999999996</v>
      </c>
      <c r="G102" s="301">
        <v>-2.6999999999999997</v>
      </c>
      <c r="H102" s="301">
        <v>-1.3</v>
      </c>
      <c r="I102" s="301">
        <v>-3.45</v>
      </c>
      <c r="J102" s="106"/>
      <c r="K102" s="36">
        <v>42343</v>
      </c>
      <c r="L102" s="105">
        <v>-0.13960000000000106</v>
      </c>
      <c r="M102" s="98">
        <f t="shared" si="2"/>
        <v>-7.2600000000000331E-2</v>
      </c>
      <c r="N102" s="108">
        <f t="shared" si="3"/>
        <v>-4.5666666666669782E-3</v>
      </c>
      <c r="O102" s="262"/>
      <c r="P102" s="181">
        <v>42343</v>
      </c>
      <c r="Q102" s="301">
        <v>6.85</v>
      </c>
      <c r="R102" s="224">
        <v>6.9226000000000001</v>
      </c>
      <c r="S102"/>
      <c r="T102" s="301">
        <v>-8.6499999999999986</v>
      </c>
      <c r="U102" s="224">
        <v>-8.577399999999999</v>
      </c>
      <c r="V102">
        <v>-22.519925925925936</v>
      </c>
      <c r="W102" s="301">
        <v>-3.1</v>
      </c>
      <c r="X102" s="224">
        <v>-3.0273999999999996</v>
      </c>
      <c r="Y102"/>
      <c r="Z102" s="301">
        <v>4.8499999999999996</v>
      </c>
      <c r="AA102" s="224">
        <v>4.9226000000000001</v>
      </c>
      <c r="AB102"/>
      <c r="AC102" s="301">
        <v>-2.6999999999999997</v>
      </c>
      <c r="AD102" s="223">
        <v>-2.6273999999999993</v>
      </c>
      <c r="AE102"/>
      <c r="AF102" s="301">
        <v>-1.3</v>
      </c>
      <c r="AG102" s="223">
        <v>-1.2273999999999998</v>
      </c>
      <c r="AH102" s="100">
        <v>-22.346555555555554</v>
      </c>
      <c r="AI102" s="301">
        <v>-3.45</v>
      </c>
      <c r="AJ102" s="223">
        <v>-3.3773999999999997</v>
      </c>
      <c r="AK102"/>
      <c r="AV102" s="36">
        <v>42344</v>
      </c>
      <c r="AW102" s="163">
        <v>5.4550500000000008</v>
      </c>
      <c r="AX102" s="163">
        <v>-20.963720429142505</v>
      </c>
      <c r="AY102" s="163"/>
      <c r="BA102" s="163">
        <v>-9.1449499999999997</v>
      </c>
      <c r="BB102" s="163">
        <v>-22.641939871869003</v>
      </c>
      <c r="BC102" s="163">
        <v>-22.519925925925936</v>
      </c>
      <c r="BE102" s="163">
        <v>-0.44494999999999929</v>
      </c>
      <c r="BF102" s="163">
        <v>-22.018021978220006</v>
      </c>
      <c r="BG102" s="163"/>
      <c r="BI102" s="163">
        <v>4.8550500000000012</v>
      </c>
      <c r="BJ102" s="163">
        <v>-22.245173189121012</v>
      </c>
      <c r="BK102" s="163"/>
      <c r="BM102" s="163">
        <v>-3.844949999999999</v>
      </c>
      <c r="BN102" s="163">
        <v>-20.937289412287512</v>
      </c>
      <c r="BO102" s="163">
        <v>-21.810555555555556</v>
      </c>
      <c r="BQ102" s="163">
        <v>0.40505000000000074</v>
      </c>
      <c r="BR102" s="163">
        <v>-22.795357279915009</v>
      </c>
      <c r="BS102" s="163"/>
      <c r="BU102" s="163">
        <v>-4.1949499999999995</v>
      </c>
      <c r="BV102" s="163">
        <v>-22.53197543947751</v>
      </c>
      <c r="BW102" s="163"/>
    </row>
    <row r="103" spans="1:75" ht="15" thickBot="1" x14ac:dyDescent="0.4">
      <c r="A103" s="95">
        <v>41249</v>
      </c>
      <c r="B103" s="36">
        <v>41249</v>
      </c>
      <c r="C103" s="301">
        <v>5.25</v>
      </c>
      <c r="D103" s="301">
        <v>-9.35</v>
      </c>
      <c r="E103" s="301">
        <v>-0.65</v>
      </c>
      <c r="F103" s="301">
        <v>4.6500000000000004</v>
      </c>
      <c r="G103" s="301">
        <v>-4.05</v>
      </c>
      <c r="H103" s="301">
        <v>0.2</v>
      </c>
      <c r="I103" s="301">
        <v>-4.4000000000000004</v>
      </c>
      <c r="J103" s="106"/>
      <c r="K103" s="36">
        <v>42344</v>
      </c>
      <c r="L103" s="105">
        <v>-0.27050000000000041</v>
      </c>
      <c r="M103" s="98">
        <f t="shared" si="2"/>
        <v>-0.20505000000000073</v>
      </c>
      <c r="N103" s="108">
        <f t="shared" si="3"/>
        <v>-0.13856666666666703</v>
      </c>
      <c r="O103" s="262"/>
      <c r="P103" s="181">
        <v>42344</v>
      </c>
      <c r="Q103" s="301">
        <v>5.25</v>
      </c>
      <c r="R103" s="224">
        <v>5.4550500000000008</v>
      </c>
      <c r="S103"/>
      <c r="T103" s="301">
        <v>-9.35</v>
      </c>
      <c r="U103" s="224">
        <v>-9.1449499999999997</v>
      </c>
      <c r="V103"/>
      <c r="W103" s="301">
        <v>-0.65</v>
      </c>
      <c r="X103" s="224">
        <v>-0.44494999999999929</v>
      </c>
      <c r="Y103"/>
      <c r="Z103" s="301">
        <v>4.6500000000000004</v>
      </c>
      <c r="AA103" s="224">
        <v>4.8550500000000012</v>
      </c>
      <c r="AB103"/>
      <c r="AC103" s="301">
        <v>-4.05</v>
      </c>
      <c r="AD103" s="223">
        <v>-3.844949999999999</v>
      </c>
      <c r="AE103">
        <v>-21.810555555555556</v>
      </c>
      <c r="AF103" s="301">
        <v>0.2</v>
      </c>
      <c r="AG103" s="223">
        <v>0.40505000000000074</v>
      </c>
      <c r="AH103" s="100"/>
      <c r="AI103" s="301">
        <v>-4.4000000000000004</v>
      </c>
      <c r="AJ103" s="223">
        <v>-4.1949499999999995</v>
      </c>
      <c r="AK103"/>
      <c r="AV103" s="302">
        <v>42345</v>
      </c>
      <c r="AW103" s="163">
        <v>3.0343999999999998</v>
      </c>
      <c r="AX103" s="163">
        <v>-21.053720429142505</v>
      </c>
      <c r="AY103" s="163"/>
      <c r="BA103" s="163">
        <v>-9.8155999999999999</v>
      </c>
      <c r="BB103" s="163">
        <v>-22.651939871869001</v>
      </c>
      <c r="BC103" s="163"/>
      <c r="BE103" s="163">
        <v>2.3843999999999999</v>
      </c>
      <c r="BF103" s="163">
        <v>-22.113021978220004</v>
      </c>
      <c r="BG103" s="163"/>
      <c r="BI103" s="163">
        <v>5.9344000000000001</v>
      </c>
      <c r="BJ103" s="163">
        <v>-22.32517318912101</v>
      </c>
      <c r="BK103" s="163"/>
      <c r="BM103" s="163">
        <v>-4.9656000000000002</v>
      </c>
      <c r="BN103" s="163">
        <v>-21.097289412287513</v>
      </c>
      <c r="BO103" s="163"/>
      <c r="BQ103" s="163">
        <v>0.88440000000000007</v>
      </c>
      <c r="BR103" s="163">
        <v>-22.885357279915009</v>
      </c>
      <c r="BS103" s="163"/>
      <c r="BU103" s="163">
        <v>-4.6655999999999995</v>
      </c>
      <c r="BV103" s="163">
        <v>-22.59597543947751</v>
      </c>
      <c r="BW103" s="163"/>
    </row>
    <row r="104" spans="1:75" ht="15" thickBot="1" x14ac:dyDescent="0.4">
      <c r="A104" s="95">
        <v>41250</v>
      </c>
      <c r="B104" s="36">
        <v>41250</v>
      </c>
      <c r="C104" s="301">
        <v>2.6999999999999997</v>
      </c>
      <c r="D104" s="301">
        <v>-10.15</v>
      </c>
      <c r="E104" s="301">
        <v>2.0499999999999998</v>
      </c>
      <c r="F104" s="301">
        <v>5.6</v>
      </c>
      <c r="G104" s="301">
        <v>-5.3</v>
      </c>
      <c r="H104" s="301">
        <v>0.55000000000000004</v>
      </c>
      <c r="I104" s="301">
        <v>-5</v>
      </c>
      <c r="J104" s="106"/>
      <c r="K104" s="36">
        <v>42345</v>
      </c>
      <c r="L104" s="105">
        <v>-0.39829999999999965</v>
      </c>
      <c r="M104" s="98">
        <f t="shared" si="2"/>
        <v>-0.33440000000000003</v>
      </c>
      <c r="N104" s="108">
        <f t="shared" si="3"/>
        <v>-0.26946666666666702</v>
      </c>
      <c r="O104" s="262"/>
      <c r="P104" s="181">
        <v>42345</v>
      </c>
      <c r="Q104" s="301">
        <v>2.6999999999999997</v>
      </c>
      <c r="R104" s="224">
        <v>3.0343999999999998</v>
      </c>
      <c r="S104" s="126"/>
      <c r="T104" s="301">
        <v>-10.15</v>
      </c>
      <c r="U104" s="224">
        <v>-9.8155999999999999</v>
      </c>
      <c r="V104"/>
      <c r="W104" s="301">
        <v>2.0499999999999998</v>
      </c>
      <c r="X104" s="224">
        <v>2.3843999999999999</v>
      </c>
      <c r="Y104" s="127"/>
      <c r="Z104" s="301">
        <v>5.6</v>
      </c>
      <c r="AA104" s="224">
        <v>5.9344000000000001</v>
      </c>
      <c r="AB104" s="127"/>
      <c r="AC104" s="301">
        <v>-5.3</v>
      </c>
      <c r="AD104" s="223">
        <v>-4.9656000000000002</v>
      </c>
      <c r="AE104" s="127"/>
      <c r="AF104" s="301">
        <v>0.55000000000000004</v>
      </c>
      <c r="AG104" s="223">
        <v>0.88440000000000007</v>
      </c>
      <c r="AH104" s="385"/>
      <c r="AI104" s="301">
        <v>-5</v>
      </c>
      <c r="AJ104" s="223">
        <v>-4.6655999999999995</v>
      </c>
      <c r="AK104" s="385"/>
      <c r="AV104" s="36">
        <v>42346</v>
      </c>
      <c r="AW104" s="163">
        <v>-0.83934999999999949</v>
      </c>
      <c r="AX104" s="163">
        <v>-21.125720429142504</v>
      </c>
      <c r="AY104" s="163"/>
      <c r="BA104" s="163">
        <v>-10.08935</v>
      </c>
      <c r="BB104" s="163">
        <v>-22.671939871869</v>
      </c>
      <c r="BC104" s="163"/>
      <c r="BE104" s="163">
        <v>3.5606499999999999</v>
      </c>
      <c r="BF104" s="308">
        <v>-22.208021978220003</v>
      </c>
      <c r="BG104" s="230">
        <v>-20.934444444444441</v>
      </c>
      <c r="BI104" s="163">
        <v>6.9606500000000002</v>
      </c>
      <c r="BJ104" s="163">
        <v>-22.405173189121008</v>
      </c>
      <c r="BK104" s="163">
        <v>-20.93161111111111</v>
      </c>
      <c r="BM104" s="163">
        <v>-7.0393499999999998</v>
      </c>
      <c r="BN104" s="163">
        <v>-21.257289412287513</v>
      </c>
      <c r="BO104" s="163"/>
      <c r="BQ104" s="163">
        <v>0.6606500000000004</v>
      </c>
      <c r="BR104" s="163">
        <v>-22.985357279915011</v>
      </c>
      <c r="BS104" s="163"/>
      <c r="BU104" s="163">
        <v>-1.4393499999999997</v>
      </c>
      <c r="BV104" s="163">
        <v>-22.72397543947751</v>
      </c>
      <c r="BW104" s="163"/>
    </row>
    <row r="105" spans="1:75" s="100" customFormat="1" x14ac:dyDescent="0.35">
      <c r="A105" s="260">
        <v>41251</v>
      </c>
      <c r="B105" s="258">
        <v>41251</v>
      </c>
      <c r="C105" s="301">
        <v>-1.2999999999999998</v>
      </c>
      <c r="D105" s="301">
        <v>-10.55</v>
      </c>
      <c r="E105" s="301">
        <v>3.0999999999999996</v>
      </c>
      <c r="F105" s="301">
        <v>6.5</v>
      </c>
      <c r="G105" s="301">
        <v>-7.5</v>
      </c>
      <c r="H105" s="301">
        <v>0.2</v>
      </c>
      <c r="I105" s="301">
        <v>-1.9</v>
      </c>
      <c r="J105" s="106"/>
      <c r="K105" s="36">
        <v>42346</v>
      </c>
      <c r="L105" s="118">
        <v>-0.52300000000000102</v>
      </c>
      <c r="M105" s="98">
        <f t="shared" si="2"/>
        <v>-0.46065000000000034</v>
      </c>
      <c r="N105" s="262">
        <f t="shared" si="3"/>
        <v>-0.39726666666666705</v>
      </c>
      <c r="O105" s="262"/>
      <c r="P105" s="181">
        <v>42346</v>
      </c>
      <c r="Q105" s="301">
        <v>-1.2999999999999998</v>
      </c>
      <c r="R105" s="224">
        <v>-0.83934999999999949</v>
      </c>
      <c r="S105"/>
      <c r="T105" s="301">
        <v>-10.55</v>
      </c>
      <c r="U105" s="224">
        <v>-10.08935</v>
      </c>
      <c r="W105" s="301">
        <v>3.0999999999999996</v>
      </c>
      <c r="X105" s="224">
        <v>3.5606499999999999</v>
      </c>
      <c r="Y105">
        <v>-20.934444444444441</v>
      </c>
      <c r="Z105" s="301">
        <v>6.5</v>
      </c>
      <c r="AA105" s="224">
        <v>6.9606500000000002</v>
      </c>
      <c r="AB105">
        <v>-20.93161111111111</v>
      </c>
      <c r="AC105" s="301">
        <v>-7.5</v>
      </c>
      <c r="AD105" s="223">
        <v>-7.0393499999999998</v>
      </c>
      <c r="AE105"/>
      <c r="AF105" s="301">
        <v>0.2</v>
      </c>
      <c r="AG105" s="223">
        <v>0.6606500000000004</v>
      </c>
      <c r="AI105" s="301">
        <v>-1.9</v>
      </c>
      <c r="AJ105" s="223">
        <v>-1.4393499999999997</v>
      </c>
      <c r="AK105"/>
      <c r="AV105" s="36">
        <v>42347</v>
      </c>
      <c r="AW105" s="163">
        <v>-2.3661999999999996</v>
      </c>
      <c r="AX105" s="163">
        <v>-21.229720429142503</v>
      </c>
      <c r="AY105" s="163"/>
      <c r="BA105" s="163">
        <v>-7.7662000000000004</v>
      </c>
      <c r="BB105" s="163">
        <v>-22.767939871869</v>
      </c>
      <c r="BC105" s="163"/>
      <c r="BE105" s="163">
        <v>5.7838000000000003</v>
      </c>
      <c r="BF105" s="163">
        <v>-22.088021978220002</v>
      </c>
      <c r="BG105" s="163"/>
      <c r="BI105" s="163">
        <v>7.1338000000000017</v>
      </c>
      <c r="BJ105" s="163">
        <v>-22.25517318912101</v>
      </c>
      <c r="BK105" s="163"/>
      <c r="BM105" s="163">
        <v>-6.8161999999999994</v>
      </c>
      <c r="BN105" s="163">
        <v>-21.437289412287512</v>
      </c>
      <c r="BO105" s="163"/>
      <c r="BQ105" s="163">
        <v>0.53380000000000072</v>
      </c>
      <c r="BR105" s="163">
        <v>-23.035357279915011</v>
      </c>
      <c r="BS105" s="163"/>
      <c r="BU105" s="163">
        <v>2.1338000000000008</v>
      </c>
      <c r="BV105" s="163">
        <v>-22.673975439477509</v>
      </c>
      <c r="BW105" s="163"/>
    </row>
    <row r="106" spans="1:75" x14ac:dyDescent="0.35">
      <c r="A106" s="260">
        <v>41252</v>
      </c>
      <c r="B106" s="258">
        <v>41252</v>
      </c>
      <c r="C106" s="301">
        <v>-2.95</v>
      </c>
      <c r="D106" s="301">
        <v>-8.3500000000000014</v>
      </c>
      <c r="E106" s="301">
        <v>5.1999999999999993</v>
      </c>
      <c r="F106" s="301">
        <v>6.5500000000000007</v>
      </c>
      <c r="G106" s="301">
        <v>-7.4</v>
      </c>
      <c r="H106" s="301">
        <v>-4.9999999999999989E-2</v>
      </c>
      <c r="I106" s="301">
        <v>1.55</v>
      </c>
      <c r="J106" s="106"/>
      <c r="K106" s="36">
        <v>42347</v>
      </c>
      <c r="L106" s="118">
        <v>-0.64460000000000028</v>
      </c>
      <c r="M106" s="98">
        <f t="shared" si="2"/>
        <v>-0.58380000000000065</v>
      </c>
      <c r="N106" s="262">
        <f t="shared" si="3"/>
        <v>-0.52196666666666702</v>
      </c>
      <c r="O106" s="262"/>
      <c r="P106" s="181">
        <v>42347</v>
      </c>
      <c r="Q106" s="301">
        <v>-2.95</v>
      </c>
      <c r="R106" s="224">
        <v>-2.3661999999999996</v>
      </c>
      <c r="S106" s="100"/>
      <c r="T106" s="301">
        <v>-8.3500000000000014</v>
      </c>
      <c r="U106" s="224">
        <v>-7.7662000000000004</v>
      </c>
      <c r="V106"/>
      <c r="W106" s="301">
        <v>5.1999999999999993</v>
      </c>
      <c r="X106" s="224">
        <v>5.7838000000000003</v>
      </c>
      <c r="Y106" s="100"/>
      <c r="Z106" s="301">
        <v>6.5500000000000007</v>
      </c>
      <c r="AA106" s="224">
        <v>7.1338000000000017</v>
      </c>
      <c r="AB106" s="100"/>
      <c r="AC106" s="301">
        <v>-7.4</v>
      </c>
      <c r="AD106" s="223">
        <v>-6.8161999999999994</v>
      </c>
      <c r="AE106" s="100"/>
      <c r="AF106" s="301">
        <v>-4.9999999999999989E-2</v>
      </c>
      <c r="AG106" s="223">
        <v>0.53380000000000072</v>
      </c>
      <c r="AH106" s="100"/>
      <c r="AI106" s="301">
        <v>1.55</v>
      </c>
      <c r="AJ106" s="223">
        <v>2.1338000000000008</v>
      </c>
      <c r="AK106" s="100"/>
      <c r="AV106" s="36">
        <v>42348</v>
      </c>
      <c r="AW106" s="163">
        <v>-1.0461500000000001</v>
      </c>
      <c r="AX106" s="163">
        <v>-21.317720429142504</v>
      </c>
      <c r="AY106" s="163"/>
      <c r="BA106" s="163">
        <v>-6.5461499999999999</v>
      </c>
      <c r="BB106" s="163">
        <v>-22.839939871868999</v>
      </c>
      <c r="BC106" s="163"/>
      <c r="BE106" s="163">
        <v>8.1038499999999996</v>
      </c>
      <c r="BF106" s="163">
        <v>-21.938021978220004</v>
      </c>
      <c r="BG106" s="163"/>
      <c r="BI106" s="163">
        <v>5.3038499999999997</v>
      </c>
      <c r="BJ106" s="163">
        <v>-22.135173189121009</v>
      </c>
      <c r="BK106" s="163"/>
      <c r="BM106" s="163">
        <v>-5.4461500000000003</v>
      </c>
      <c r="BN106" s="163">
        <v>-21.617289412287512</v>
      </c>
      <c r="BO106" s="163"/>
      <c r="BQ106" s="163">
        <v>0.70384999999999986</v>
      </c>
      <c r="BR106" s="163">
        <v>-23.085357279915012</v>
      </c>
      <c r="BS106" s="163"/>
      <c r="BU106" s="163">
        <v>3.3538500000000004</v>
      </c>
      <c r="BV106" s="163">
        <v>-22.573975439477508</v>
      </c>
      <c r="BW106" s="163"/>
    </row>
    <row r="107" spans="1:75" x14ac:dyDescent="0.35">
      <c r="A107" s="95">
        <v>41253</v>
      </c>
      <c r="B107" s="36">
        <v>41253</v>
      </c>
      <c r="C107" s="301">
        <v>-1.75</v>
      </c>
      <c r="D107" s="301">
        <v>-7.25</v>
      </c>
      <c r="E107" s="301">
        <v>7.4</v>
      </c>
      <c r="F107" s="301">
        <v>4.5999999999999996</v>
      </c>
      <c r="G107" s="301">
        <v>-6.15</v>
      </c>
      <c r="H107" s="301">
        <v>0</v>
      </c>
      <c r="I107" s="301">
        <v>2.6500000000000004</v>
      </c>
      <c r="J107" s="106"/>
      <c r="K107" s="36">
        <v>42348</v>
      </c>
      <c r="L107" s="105">
        <v>-0.76309999999999945</v>
      </c>
      <c r="M107" s="98">
        <f t="shared" si="2"/>
        <v>-0.70384999999999986</v>
      </c>
      <c r="N107" s="108">
        <f t="shared" si="3"/>
        <v>-0.64356666666666695</v>
      </c>
      <c r="O107" s="262"/>
      <c r="P107" s="181">
        <v>42348</v>
      </c>
      <c r="Q107" s="301">
        <v>-1.75</v>
      </c>
      <c r="R107" s="224">
        <v>-1.0461500000000001</v>
      </c>
      <c r="S107"/>
      <c r="T107" s="301">
        <v>-7.25</v>
      </c>
      <c r="U107" s="224">
        <v>-6.5461499999999999</v>
      </c>
      <c r="V107"/>
      <c r="W107" s="301">
        <v>7.4</v>
      </c>
      <c r="X107" s="224">
        <v>8.1038499999999996</v>
      </c>
      <c r="Y107"/>
      <c r="Z107" s="301">
        <v>4.5999999999999996</v>
      </c>
      <c r="AA107" s="224">
        <v>5.3038499999999997</v>
      </c>
      <c r="AB107"/>
      <c r="AC107" s="301">
        <v>-6.15</v>
      </c>
      <c r="AD107" s="223">
        <v>-5.4461500000000003</v>
      </c>
      <c r="AE107"/>
      <c r="AF107" s="301">
        <v>0</v>
      </c>
      <c r="AG107" s="223">
        <v>0.70384999999999986</v>
      </c>
      <c r="AH107" s="100"/>
      <c r="AI107" s="301">
        <v>2.6500000000000004</v>
      </c>
      <c r="AJ107" s="223">
        <v>3.3538500000000004</v>
      </c>
      <c r="AK107"/>
      <c r="AV107" s="36">
        <v>42349</v>
      </c>
      <c r="AW107" s="163">
        <v>-0.1292000000000002</v>
      </c>
      <c r="AX107" s="163">
        <v>-21.397720429142506</v>
      </c>
      <c r="AY107" s="163"/>
      <c r="BA107" s="163">
        <v>-5.8292000000000002</v>
      </c>
      <c r="BB107" s="163">
        <v>-22.911939871868999</v>
      </c>
      <c r="BC107" s="163"/>
      <c r="BE107" s="163">
        <v>8.3208000000000002</v>
      </c>
      <c r="BF107" s="163">
        <v>-21.788021978220005</v>
      </c>
      <c r="BG107" s="163"/>
      <c r="BI107" s="163">
        <v>3.5707999999999998</v>
      </c>
      <c r="BJ107" s="163">
        <v>-22.035173189121007</v>
      </c>
      <c r="BK107" s="163"/>
      <c r="BM107" s="163">
        <v>-3.2292000000000001</v>
      </c>
      <c r="BN107" s="163">
        <v>-21.767289412287511</v>
      </c>
      <c r="BO107" s="163"/>
      <c r="BQ107" s="163">
        <v>0.92079999999999973</v>
      </c>
      <c r="BR107" s="163">
        <v>-23.135357279915013</v>
      </c>
      <c r="BS107" s="163"/>
      <c r="BU107" s="163">
        <v>3.0207999999999999</v>
      </c>
      <c r="BV107" s="163">
        <v>-22.473975439477506</v>
      </c>
      <c r="BW107" s="163"/>
    </row>
    <row r="108" spans="1:75" x14ac:dyDescent="0.35">
      <c r="A108" s="95">
        <v>41254</v>
      </c>
      <c r="B108" s="36">
        <v>41254</v>
      </c>
      <c r="C108" s="301">
        <v>-0.95</v>
      </c>
      <c r="D108" s="301">
        <v>-6.65</v>
      </c>
      <c r="E108" s="301">
        <v>7.5</v>
      </c>
      <c r="F108" s="301">
        <v>2.75</v>
      </c>
      <c r="G108" s="301">
        <v>-4.05</v>
      </c>
      <c r="H108" s="301">
        <v>9.9999999999999992E-2</v>
      </c>
      <c r="I108" s="301">
        <v>2.2000000000000002</v>
      </c>
      <c r="J108" s="106"/>
      <c r="K108" s="36">
        <v>42349</v>
      </c>
      <c r="L108" s="105">
        <v>-0.87850000000000006</v>
      </c>
      <c r="M108" s="98">
        <f t="shared" si="2"/>
        <v>-0.82079999999999975</v>
      </c>
      <c r="N108" s="108">
        <f t="shared" si="3"/>
        <v>-0.76206666666666667</v>
      </c>
      <c r="O108" s="262"/>
      <c r="P108" s="181">
        <v>42349</v>
      </c>
      <c r="Q108" s="301">
        <v>-0.95</v>
      </c>
      <c r="R108" s="224">
        <v>-0.1292000000000002</v>
      </c>
      <c r="S108" s="98"/>
      <c r="T108" s="301">
        <v>-6.65</v>
      </c>
      <c r="U108" s="224">
        <v>-5.8292000000000002</v>
      </c>
      <c r="V108"/>
      <c r="W108" s="301">
        <v>7.5</v>
      </c>
      <c r="X108" s="224">
        <v>8.3208000000000002</v>
      </c>
      <c r="Y108"/>
      <c r="Z108" s="301">
        <v>2.75</v>
      </c>
      <c r="AA108" s="224">
        <v>3.5707999999999998</v>
      </c>
      <c r="AB108"/>
      <c r="AC108" s="301">
        <v>-4.05</v>
      </c>
      <c r="AD108" s="223">
        <v>-3.2292000000000001</v>
      </c>
      <c r="AE108"/>
      <c r="AF108" s="301">
        <v>9.9999999999999992E-2</v>
      </c>
      <c r="AG108" s="223">
        <v>0.92079999999999973</v>
      </c>
      <c r="AH108" s="100"/>
      <c r="AI108" s="301">
        <v>2.2000000000000002</v>
      </c>
      <c r="AJ108" s="223">
        <v>3.0207999999999999</v>
      </c>
      <c r="AK108"/>
      <c r="AV108" s="36">
        <v>42350</v>
      </c>
      <c r="AW108" s="163">
        <v>0.83465000000000067</v>
      </c>
      <c r="AX108" s="163">
        <v>-21.497720429142507</v>
      </c>
      <c r="AY108" s="163">
        <v>-20.707314814814811</v>
      </c>
      <c r="BA108" s="163">
        <v>-1.8153499999999994</v>
      </c>
      <c r="BB108" s="163">
        <v>-22.933939871868997</v>
      </c>
      <c r="BC108" s="163"/>
      <c r="BE108" s="163">
        <v>7.0846500000000008</v>
      </c>
      <c r="BF108" s="163">
        <v>-21.638021978220007</v>
      </c>
      <c r="BG108" s="163"/>
      <c r="BI108" s="163">
        <v>3.4346500000000004</v>
      </c>
      <c r="BJ108" s="163">
        <v>-21.935173189121006</v>
      </c>
      <c r="BK108" s="163"/>
      <c r="BM108" s="163">
        <v>-4.1153499999999994</v>
      </c>
      <c r="BN108" s="163">
        <v>-21.94728941228751</v>
      </c>
      <c r="BO108" s="163"/>
      <c r="BQ108" s="163">
        <v>0.78465000000000062</v>
      </c>
      <c r="BR108" s="163">
        <v>-23.185357279915014</v>
      </c>
      <c r="BS108" s="163"/>
      <c r="BU108" s="163">
        <v>3.4346500000000004</v>
      </c>
      <c r="BV108" s="163">
        <v>-22.373975439477505</v>
      </c>
      <c r="BW108" s="163"/>
    </row>
    <row r="109" spans="1:75" x14ac:dyDescent="0.35">
      <c r="A109" s="95">
        <v>41255</v>
      </c>
      <c r="B109" s="36">
        <v>41255</v>
      </c>
      <c r="C109" s="301">
        <v>-0.1</v>
      </c>
      <c r="D109" s="301">
        <v>-2.75</v>
      </c>
      <c r="E109" s="301">
        <v>6.15</v>
      </c>
      <c r="F109" s="301">
        <v>2.5</v>
      </c>
      <c r="G109" s="301">
        <v>-5.05</v>
      </c>
      <c r="H109" s="301">
        <v>-0.15000000000000002</v>
      </c>
      <c r="I109" s="301">
        <v>2.5</v>
      </c>
      <c r="J109" s="106"/>
      <c r="K109" s="36">
        <v>42350</v>
      </c>
      <c r="L109" s="119">
        <v>-0.99080000000000124</v>
      </c>
      <c r="M109" s="98">
        <f t="shared" si="2"/>
        <v>-0.93465000000000065</v>
      </c>
      <c r="N109" s="108">
        <f t="shared" si="3"/>
        <v>-0.87746666666666684</v>
      </c>
      <c r="O109" s="262"/>
      <c r="P109" s="181">
        <v>42350</v>
      </c>
      <c r="Q109" s="301">
        <v>-0.1</v>
      </c>
      <c r="R109" s="224">
        <v>0.83465000000000067</v>
      </c>
      <c r="S109">
        <v>-20.707314814814811</v>
      </c>
      <c r="T109" s="301">
        <v>-2.75</v>
      </c>
      <c r="U109" s="224">
        <v>-1.8153499999999994</v>
      </c>
      <c r="V109"/>
      <c r="W109" s="301">
        <v>6.15</v>
      </c>
      <c r="X109" s="224">
        <v>7.0846500000000008</v>
      </c>
      <c r="Y109"/>
      <c r="Z109" s="301">
        <v>2.5</v>
      </c>
      <c r="AA109" s="224">
        <v>3.4346500000000004</v>
      </c>
      <c r="AB109"/>
      <c r="AC109" s="301">
        <v>-5.05</v>
      </c>
      <c r="AD109" s="223">
        <v>-4.1153499999999994</v>
      </c>
      <c r="AE109"/>
      <c r="AF109" s="301">
        <v>-0.15000000000000002</v>
      </c>
      <c r="AG109" s="223">
        <v>0.78465000000000062</v>
      </c>
      <c r="AH109" s="100"/>
      <c r="AI109" s="301">
        <v>2.5</v>
      </c>
      <c r="AJ109" s="223">
        <v>3.4346500000000004</v>
      </c>
      <c r="AK109"/>
      <c r="AV109" s="36">
        <v>42351</v>
      </c>
      <c r="AW109" s="163">
        <v>-4.5999999999992713E-3</v>
      </c>
      <c r="AX109" s="163">
        <v>-21.577720429142509</v>
      </c>
      <c r="AY109" s="163"/>
      <c r="BA109" s="163">
        <v>1.0954000000000006</v>
      </c>
      <c r="BB109" s="163">
        <v>-22.943939871868999</v>
      </c>
      <c r="BC109" s="163"/>
      <c r="BE109" s="163">
        <v>4.495400000000001</v>
      </c>
      <c r="BF109" s="163">
        <v>-21.523021978220008</v>
      </c>
      <c r="BG109" s="163"/>
      <c r="BI109" s="163">
        <v>4.2954000000000008</v>
      </c>
      <c r="BJ109" s="163">
        <v>-21.820173189121007</v>
      </c>
      <c r="BK109" s="163"/>
      <c r="BM109" s="163">
        <v>-7.7545999999999999</v>
      </c>
      <c r="BN109" s="163">
        <v>-22.139289412287511</v>
      </c>
      <c r="BO109" s="163"/>
      <c r="BQ109" s="163">
        <v>1.0454000000000006</v>
      </c>
      <c r="BR109" s="163">
        <v>-23.195357279915015</v>
      </c>
      <c r="BS109" s="163"/>
      <c r="BU109" s="163">
        <v>5.9954000000000001</v>
      </c>
      <c r="BV109" s="163">
        <v>-22.253975439477504</v>
      </c>
      <c r="BW109" s="163"/>
    </row>
    <row r="110" spans="1:75" x14ac:dyDescent="0.35">
      <c r="A110" s="95">
        <v>41256</v>
      </c>
      <c r="B110" s="36">
        <v>41256</v>
      </c>
      <c r="C110" s="301">
        <v>-1.0499999999999998</v>
      </c>
      <c r="D110" s="301">
        <v>0.05</v>
      </c>
      <c r="E110" s="301">
        <v>3.45</v>
      </c>
      <c r="F110" s="301">
        <v>3.25</v>
      </c>
      <c r="G110" s="301">
        <v>-8.8000000000000007</v>
      </c>
      <c r="H110" s="301">
        <v>0</v>
      </c>
      <c r="I110" s="301">
        <v>4.9499999999999993</v>
      </c>
      <c r="J110" s="106"/>
      <c r="K110" s="36">
        <v>42351</v>
      </c>
      <c r="L110" s="105">
        <v>-1.0999999999999999</v>
      </c>
      <c r="M110" s="98">
        <f t="shared" si="2"/>
        <v>-1.0454000000000006</v>
      </c>
      <c r="N110" s="108">
        <f t="shared" si="3"/>
        <v>-0.98976666666666713</v>
      </c>
      <c r="O110" s="262"/>
      <c r="P110" s="181">
        <v>42351</v>
      </c>
      <c r="Q110" s="301">
        <v>-1.0499999999999998</v>
      </c>
      <c r="R110" s="224">
        <v>-4.5999999999992713E-3</v>
      </c>
      <c r="S110"/>
      <c r="T110" s="301">
        <v>0.05</v>
      </c>
      <c r="U110" s="224">
        <v>1.0954000000000006</v>
      </c>
      <c r="V110"/>
      <c r="W110" s="301">
        <v>3.45</v>
      </c>
      <c r="X110" s="224">
        <v>4.495400000000001</v>
      </c>
      <c r="Y110"/>
      <c r="Z110" s="301">
        <v>3.25</v>
      </c>
      <c r="AA110" s="224">
        <v>4.2954000000000008</v>
      </c>
      <c r="AB110"/>
      <c r="AC110" s="301">
        <v>-8.8000000000000007</v>
      </c>
      <c r="AD110" s="223">
        <v>-7.7545999999999999</v>
      </c>
      <c r="AE110"/>
      <c r="AF110" s="301">
        <v>0</v>
      </c>
      <c r="AG110" s="223">
        <v>1.0454000000000006</v>
      </c>
      <c r="AH110" s="100"/>
      <c r="AI110" s="301">
        <v>4.9499999999999993</v>
      </c>
      <c r="AJ110" s="223">
        <v>5.9954000000000001</v>
      </c>
      <c r="AK110"/>
      <c r="AV110" s="36">
        <v>42352</v>
      </c>
      <c r="AW110" s="163">
        <v>-1.04695</v>
      </c>
      <c r="AX110" s="163">
        <v>-21.66572042914251</v>
      </c>
      <c r="AY110" s="163"/>
      <c r="BA110" s="163">
        <v>1.75305</v>
      </c>
      <c r="BB110" s="163">
        <v>-22.953939871869</v>
      </c>
      <c r="BC110" s="163"/>
      <c r="BE110" s="163">
        <v>3.0530499999999998</v>
      </c>
      <c r="BF110" s="163">
        <v>-21.423021978220007</v>
      </c>
      <c r="BG110" s="163"/>
      <c r="BI110" s="163">
        <v>4.8530500000000005</v>
      </c>
      <c r="BJ110" s="163">
        <v>-21.705173189121009</v>
      </c>
      <c r="BK110" s="163"/>
      <c r="BM110" s="163">
        <v>-9.3969500000000004</v>
      </c>
      <c r="BN110" s="163">
        <v>-22.379289412287513</v>
      </c>
      <c r="BO110" s="163"/>
      <c r="BQ110" s="163">
        <v>2.00305</v>
      </c>
      <c r="BR110" s="163">
        <v>-23.145357279915014</v>
      </c>
      <c r="BS110" s="163"/>
      <c r="BU110" s="163">
        <v>7.8530499999999996</v>
      </c>
      <c r="BV110" s="163">
        <v>-22.103975439477505</v>
      </c>
      <c r="BW110" s="163"/>
    </row>
    <row r="111" spans="1:75" x14ac:dyDescent="0.35">
      <c r="A111" s="95">
        <v>41257</v>
      </c>
      <c r="B111" s="36">
        <v>41257</v>
      </c>
      <c r="C111" s="301">
        <v>-2.2000000000000002</v>
      </c>
      <c r="D111" s="301">
        <v>0.6</v>
      </c>
      <c r="E111" s="301">
        <v>1.9</v>
      </c>
      <c r="F111" s="301">
        <v>3.7</v>
      </c>
      <c r="G111" s="301">
        <v>-10.55</v>
      </c>
      <c r="H111" s="301">
        <v>0.85</v>
      </c>
      <c r="I111" s="301">
        <v>6.6999999999999993</v>
      </c>
      <c r="J111" s="106"/>
      <c r="K111" s="36">
        <v>42352</v>
      </c>
      <c r="L111" s="105">
        <v>-1.2061000000000004</v>
      </c>
      <c r="M111" s="98">
        <f t="shared" si="2"/>
        <v>-1.1530500000000001</v>
      </c>
      <c r="N111" s="108">
        <f t="shared" si="3"/>
        <v>-1.0989666666666673</v>
      </c>
      <c r="O111" s="262"/>
      <c r="P111" s="181">
        <v>42352</v>
      </c>
      <c r="Q111" s="301">
        <v>-2.2000000000000002</v>
      </c>
      <c r="R111" s="224">
        <v>-1.04695</v>
      </c>
      <c r="S111"/>
      <c r="T111" s="301">
        <v>0.6</v>
      </c>
      <c r="U111" s="224">
        <v>1.75305</v>
      </c>
      <c r="V111"/>
      <c r="W111" s="301">
        <v>1.9</v>
      </c>
      <c r="X111" s="224">
        <v>3.0530499999999998</v>
      </c>
      <c r="Y111"/>
      <c r="Z111" s="301">
        <v>3.7</v>
      </c>
      <c r="AA111" s="224">
        <v>4.8530500000000005</v>
      </c>
      <c r="AB111"/>
      <c r="AC111" s="301">
        <v>-10.55</v>
      </c>
      <c r="AD111" s="223">
        <v>-9.3969500000000004</v>
      </c>
      <c r="AE111"/>
      <c r="AF111" s="301">
        <v>0.85</v>
      </c>
      <c r="AG111" s="223">
        <v>2.00305</v>
      </c>
      <c r="AH111" s="100"/>
      <c r="AI111" s="301">
        <v>6.6999999999999993</v>
      </c>
      <c r="AJ111" s="223">
        <v>7.8530499999999996</v>
      </c>
      <c r="AK111" s="104"/>
      <c r="AV111" s="36">
        <v>42353</v>
      </c>
      <c r="AW111" s="163">
        <v>-0.10478749999999915</v>
      </c>
      <c r="AX111" s="163">
        <v>-21.745720429142512</v>
      </c>
      <c r="AY111" s="163"/>
      <c r="BA111" s="163">
        <v>3.6952125000000011</v>
      </c>
      <c r="BB111" s="163">
        <v>-22.853939871868999</v>
      </c>
      <c r="BC111" s="163"/>
      <c r="BE111" s="163">
        <v>2.3452125000000006</v>
      </c>
      <c r="BF111" s="163">
        <v>-21.373021978220006</v>
      </c>
      <c r="BG111" s="163"/>
      <c r="BI111" s="163">
        <v>2.1452125000000013</v>
      </c>
      <c r="BJ111" s="163">
        <v>-21.655173189121008</v>
      </c>
      <c r="BK111" s="163"/>
      <c r="BM111" s="163">
        <v>-8.7547874999999991</v>
      </c>
      <c r="BN111" s="163">
        <v>-22.619289412287515</v>
      </c>
      <c r="BO111" s="163"/>
      <c r="BQ111" s="163">
        <v>2.595212500000001</v>
      </c>
      <c r="BR111" s="163">
        <v>-23.095357279915014</v>
      </c>
      <c r="BS111" s="163"/>
      <c r="BU111" s="163">
        <v>7.2452125000000009</v>
      </c>
      <c r="BV111" s="163">
        <v>-21.953975439477507</v>
      </c>
      <c r="BW111" s="163"/>
    </row>
    <row r="112" spans="1:75" x14ac:dyDescent="0.35">
      <c r="A112" s="95">
        <v>41258</v>
      </c>
      <c r="B112" s="36">
        <v>41258</v>
      </c>
      <c r="C112" s="301">
        <v>-1.35</v>
      </c>
      <c r="D112" s="301">
        <v>2.4500000000000002</v>
      </c>
      <c r="E112" s="301">
        <v>1.0999999999999999</v>
      </c>
      <c r="F112" s="301">
        <v>0.90000000000000013</v>
      </c>
      <c r="G112" s="301">
        <v>-10</v>
      </c>
      <c r="H112" s="301">
        <v>1.35</v>
      </c>
      <c r="I112" s="301">
        <v>6</v>
      </c>
      <c r="J112" s="106"/>
      <c r="K112" s="36">
        <v>42353</v>
      </c>
      <c r="L112" s="105">
        <v>-1.2843250000000013</v>
      </c>
      <c r="M112" s="98">
        <f t="shared" si="2"/>
        <v>-1.2452125000000009</v>
      </c>
      <c r="N112" s="108">
        <f t="shared" si="3"/>
        <v>-1.1968083333333339</v>
      </c>
      <c r="O112" s="262"/>
      <c r="P112" s="181">
        <v>42353</v>
      </c>
      <c r="Q112" s="301">
        <v>-1.35</v>
      </c>
      <c r="R112" s="224">
        <v>-0.10478749999999915</v>
      </c>
      <c r="S112"/>
      <c r="T112" s="301">
        <v>2.4500000000000002</v>
      </c>
      <c r="U112" s="224">
        <v>3.6952125000000011</v>
      </c>
      <c r="V112"/>
      <c r="W112" s="301">
        <v>1.0999999999999999</v>
      </c>
      <c r="X112" s="224">
        <v>2.3452125000000006</v>
      </c>
      <c r="Y112"/>
      <c r="Z112" s="301">
        <v>0.90000000000000013</v>
      </c>
      <c r="AA112" s="224">
        <v>2.1452125000000013</v>
      </c>
      <c r="AB112"/>
      <c r="AC112" s="301">
        <v>-10</v>
      </c>
      <c r="AD112" s="223">
        <v>-8.7547874999999991</v>
      </c>
      <c r="AE112"/>
      <c r="AF112" s="301">
        <v>1.35</v>
      </c>
      <c r="AG112" s="223">
        <v>2.595212500000001</v>
      </c>
      <c r="AH112" s="100"/>
      <c r="AI112" s="301">
        <v>6</v>
      </c>
      <c r="AJ112" s="223">
        <v>7.2452125000000009</v>
      </c>
      <c r="AK112" s="104"/>
      <c r="AV112" s="36">
        <v>42354</v>
      </c>
      <c r="AW112" s="163">
        <v>1.0966875000000007</v>
      </c>
      <c r="AX112" s="163">
        <v>-21.765720429142512</v>
      </c>
      <c r="AY112" s="163"/>
      <c r="BA112" s="163">
        <v>4.2966875000000009</v>
      </c>
      <c r="BB112" s="163">
        <v>-22.738939871869</v>
      </c>
      <c r="BC112" s="163"/>
      <c r="BE112" s="163">
        <v>1.1966875000000008</v>
      </c>
      <c r="BF112" s="163">
        <v>-21.493021978220007</v>
      </c>
      <c r="BG112" s="163"/>
      <c r="BI112" s="163">
        <v>-3.3124999999991633E-3</v>
      </c>
      <c r="BJ112" s="163">
        <v>-21.73517318912101</v>
      </c>
      <c r="BK112" s="163"/>
      <c r="BM112" s="163">
        <v>-9.4033125000000002</v>
      </c>
      <c r="BN112" s="163">
        <v>-22.859289412287517</v>
      </c>
      <c r="BO112" s="163"/>
      <c r="BQ112" s="163">
        <v>0.54668750000000077</v>
      </c>
      <c r="BR112" s="163">
        <v>-23.145357279915014</v>
      </c>
      <c r="BS112" s="163"/>
      <c r="BU112" s="163">
        <v>6.2466875000000019</v>
      </c>
      <c r="BV112" s="163">
        <v>-21.833975439477506</v>
      </c>
      <c r="BW112" s="163"/>
    </row>
    <row r="113" spans="1:75" x14ac:dyDescent="0.35">
      <c r="A113" s="95">
        <v>41259</v>
      </c>
      <c r="B113" s="36">
        <v>41259</v>
      </c>
      <c r="C113" s="301">
        <v>-9.9999999999999978E-2</v>
      </c>
      <c r="D113" s="301">
        <v>3.1</v>
      </c>
      <c r="E113" s="301">
        <v>0</v>
      </c>
      <c r="F113" s="301">
        <v>-1.2</v>
      </c>
      <c r="G113" s="301">
        <v>-10.600000000000001</v>
      </c>
      <c r="H113" s="301">
        <v>-0.65</v>
      </c>
      <c r="I113" s="301">
        <v>5.0500000000000007</v>
      </c>
      <c r="J113" s="106"/>
      <c r="K113" s="36">
        <v>42354</v>
      </c>
      <c r="L113" s="105">
        <v>-1.1090500000000003</v>
      </c>
      <c r="M113" s="98">
        <f t="shared" si="2"/>
        <v>-1.1966875000000008</v>
      </c>
      <c r="N113" s="108">
        <f t="shared" si="3"/>
        <v>-1.1998250000000008</v>
      </c>
      <c r="O113" s="262"/>
      <c r="P113" s="181">
        <v>42354</v>
      </c>
      <c r="Q113" s="301">
        <v>-9.9999999999999978E-2</v>
      </c>
      <c r="R113" s="224">
        <v>1.0966875000000007</v>
      </c>
      <c r="S113"/>
      <c r="T113" s="301">
        <v>3.1</v>
      </c>
      <c r="U113" s="224">
        <v>4.2966875000000009</v>
      </c>
      <c r="V113"/>
      <c r="W113" s="301">
        <v>0</v>
      </c>
      <c r="X113" s="224">
        <v>1.1966875000000008</v>
      </c>
      <c r="Y113"/>
      <c r="Z113" s="301">
        <v>-1.2</v>
      </c>
      <c r="AA113" s="224">
        <v>-3.3124999999991633E-3</v>
      </c>
      <c r="AB113"/>
      <c r="AC113" s="301">
        <v>-10.600000000000001</v>
      </c>
      <c r="AD113" s="223">
        <v>-9.4033125000000002</v>
      </c>
      <c r="AE113"/>
      <c r="AF113" s="301">
        <v>-0.65</v>
      </c>
      <c r="AG113" s="223">
        <v>0.54668750000000077</v>
      </c>
      <c r="AH113" s="100"/>
      <c r="AI113" s="301">
        <v>5.0500000000000007</v>
      </c>
      <c r="AJ113" s="223">
        <v>6.2466875000000019</v>
      </c>
      <c r="AK113" s="104"/>
      <c r="AV113" s="36">
        <v>42355</v>
      </c>
      <c r="AW113" s="163">
        <v>1.9295500000000005</v>
      </c>
      <c r="AX113" s="163">
        <v>-21.785720429142511</v>
      </c>
      <c r="AY113" s="163"/>
      <c r="BA113" s="163">
        <v>3.8795500000000005</v>
      </c>
      <c r="BB113" s="163">
        <v>-22.638939871868999</v>
      </c>
      <c r="BC113" s="163"/>
      <c r="BE113" s="163">
        <v>1.5295500000000004</v>
      </c>
      <c r="BF113" s="163">
        <v>-21.513021978220007</v>
      </c>
      <c r="BG113" s="163"/>
      <c r="BI113" s="163">
        <v>-1.3204499999999997</v>
      </c>
      <c r="BJ113" s="163">
        <v>-21.823173189121011</v>
      </c>
      <c r="BK113" s="163"/>
      <c r="BM113" s="163">
        <v>-10.920450000000001</v>
      </c>
      <c r="BN113" s="163">
        <v>-23.099289412287519</v>
      </c>
      <c r="BO113" s="163"/>
      <c r="BQ113" s="163">
        <v>0.22955000000000048</v>
      </c>
      <c r="BR113" s="163">
        <v>-23.195357279915015</v>
      </c>
      <c r="BS113" s="163"/>
      <c r="BU113" s="163">
        <v>6.7795500000000004</v>
      </c>
      <c r="BV113" s="163">
        <v>-21.713975439477505</v>
      </c>
      <c r="BW113" s="163"/>
    </row>
    <row r="114" spans="1:75" ht="15" thickBot="1" x14ac:dyDescent="0.4">
      <c r="A114" s="95">
        <v>41260</v>
      </c>
      <c r="B114" s="36">
        <v>41260</v>
      </c>
      <c r="C114" s="301">
        <v>0.8</v>
      </c>
      <c r="D114" s="301">
        <v>2.75</v>
      </c>
      <c r="E114" s="301">
        <v>0.4</v>
      </c>
      <c r="F114" s="301">
        <v>-2.4500000000000002</v>
      </c>
      <c r="G114" s="301">
        <v>-12.05</v>
      </c>
      <c r="H114" s="301">
        <v>-0.9</v>
      </c>
      <c r="I114" s="301">
        <v>5.65</v>
      </c>
      <c r="J114" s="106"/>
      <c r="K114" s="36">
        <v>42355</v>
      </c>
      <c r="L114" s="105">
        <v>-1.1500500000000007</v>
      </c>
      <c r="M114" s="98">
        <f t="shared" si="2"/>
        <v>-1.1295500000000005</v>
      </c>
      <c r="N114" s="108">
        <f t="shared" si="3"/>
        <v>-1.1811416666666674</v>
      </c>
      <c r="O114" s="262"/>
      <c r="P114" s="181">
        <v>42355</v>
      </c>
      <c r="Q114" s="301">
        <v>0.8</v>
      </c>
      <c r="R114" s="224">
        <v>1.9295500000000005</v>
      </c>
      <c r="S114"/>
      <c r="T114" s="301">
        <v>2.75</v>
      </c>
      <c r="U114" s="224">
        <v>3.8795500000000005</v>
      </c>
      <c r="V114"/>
      <c r="W114" s="301">
        <v>0.4</v>
      </c>
      <c r="X114" s="224">
        <v>1.5295500000000004</v>
      </c>
      <c r="Y114"/>
      <c r="Z114" s="301">
        <v>-2.4500000000000002</v>
      </c>
      <c r="AA114" s="224">
        <v>-1.3204499999999997</v>
      </c>
      <c r="AB114"/>
      <c r="AC114" s="301">
        <v>-12.05</v>
      </c>
      <c r="AD114" s="223">
        <v>-10.920450000000001</v>
      </c>
      <c r="AE114"/>
      <c r="AF114" s="301">
        <v>-0.9</v>
      </c>
      <c r="AG114" s="223">
        <v>0.22955000000000048</v>
      </c>
      <c r="AH114" s="100"/>
      <c r="AI114" s="301">
        <v>5.65</v>
      </c>
      <c r="AJ114" s="223">
        <v>6.7795500000000004</v>
      </c>
      <c r="AK114" s="104"/>
      <c r="AV114" s="36">
        <v>42356</v>
      </c>
      <c r="AW114" s="163">
        <v>0.36875000000000069</v>
      </c>
      <c r="AX114" s="163">
        <v>-21.885720429142513</v>
      </c>
      <c r="AY114" s="163"/>
      <c r="BA114" s="163">
        <v>2.9187500000000006</v>
      </c>
      <c r="BB114" s="163">
        <v>-22.588939871868998</v>
      </c>
      <c r="BC114" s="163"/>
      <c r="BE114" s="163">
        <v>3.3687500000000008</v>
      </c>
      <c r="BF114" s="163">
        <v>-21.413021978220005</v>
      </c>
      <c r="BG114" s="163"/>
      <c r="BI114" s="163">
        <v>-0.68124999999999925</v>
      </c>
      <c r="BJ114" s="163">
        <v>-21.903173189121013</v>
      </c>
      <c r="BK114" s="163"/>
      <c r="BM114" s="163">
        <v>-8.6312499999999996</v>
      </c>
      <c r="BN114" s="163">
        <v>-23.339289412287521</v>
      </c>
      <c r="BO114" s="163"/>
      <c r="BQ114" s="163">
        <v>2.3187500000000005</v>
      </c>
      <c r="BR114" s="163">
        <v>-23.145357279915014</v>
      </c>
      <c r="BS114" s="163"/>
      <c r="BU114" s="163">
        <v>8.1687500000000011</v>
      </c>
      <c r="BV114" s="163">
        <v>-21.563975439477506</v>
      </c>
      <c r="BW114" s="163">
        <v>-22.698476190476192</v>
      </c>
    </row>
    <row r="115" spans="1:75" ht="15" thickBot="1" x14ac:dyDescent="0.4">
      <c r="A115" s="95">
        <v>41261</v>
      </c>
      <c r="B115" s="36">
        <v>41261</v>
      </c>
      <c r="C115" s="301">
        <v>-0.79999999999999993</v>
      </c>
      <c r="D115" s="301">
        <v>1.75</v>
      </c>
      <c r="E115" s="301">
        <v>2.2000000000000002</v>
      </c>
      <c r="F115" s="301">
        <v>-1.8499999999999999</v>
      </c>
      <c r="G115" s="301">
        <v>-9.8000000000000007</v>
      </c>
      <c r="H115" s="301">
        <v>1.1499999999999999</v>
      </c>
      <c r="I115" s="301">
        <v>7</v>
      </c>
      <c r="J115" s="106"/>
      <c r="K115" s="36">
        <v>42356</v>
      </c>
      <c r="L115" s="105">
        <v>-1.1874500000000003</v>
      </c>
      <c r="M115" s="98">
        <f t="shared" si="2"/>
        <v>-1.1687500000000006</v>
      </c>
      <c r="N115" s="108">
        <f t="shared" si="3"/>
        <v>-1.1488500000000004</v>
      </c>
      <c r="O115" s="262"/>
      <c r="P115" s="181">
        <v>42356</v>
      </c>
      <c r="Q115" s="301">
        <v>-0.79999999999999993</v>
      </c>
      <c r="R115" s="224">
        <v>0.36875000000000069</v>
      </c>
      <c r="S115"/>
      <c r="T115" s="301">
        <v>1.75</v>
      </c>
      <c r="U115" s="224">
        <v>2.9187500000000006</v>
      </c>
      <c r="V115" s="98"/>
      <c r="W115" s="301">
        <v>2.2000000000000002</v>
      </c>
      <c r="X115" s="224">
        <v>3.3687500000000008</v>
      </c>
      <c r="Y115"/>
      <c r="Z115" s="301">
        <v>-1.8499999999999999</v>
      </c>
      <c r="AA115" s="224">
        <v>-0.68124999999999925</v>
      </c>
      <c r="AB115"/>
      <c r="AC115" s="301">
        <v>-9.8000000000000007</v>
      </c>
      <c r="AD115" s="223">
        <v>-8.6312499999999996</v>
      </c>
      <c r="AE115"/>
      <c r="AF115" s="301">
        <v>1.1499999999999999</v>
      </c>
      <c r="AG115" s="223">
        <v>2.3187500000000005</v>
      </c>
      <c r="AH115" s="100"/>
      <c r="AI115" s="301">
        <v>7</v>
      </c>
      <c r="AJ115" s="223">
        <v>8.1687500000000011</v>
      </c>
      <c r="AK115">
        <v>-22.698476190476192</v>
      </c>
      <c r="AV115" s="36">
        <v>42357</v>
      </c>
      <c r="AW115" s="163">
        <v>-0.69564999999999966</v>
      </c>
      <c r="AX115" s="163">
        <v>-21.965720429142515</v>
      </c>
      <c r="AY115" s="163"/>
      <c r="BA115" s="163">
        <v>-0.44564999999999966</v>
      </c>
      <c r="BB115" s="163">
        <v>-22.628939871868997</v>
      </c>
      <c r="BC115" s="163"/>
      <c r="BE115" s="163">
        <v>5.3043499999999995</v>
      </c>
      <c r="BF115" s="163">
        <v>-21.393021978220006</v>
      </c>
      <c r="BG115" s="163"/>
      <c r="BI115" s="163">
        <v>1.5543500000000003</v>
      </c>
      <c r="BJ115" s="163">
        <v>-21.923173189121012</v>
      </c>
      <c r="BK115" s="163"/>
      <c r="BM115" s="163">
        <v>-4.6456499999999998</v>
      </c>
      <c r="BN115" s="163">
        <v>-23.483289412287519</v>
      </c>
      <c r="BO115" s="163"/>
      <c r="BQ115" s="163">
        <v>2.2043500000000003</v>
      </c>
      <c r="BR115" s="308">
        <v>-23.095357279915014</v>
      </c>
      <c r="BS115" s="230">
        <v>-22.432720000000003</v>
      </c>
      <c r="BU115" s="163">
        <v>8.0043500000000005</v>
      </c>
      <c r="BV115" s="163">
        <v>-21.413975439477507</v>
      </c>
      <c r="BW115" s="163"/>
    </row>
    <row r="116" spans="1:75" x14ac:dyDescent="0.35">
      <c r="A116" s="95">
        <v>41262</v>
      </c>
      <c r="B116" s="36">
        <v>41262</v>
      </c>
      <c r="C116" s="301">
        <v>-1.9</v>
      </c>
      <c r="D116" s="301">
        <v>-1.65</v>
      </c>
      <c r="E116" s="301">
        <v>4.0999999999999996</v>
      </c>
      <c r="F116" s="301">
        <v>0.35</v>
      </c>
      <c r="G116" s="301">
        <v>-5.85</v>
      </c>
      <c r="H116" s="301">
        <v>1</v>
      </c>
      <c r="I116" s="301">
        <v>6.8</v>
      </c>
      <c r="J116" s="106"/>
      <c r="K116" s="36">
        <v>42357</v>
      </c>
      <c r="L116" s="105">
        <v>-1.2212499999999999</v>
      </c>
      <c r="M116" s="98">
        <f t="shared" si="2"/>
        <v>-1.2043500000000003</v>
      </c>
      <c r="N116" s="108">
        <f t="shared" si="3"/>
        <v>-1.1862500000000005</v>
      </c>
      <c r="O116" s="262"/>
      <c r="P116" s="181">
        <v>42357</v>
      </c>
      <c r="Q116" s="301">
        <v>-1.9</v>
      </c>
      <c r="R116" s="224">
        <v>-0.69564999999999966</v>
      </c>
      <c r="S116"/>
      <c r="T116" s="301">
        <v>-1.65</v>
      </c>
      <c r="U116" s="224">
        <v>-0.44564999999999966</v>
      </c>
      <c r="V116">
        <v>-22.052592592592603</v>
      </c>
      <c r="W116" s="301">
        <v>4.0999999999999996</v>
      </c>
      <c r="X116" s="224">
        <v>5.3043499999999995</v>
      </c>
      <c r="Y116"/>
      <c r="Z116" s="301">
        <v>0.35</v>
      </c>
      <c r="AA116" s="224">
        <v>1.5543500000000003</v>
      </c>
      <c r="AB116"/>
      <c r="AC116" s="301">
        <v>-5.85</v>
      </c>
      <c r="AD116" s="223">
        <v>-4.6456499999999998</v>
      </c>
      <c r="AE116"/>
      <c r="AF116" s="301">
        <v>1</v>
      </c>
      <c r="AG116" s="223">
        <v>2.2043500000000003</v>
      </c>
      <c r="AH116" s="100">
        <v>-22.432720000000003</v>
      </c>
      <c r="AI116" s="301">
        <v>6.8</v>
      </c>
      <c r="AJ116" s="223">
        <v>8.0043500000000005</v>
      </c>
      <c r="AK116"/>
      <c r="AV116" s="36">
        <v>42358</v>
      </c>
      <c r="AW116" s="163">
        <v>2.43635</v>
      </c>
      <c r="AX116" s="163">
        <v>-21.915720429142514</v>
      </c>
      <c r="AY116" s="163"/>
      <c r="BA116" s="163">
        <v>-3.5136500000000002</v>
      </c>
      <c r="BB116" s="163">
        <v>-22.688939871868996</v>
      </c>
      <c r="BC116" s="163">
        <v>-22.052592592592603</v>
      </c>
      <c r="BE116" s="163">
        <v>5.93635</v>
      </c>
      <c r="BF116" s="163">
        <v>-21.373021978220006</v>
      </c>
      <c r="BG116" s="163"/>
      <c r="BI116" s="163">
        <v>1.8363499999999999</v>
      </c>
      <c r="BJ116" s="163">
        <v>-21.943173189121012</v>
      </c>
      <c r="BK116" s="163"/>
      <c r="BM116" s="163">
        <v>0.2863500000000001</v>
      </c>
      <c r="BN116" s="163">
        <v>-23.53328941228752</v>
      </c>
      <c r="BO116" s="163">
        <v>-22.987402777777778</v>
      </c>
      <c r="BQ116" s="163">
        <v>-1.1636499999999999</v>
      </c>
      <c r="BR116" s="163">
        <v>-23.139357279915014</v>
      </c>
      <c r="BS116" s="163"/>
      <c r="BU116" s="163">
        <v>7.6363500000000002</v>
      </c>
      <c r="BV116" s="163">
        <v>-21.36397543947751</v>
      </c>
      <c r="BW116" s="163"/>
    </row>
    <row r="117" spans="1:75" ht="15" thickBot="1" x14ac:dyDescent="0.4">
      <c r="A117" s="95">
        <v>41263</v>
      </c>
      <c r="B117" s="36">
        <v>41263</v>
      </c>
      <c r="C117" s="301">
        <v>1.2</v>
      </c>
      <c r="D117" s="301">
        <v>-4.75</v>
      </c>
      <c r="E117" s="301">
        <v>4.7</v>
      </c>
      <c r="F117" s="301">
        <v>0.6</v>
      </c>
      <c r="G117" s="301">
        <v>-0.95</v>
      </c>
      <c r="H117" s="301">
        <v>-2.4</v>
      </c>
      <c r="I117" s="301">
        <v>6.4</v>
      </c>
      <c r="J117" s="106"/>
      <c r="K117" s="36">
        <v>42358</v>
      </c>
      <c r="L117" s="105">
        <v>-1.2514500000000002</v>
      </c>
      <c r="M117" s="98">
        <f t="shared" si="2"/>
        <v>-1.2363500000000001</v>
      </c>
      <c r="N117" s="108">
        <f t="shared" si="3"/>
        <v>-1.2200500000000003</v>
      </c>
      <c r="O117" s="262"/>
      <c r="P117" s="181">
        <v>42358</v>
      </c>
      <c r="Q117" s="301">
        <v>1.2</v>
      </c>
      <c r="R117" s="224">
        <v>2.43635</v>
      </c>
      <c r="S117"/>
      <c r="T117" s="301">
        <v>-4.75</v>
      </c>
      <c r="U117" s="224">
        <v>-3.5136500000000002</v>
      </c>
      <c r="V117"/>
      <c r="W117" s="301">
        <v>4.7</v>
      </c>
      <c r="X117" s="224">
        <v>5.93635</v>
      </c>
      <c r="Y117"/>
      <c r="Z117" s="301">
        <v>0.6</v>
      </c>
      <c r="AA117" s="224">
        <v>1.8363499999999999</v>
      </c>
      <c r="AB117"/>
      <c r="AC117" s="301">
        <v>-0.95</v>
      </c>
      <c r="AD117" s="223">
        <v>0.2863500000000001</v>
      </c>
      <c r="AE117">
        <v>-22.987402777777778</v>
      </c>
      <c r="AF117" s="301">
        <v>-2.4</v>
      </c>
      <c r="AG117" s="223">
        <v>-1.1636499999999999</v>
      </c>
      <c r="AH117" s="100"/>
      <c r="AI117" s="301">
        <v>6.4</v>
      </c>
      <c r="AJ117" s="223">
        <v>7.6363500000000002</v>
      </c>
      <c r="AK117"/>
      <c r="AV117" s="36">
        <v>42359</v>
      </c>
      <c r="AW117" s="163">
        <v>2.7647500000000003</v>
      </c>
      <c r="AX117" s="163">
        <v>-21.865720429142513</v>
      </c>
      <c r="AY117" s="163"/>
      <c r="BA117" s="163">
        <v>-4.0352499999999996</v>
      </c>
      <c r="BB117" s="163">
        <v>-22.760939871868995</v>
      </c>
      <c r="BC117" s="163"/>
      <c r="BE117" s="163">
        <v>6.6147499999999999</v>
      </c>
      <c r="BF117" s="163">
        <v>-21.353021978220006</v>
      </c>
      <c r="BG117" s="163"/>
      <c r="BI117" s="163">
        <v>1.4647500000000002</v>
      </c>
      <c r="BJ117" s="163">
        <v>-21.963173189121012</v>
      </c>
      <c r="BK117" s="163"/>
      <c r="BM117" s="163">
        <v>1.9147500000000002</v>
      </c>
      <c r="BN117" s="163">
        <v>-23.543289412287521</v>
      </c>
      <c r="BO117" s="163"/>
      <c r="BQ117" s="163">
        <v>-5.0352500000000004</v>
      </c>
      <c r="BR117" s="163">
        <v>-23.211357279915013</v>
      </c>
      <c r="BS117" s="163"/>
      <c r="BU117" s="163">
        <v>5.9647500000000004</v>
      </c>
      <c r="BV117" s="163">
        <v>-21.343975439477511</v>
      </c>
      <c r="BW117" s="163"/>
    </row>
    <row r="118" spans="1:75" ht="15" thickBot="1" x14ac:dyDescent="0.4">
      <c r="A118" s="95">
        <v>41264</v>
      </c>
      <c r="B118" s="36">
        <v>41264</v>
      </c>
      <c r="C118" s="301">
        <v>1.5</v>
      </c>
      <c r="D118" s="301">
        <v>-5.3</v>
      </c>
      <c r="E118" s="301">
        <v>5.35</v>
      </c>
      <c r="F118" s="301">
        <v>0.19999999999999998</v>
      </c>
      <c r="G118" s="301">
        <v>0.64999999999999991</v>
      </c>
      <c r="H118" s="301">
        <v>-6.3000000000000007</v>
      </c>
      <c r="I118" s="301">
        <v>4.7</v>
      </c>
      <c r="J118" s="106"/>
      <c r="K118" s="36">
        <v>42359</v>
      </c>
      <c r="L118" s="105">
        <v>-1.2780500000000004</v>
      </c>
      <c r="M118" s="98">
        <f t="shared" si="2"/>
        <v>-1.2647500000000003</v>
      </c>
      <c r="N118" s="108">
        <f t="shared" si="3"/>
        <v>-1.2502500000000001</v>
      </c>
      <c r="O118" s="262"/>
      <c r="P118" s="181">
        <v>42359</v>
      </c>
      <c r="Q118" s="301">
        <v>1.5</v>
      </c>
      <c r="R118" s="224">
        <v>2.7647500000000003</v>
      </c>
      <c r="S118" s="126"/>
      <c r="T118" s="301">
        <v>-5.3</v>
      </c>
      <c r="U118" s="224">
        <v>-4.0352499999999996</v>
      </c>
      <c r="V118"/>
      <c r="W118" s="301">
        <v>5.35</v>
      </c>
      <c r="X118" s="224">
        <v>6.6147499999999999</v>
      </c>
      <c r="Y118" s="127"/>
      <c r="Z118" s="301">
        <v>0.19999999999999998</v>
      </c>
      <c r="AA118" s="224">
        <v>1.4647500000000002</v>
      </c>
      <c r="AB118" s="127"/>
      <c r="AC118" s="301">
        <v>0.64999999999999991</v>
      </c>
      <c r="AD118" s="223">
        <v>1.9147500000000002</v>
      </c>
      <c r="AE118" s="127"/>
      <c r="AF118" s="301">
        <v>-6.3000000000000007</v>
      </c>
      <c r="AG118" s="223">
        <v>-5.0352500000000004</v>
      </c>
      <c r="AH118" s="385"/>
      <c r="AI118" s="301">
        <v>4.7</v>
      </c>
      <c r="AJ118" s="223">
        <v>5.9647500000000004</v>
      </c>
      <c r="AK118" s="385"/>
      <c r="AV118" s="36">
        <v>42360</v>
      </c>
      <c r="AW118" s="163">
        <v>1.28955</v>
      </c>
      <c r="AX118" s="163">
        <v>-21.885720429142513</v>
      </c>
      <c r="AY118" s="163"/>
      <c r="BA118" s="163">
        <v>-2.3104500000000003</v>
      </c>
      <c r="BB118" s="163">
        <v>-22.812939871868995</v>
      </c>
      <c r="BC118" s="163"/>
      <c r="BE118" s="163">
        <v>6.08955</v>
      </c>
      <c r="BF118" s="308">
        <v>-21.333021978220007</v>
      </c>
      <c r="BG118" s="230">
        <v>-20.986833333333333</v>
      </c>
      <c r="BI118" s="163">
        <v>0.73954999999999993</v>
      </c>
      <c r="BJ118" s="163">
        <v>-22.063173189121013</v>
      </c>
      <c r="BK118" s="163">
        <v>-22.612652777777772</v>
      </c>
      <c r="BM118" s="163">
        <v>0.88954999999999995</v>
      </c>
      <c r="BN118" s="163">
        <v>-23.593289412287522</v>
      </c>
      <c r="BO118" s="163"/>
      <c r="BQ118" s="163">
        <v>-4.0604499999999994</v>
      </c>
      <c r="BR118" s="163">
        <v>-23.283357279915013</v>
      </c>
      <c r="BS118" s="163"/>
      <c r="BU118" s="163">
        <v>1.28955</v>
      </c>
      <c r="BV118" s="163">
        <v>-21.463975439477512</v>
      </c>
      <c r="BW118" s="163"/>
    </row>
    <row r="119" spans="1:75" x14ac:dyDescent="0.35">
      <c r="A119" s="95">
        <v>41265</v>
      </c>
      <c r="B119" s="36">
        <v>41265</v>
      </c>
      <c r="C119" s="301">
        <v>0</v>
      </c>
      <c r="D119" s="301">
        <v>-3.6</v>
      </c>
      <c r="E119" s="301">
        <v>4.8</v>
      </c>
      <c r="F119" s="301">
        <v>-0.55000000000000004</v>
      </c>
      <c r="G119" s="301">
        <v>-0.4</v>
      </c>
      <c r="H119" s="301">
        <v>-5.35</v>
      </c>
      <c r="I119" s="301">
        <v>0</v>
      </c>
      <c r="J119" s="106"/>
      <c r="K119" s="36">
        <v>42360</v>
      </c>
      <c r="L119" s="105">
        <v>-1.3010499999999996</v>
      </c>
      <c r="M119" s="98">
        <f t="shared" si="2"/>
        <v>-1.28955</v>
      </c>
      <c r="N119" s="108">
        <f t="shared" si="3"/>
        <v>-1.27685</v>
      </c>
      <c r="O119" s="262"/>
      <c r="P119" s="181">
        <v>42360</v>
      </c>
      <c r="Q119" s="301">
        <v>0</v>
      </c>
      <c r="R119" s="224">
        <v>1.28955</v>
      </c>
      <c r="S119"/>
      <c r="T119" s="301">
        <v>-3.6</v>
      </c>
      <c r="U119" s="224">
        <v>-2.3104500000000003</v>
      </c>
      <c r="V119"/>
      <c r="W119" s="301">
        <v>4.8</v>
      </c>
      <c r="X119" s="224">
        <v>6.08955</v>
      </c>
      <c r="Y119">
        <v>-20.986833333333333</v>
      </c>
      <c r="Z119" s="301">
        <v>-0.55000000000000004</v>
      </c>
      <c r="AA119" s="224">
        <v>0.73954999999999993</v>
      </c>
      <c r="AB119">
        <v>-22.612652777777772</v>
      </c>
      <c r="AC119" s="301">
        <v>-0.4</v>
      </c>
      <c r="AD119" s="223">
        <v>0.88954999999999995</v>
      </c>
      <c r="AE119"/>
      <c r="AF119" s="301">
        <v>-5.35</v>
      </c>
      <c r="AG119" s="223">
        <v>-4.0604499999999994</v>
      </c>
      <c r="AH119" s="100"/>
      <c r="AI119" s="301">
        <v>0</v>
      </c>
      <c r="AJ119" s="223">
        <v>1.28955</v>
      </c>
      <c r="AK119"/>
      <c r="AV119" s="36">
        <v>42361</v>
      </c>
      <c r="AW119" s="163">
        <v>2.71075</v>
      </c>
      <c r="AX119" s="163">
        <v>-21.835720429142512</v>
      </c>
      <c r="AY119" s="163"/>
      <c r="BA119" s="163">
        <v>0.61075000000000002</v>
      </c>
      <c r="BB119" s="163">
        <v>-22.862939871868996</v>
      </c>
      <c r="BC119" s="163"/>
      <c r="BE119" s="163">
        <v>4.46075</v>
      </c>
      <c r="BF119" s="163">
        <v>-21.31802197822001</v>
      </c>
      <c r="BG119" s="163"/>
      <c r="BI119" s="163">
        <v>0.46074999999999999</v>
      </c>
      <c r="BJ119" s="163">
        <v>-22.163173189121014</v>
      </c>
      <c r="BK119" s="163"/>
      <c r="BM119" s="163">
        <v>0.4607500000000001</v>
      </c>
      <c r="BN119" s="163">
        <v>-23.643289412287523</v>
      </c>
      <c r="BO119" s="163"/>
      <c r="BQ119" s="163">
        <v>-4.8892499999999988</v>
      </c>
      <c r="BR119" s="163">
        <v>-23.355357279915012</v>
      </c>
      <c r="BS119" s="163"/>
      <c r="BU119" s="163">
        <v>1.26075</v>
      </c>
      <c r="BV119" s="163">
        <v>-21.583975439477513</v>
      </c>
      <c r="BW119" s="163"/>
    </row>
    <row r="120" spans="1:75" x14ac:dyDescent="0.35">
      <c r="A120" s="95">
        <v>41266</v>
      </c>
      <c r="B120" s="36">
        <v>41266</v>
      </c>
      <c r="C120" s="301">
        <v>1.4</v>
      </c>
      <c r="D120" s="301">
        <v>-0.70000000000000007</v>
      </c>
      <c r="E120" s="301">
        <v>3.15</v>
      </c>
      <c r="F120" s="301">
        <v>-0.85000000000000009</v>
      </c>
      <c r="G120" s="301">
        <v>-0.85</v>
      </c>
      <c r="H120" s="301">
        <v>-6.1999999999999993</v>
      </c>
      <c r="I120" s="301">
        <v>-5.0000000000000044E-2</v>
      </c>
      <c r="J120" s="106"/>
      <c r="K120" s="36">
        <v>42361</v>
      </c>
      <c r="L120" s="105">
        <v>-1.3204500000000003</v>
      </c>
      <c r="M120" s="98">
        <f t="shared" si="2"/>
        <v>-1.3107500000000001</v>
      </c>
      <c r="N120" s="108">
        <f t="shared" si="3"/>
        <v>-1.2998500000000002</v>
      </c>
      <c r="O120" s="262"/>
      <c r="P120" s="181">
        <v>42361</v>
      </c>
      <c r="Q120" s="301">
        <v>1.4</v>
      </c>
      <c r="R120" s="224">
        <v>2.71075</v>
      </c>
      <c r="S120"/>
      <c r="T120" s="301">
        <v>-0.70000000000000007</v>
      </c>
      <c r="U120" s="224">
        <v>0.61075000000000002</v>
      </c>
      <c r="V120"/>
      <c r="W120" s="301">
        <v>3.15</v>
      </c>
      <c r="X120" s="224">
        <v>4.46075</v>
      </c>
      <c r="Y120"/>
      <c r="Z120" s="301">
        <v>-0.85000000000000009</v>
      </c>
      <c r="AA120" s="224">
        <v>0.46074999999999999</v>
      </c>
      <c r="AB120"/>
      <c r="AC120" s="301">
        <v>-0.85</v>
      </c>
      <c r="AD120" s="223">
        <v>0.4607500000000001</v>
      </c>
      <c r="AE120"/>
      <c r="AF120" s="301">
        <v>-6.1999999999999993</v>
      </c>
      <c r="AG120" s="223">
        <v>-4.8892499999999988</v>
      </c>
      <c r="AH120" s="100"/>
      <c r="AI120" s="301">
        <v>-5.0000000000000044E-2</v>
      </c>
      <c r="AJ120" s="223">
        <v>1.26075</v>
      </c>
      <c r="AK120"/>
      <c r="AV120" s="36">
        <v>42362</v>
      </c>
      <c r="AW120" s="163">
        <v>3.4283500000000005</v>
      </c>
      <c r="AX120" s="163">
        <v>-21.735720429142511</v>
      </c>
      <c r="AY120" s="163"/>
      <c r="BA120" s="163">
        <v>0.77835000000000043</v>
      </c>
      <c r="BB120" s="163">
        <v>-22.912939871868996</v>
      </c>
      <c r="BC120" s="163"/>
      <c r="BE120" s="163">
        <v>4.0283500000000005</v>
      </c>
      <c r="BF120" s="163">
        <v>-21.303021978220013</v>
      </c>
      <c r="BG120" s="163"/>
      <c r="BI120" s="163">
        <v>0.37835000000000041</v>
      </c>
      <c r="BJ120" s="163">
        <v>-22.263173189121016</v>
      </c>
      <c r="BK120" s="163"/>
      <c r="BM120" s="163">
        <v>-0.12164999999999959</v>
      </c>
      <c r="BN120" s="163">
        <v>-23.683289412287522</v>
      </c>
      <c r="BO120" s="163"/>
      <c r="BQ120" s="163">
        <v>-9.1216499999999989</v>
      </c>
      <c r="BR120" s="163">
        <v>-23.475357279915009</v>
      </c>
      <c r="BS120" s="163"/>
      <c r="BU120" s="163">
        <v>3.3283500000000004</v>
      </c>
      <c r="BV120" s="163">
        <v>-21.583975439477513</v>
      </c>
      <c r="BW120" s="163"/>
    </row>
    <row r="121" spans="1:75" x14ac:dyDescent="0.35">
      <c r="A121" s="95">
        <v>41267</v>
      </c>
      <c r="B121" s="36">
        <v>41267</v>
      </c>
      <c r="C121" s="301">
        <v>2.1</v>
      </c>
      <c r="D121" s="301">
        <v>-0.54999999999999993</v>
      </c>
      <c r="E121" s="301">
        <v>2.7</v>
      </c>
      <c r="F121" s="301">
        <v>-0.95</v>
      </c>
      <c r="G121" s="301">
        <v>-1.45</v>
      </c>
      <c r="H121" s="301">
        <v>-10.45</v>
      </c>
      <c r="I121" s="301">
        <v>2</v>
      </c>
      <c r="J121" s="106"/>
      <c r="K121" s="36">
        <v>42362</v>
      </c>
      <c r="L121" s="105">
        <v>-1.3362500000000002</v>
      </c>
      <c r="M121" s="98">
        <f t="shared" si="2"/>
        <v>-1.3283500000000004</v>
      </c>
      <c r="N121" s="108">
        <f t="shared" si="3"/>
        <v>-1.31925</v>
      </c>
      <c r="O121" s="262"/>
      <c r="P121" s="181">
        <v>42362</v>
      </c>
      <c r="Q121" s="301">
        <v>2.1</v>
      </c>
      <c r="R121" s="224">
        <v>3.4283500000000005</v>
      </c>
      <c r="S121"/>
      <c r="T121" s="301">
        <v>-0.54999999999999993</v>
      </c>
      <c r="U121" s="224">
        <v>0.77835000000000043</v>
      </c>
      <c r="V121"/>
      <c r="W121" s="301">
        <v>2.7</v>
      </c>
      <c r="X121" s="224">
        <v>4.0283500000000005</v>
      </c>
      <c r="Y121"/>
      <c r="Z121" s="301">
        <v>-0.95</v>
      </c>
      <c r="AA121" s="224">
        <v>0.37835000000000041</v>
      </c>
      <c r="AB121"/>
      <c r="AC121" s="301">
        <v>-1.45</v>
      </c>
      <c r="AD121" s="223">
        <v>-0.12164999999999959</v>
      </c>
      <c r="AE121"/>
      <c r="AF121" s="301">
        <v>-10.45</v>
      </c>
      <c r="AG121" s="223">
        <v>-9.1216499999999989</v>
      </c>
      <c r="AH121" s="100"/>
      <c r="AI121" s="301">
        <v>2</v>
      </c>
      <c r="AJ121" s="223">
        <v>3.3283500000000004</v>
      </c>
      <c r="AK121"/>
      <c r="AV121" s="36">
        <v>42363</v>
      </c>
      <c r="AW121" s="163">
        <v>2.1923500000000002</v>
      </c>
      <c r="AX121" s="163">
        <v>-21.785720429142511</v>
      </c>
      <c r="AY121" s="163"/>
      <c r="BA121" s="163">
        <v>-1.0576499999999995</v>
      </c>
      <c r="BB121" s="163">
        <v>-22.934939871868995</v>
      </c>
      <c r="BC121" s="163"/>
      <c r="BE121" s="163">
        <v>2.8923500000000004</v>
      </c>
      <c r="BF121" s="163">
        <v>-21.353021978220013</v>
      </c>
      <c r="BG121" s="163"/>
      <c r="BI121" s="163">
        <v>-0.55764999999999953</v>
      </c>
      <c r="BJ121" s="163">
        <v>-22.343173189121018</v>
      </c>
      <c r="BK121" s="163"/>
      <c r="BM121" s="163">
        <v>-2.0076499999999999</v>
      </c>
      <c r="BN121" s="163">
        <v>-23.735289412287521</v>
      </c>
      <c r="BO121" s="163"/>
      <c r="BQ121" s="163">
        <v>-8.6576500000000003</v>
      </c>
      <c r="BR121" s="163">
        <v>-23.595357279915007</v>
      </c>
      <c r="BS121" s="163"/>
      <c r="BU121" s="163">
        <v>3.1423500000000004</v>
      </c>
      <c r="BV121" s="163">
        <v>-21.583975439477513</v>
      </c>
      <c r="BW121" s="163"/>
    </row>
    <row r="122" spans="1:75" x14ac:dyDescent="0.35">
      <c r="A122" s="95">
        <v>41268</v>
      </c>
      <c r="B122" s="36">
        <v>41268</v>
      </c>
      <c r="C122" s="301">
        <v>0.85</v>
      </c>
      <c r="D122" s="301">
        <v>-2.4</v>
      </c>
      <c r="E122" s="301">
        <v>1.55</v>
      </c>
      <c r="F122" s="301">
        <v>-1.9</v>
      </c>
      <c r="G122" s="301">
        <v>-3.35</v>
      </c>
      <c r="H122" s="301">
        <v>-10</v>
      </c>
      <c r="I122" s="301">
        <v>1.8</v>
      </c>
      <c r="J122" s="106"/>
      <c r="K122" s="36">
        <v>42363</v>
      </c>
      <c r="L122" s="105">
        <v>-1.3484500000000006</v>
      </c>
      <c r="M122" s="98">
        <f t="shared" si="2"/>
        <v>-1.3423500000000004</v>
      </c>
      <c r="N122" s="108">
        <f t="shared" si="3"/>
        <v>-1.3350500000000005</v>
      </c>
      <c r="O122" s="262"/>
      <c r="P122" s="181">
        <v>42363</v>
      </c>
      <c r="Q122" s="301">
        <v>0.85</v>
      </c>
      <c r="R122" s="224">
        <v>2.1923500000000002</v>
      </c>
      <c r="S122"/>
      <c r="T122" s="301">
        <v>-2.4</v>
      </c>
      <c r="U122" s="224">
        <v>-1.0576499999999995</v>
      </c>
      <c r="V122"/>
      <c r="W122" s="301">
        <v>1.55</v>
      </c>
      <c r="X122" s="224">
        <v>2.8923500000000004</v>
      </c>
      <c r="Y122"/>
      <c r="Z122" s="301">
        <v>-1.9</v>
      </c>
      <c r="AA122" s="224">
        <v>-0.55764999999999953</v>
      </c>
      <c r="AB122"/>
      <c r="AC122" s="301">
        <v>-3.35</v>
      </c>
      <c r="AD122" s="223">
        <v>-2.0076499999999999</v>
      </c>
      <c r="AE122"/>
      <c r="AF122" s="301">
        <v>-10</v>
      </c>
      <c r="AG122" s="223">
        <v>-8.6576500000000003</v>
      </c>
      <c r="AH122" s="100"/>
      <c r="AI122" s="301">
        <v>1.8</v>
      </c>
      <c r="AJ122" s="223">
        <v>3.1423500000000004</v>
      </c>
      <c r="AK122"/>
      <c r="AV122" s="36">
        <v>42364</v>
      </c>
      <c r="AW122" s="163">
        <v>1.3027500000000007</v>
      </c>
      <c r="AX122" s="163">
        <v>-21.905720429142512</v>
      </c>
      <c r="AY122" s="163"/>
      <c r="BA122" s="163">
        <v>-0.44724999999999904</v>
      </c>
      <c r="BB122" s="163">
        <v>-22.954939871868994</v>
      </c>
      <c r="BC122" s="163"/>
      <c r="BE122" s="163">
        <v>1.9027500000000008</v>
      </c>
      <c r="BF122" s="163">
        <v>-21.473021978220014</v>
      </c>
      <c r="BG122" s="163"/>
      <c r="BI122" s="163">
        <v>-3.0472499999999996</v>
      </c>
      <c r="BJ122" s="163">
        <v>-22.463173189121015</v>
      </c>
      <c r="BK122" s="163"/>
      <c r="BM122" s="163">
        <v>-4.6972499999999986</v>
      </c>
      <c r="BN122" s="163">
        <v>-23.80728941228752</v>
      </c>
      <c r="BO122" s="163"/>
      <c r="BQ122" s="163">
        <v>-7.5472499999999982</v>
      </c>
      <c r="BR122" s="163">
        <v>-23.691357279915007</v>
      </c>
      <c r="BS122" s="163"/>
      <c r="BU122" s="163">
        <v>2.4527500000000009</v>
      </c>
      <c r="BV122" s="163">
        <v>-21.633975439477513</v>
      </c>
      <c r="BW122" s="163"/>
    </row>
    <row r="123" spans="1:75" x14ac:dyDescent="0.35">
      <c r="A123" s="95">
        <v>41269</v>
      </c>
      <c r="B123" s="36">
        <v>41269</v>
      </c>
      <c r="C123" s="301">
        <v>-0.05</v>
      </c>
      <c r="D123" s="301">
        <v>-1.7999999999999998</v>
      </c>
      <c r="E123" s="301">
        <v>0.55000000000000004</v>
      </c>
      <c r="F123" s="301">
        <v>-4.4000000000000004</v>
      </c>
      <c r="G123" s="301">
        <v>-6.05</v>
      </c>
      <c r="H123" s="301">
        <v>-8.8999999999999986</v>
      </c>
      <c r="I123" s="301">
        <v>1.1000000000000001</v>
      </c>
      <c r="J123" s="106"/>
      <c r="K123" s="36">
        <v>42364</v>
      </c>
      <c r="L123" s="105">
        <v>-1.3570500000000008</v>
      </c>
      <c r="M123" s="98">
        <f t="shared" si="2"/>
        <v>-1.3527500000000008</v>
      </c>
      <c r="N123" s="108">
        <f t="shared" si="3"/>
        <v>-1.3472500000000005</v>
      </c>
      <c r="O123" s="262"/>
      <c r="P123" s="181">
        <v>42364</v>
      </c>
      <c r="Q123" s="301">
        <v>-0.05</v>
      </c>
      <c r="R123" s="224">
        <v>1.3027500000000007</v>
      </c>
      <c r="S123" s="98"/>
      <c r="T123" s="301">
        <v>-1.7999999999999998</v>
      </c>
      <c r="U123" s="224">
        <v>-0.44724999999999904</v>
      </c>
      <c r="V123"/>
      <c r="W123" s="301">
        <v>0.55000000000000004</v>
      </c>
      <c r="X123" s="224">
        <v>1.9027500000000008</v>
      </c>
      <c r="Y123"/>
      <c r="Z123" s="301">
        <v>-4.4000000000000004</v>
      </c>
      <c r="AA123" s="224">
        <v>-3.0472499999999996</v>
      </c>
      <c r="AB123"/>
      <c r="AC123" s="301">
        <v>-6.05</v>
      </c>
      <c r="AD123" s="223">
        <v>-4.6972499999999986</v>
      </c>
      <c r="AE123"/>
      <c r="AF123" s="301">
        <v>-8.8999999999999986</v>
      </c>
      <c r="AG123" s="223">
        <v>-7.5472499999999982</v>
      </c>
      <c r="AH123" s="100"/>
      <c r="AI123" s="301">
        <v>1.1000000000000001</v>
      </c>
      <c r="AJ123" s="223">
        <v>2.4527500000000009</v>
      </c>
      <c r="AK123"/>
      <c r="AV123" s="36">
        <v>42365</v>
      </c>
      <c r="AW123" s="163">
        <v>2.0595500000000007</v>
      </c>
      <c r="AX123" s="163">
        <v>-21.855720429142512</v>
      </c>
      <c r="AY123" s="163">
        <v>-21.737944444444441</v>
      </c>
      <c r="BA123" s="163">
        <v>0.90955000000000097</v>
      </c>
      <c r="BB123" s="163">
        <v>-23.004939871868995</v>
      </c>
      <c r="BC123" s="163"/>
      <c r="BE123" s="163">
        <v>2.0095500000000008</v>
      </c>
      <c r="BF123" s="163">
        <v>-21.523021978220015</v>
      </c>
      <c r="BG123" s="163"/>
      <c r="BI123" s="163">
        <v>-2.540449999999999</v>
      </c>
      <c r="BJ123" s="163">
        <v>-22.515173189121015</v>
      </c>
      <c r="BK123" s="163"/>
      <c r="BM123" s="163">
        <v>-2.040449999999999</v>
      </c>
      <c r="BN123" s="163">
        <v>-23.85928941228752</v>
      </c>
      <c r="BO123" s="163"/>
      <c r="BQ123" s="163">
        <v>-7.2404499999999992</v>
      </c>
      <c r="BR123" s="163">
        <v>-23.787357279915007</v>
      </c>
      <c r="BS123" s="163"/>
      <c r="BU123" s="163">
        <v>0.80955000000000099</v>
      </c>
      <c r="BV123" s="163">
        <v>-21.833975439477516</v>
      </c>
      <c r="BW123" s="163"/>
    </row>
    <row r="124" spans="1:75" x14ac:dyDescent="0.35">
      <c r="A124" s="95">
        <v>41270</v>
      </c>
      <c r="B124" s="36">
        <v>41270</v>
      </c>
      <c r="C124" s="301">
        <v>0.7</v>
      </c>
      <c r="D124" s="301">
        <v>-0.44999999999999996</v>
      </c>
      <c r="E124" s="301">
        <v>0.65</v>
      </c>
      <c r="F124" s="301">
        <v>-3.9</v>
      </c>
      <c r="G124" s="301">
        <v>-3.4</v>
      </c>
      <c r="H124" s="301">
        <v>-8.6</v>
      </c>
      <c r="I124" s="301">
        <v>-0.54999999999999993</v>
      </c>
      <c r="J124" s="106"/>
      <c r="K124" s="36">
        <v>42365</v>
      </c>
      <c r="L124" s="119">
        <v>-1.3620500000000009</v>
      </c>
      <c r="M124" s="98">
        <f t="shared" si="2"/>
        <v>-1.3595500000000009</v>
      </c>
      <c r="N124" s="108">
        <f t="shared" si="3"/>
        <v>-1.3558500000000009</v>
      </c>
      <c r="O124" s="262"/>
      <c r="P124" s="181">
        <v>42365</v>
      </c>
      <c r="Q124" s="301">
        <v>0.7</v>
      </c>
      <c r="R124" s="224">
        <v>2.0595500000000007</v>
      </c>
      <c r="S124">
        <v>-21.737944444444441</v>
      </c>
      <c r="T124" s="301">
        <v>-0.44999999999999996</v>
      </c>
      <c r="U124" s="224">
        <v>0.90955000000000097</v>
      </c>
      <c r="V124"/>
      <c r="W124" s="301">
        <v>0.65</v>
      </c>
      <c r="X124" s="224">
        <v>2.0095500000000008</v>
      </c>
      <c r="Y124"/>
      <c r="Z124" s="301">
        <v>-3.9</v>
      </c>
      <c r="AA124" s="224">
        <v>-2.540449999999999</v>
      </c>
      <c r="AB124"/>
      <c r="AC124" s="301">
        <v>-3.4</v>
      </c>
      <c r="AD124" s="223">
        <v>-2.040449999999999</v>
      </c>
      <c r="AE124"/>
      <c r="AF124" s="301">
        <v>-8.6</v>
      </c>
      <c r="AG124" s="223">
        <v>-7.2404499999999992</v>
      </c>
      <c r="AH124" s="100"/>
      <c r="AI124" s="301">
        <v>-0.54999999999999993</v>
      </c>
      <c r="AJ124" s="223">
        <v>0.80955000000000099</v>
      </c>
      <c r="AK124" s="104"/>
      <c r="AV124" s="36">
        <v>42366</v>
      </c>
      <c r="AW124" s="163">
        <v>2.2627500000000005</v>
      </c>
      <c r="AX124" s="163">
        <v>-21.805720429142511</v>
      </c>
      <c r="AY124" s="163"/>
      <c r="BA124" s="163">
        <v>0.61275000000000035</v>
      </c>
      <c r="BB124" s="163">
        <v>-23.054939871868996</v>
      </c>
      <c r="BC124" s="163"/>
      <c r="BE124" s="163">
        <v>2.3627500000000001</v>
      </c>
      <c r="BF124" s="163">
        <v>-21.573021978220016</v>
      </c>
      <c r="BG124" s="163"/>
      <c r="BI124" s="163">
        <v>-0.88724999999999965</v>
      </c>
      <c r="BJ124" s="163">
        <v>-22.555173189121014</v>
      </c>
      <c r="BK124" s="163"/>
      <c r="BM124" s="163">
        <v>0.21275000000000044</v>
      </c>
      <c r="BN124" s="163">
        <v>-23.909289412287521</v>
      </c>
      <c r="BO124" s="163"/>
      <c r="BQ124" s="163">
        <v>-5.0872499999999992</v>
      </c>
      <c r="BR124" s="163">
        <v>-23.823357279915008</v>
      </c>
      <c r="BS124" s="163"/>
      <c r="BU124" s="163">
        <v>-0.43724999999999947</v>
      </c>
      <c r="BV124" s="163">
        <v>-22.013975439477516</v>
      </c>
      <c r="BW124" s="163"/>
    </row>
    <row r="125" spans="1:75" x14ac:dyDescent="0.35">
      <c r="A125" s="95">
        <v>41271</v>
      </c>
      <c r="B125" s="36">
        <v>41271</v>
      </c>
      <c r="C125" s="301">
        <v>0.89999999999999991</v>
      </c>
      <c r="D125" s="301">
        <v>-0.75</v>
      </c>
      <c r="E125" s="301">
        <v>1</v>
      </c>
      <c r="F125" s="301">
        <v>-2.25</v>
      </c>
      <c r="G125" s="301">
        <v>-1.1499999999999999</v>
      </c>
      <c r="H125" s="301">
        <v>-6.4499999999999993</v>
      </c>
      <c r="I125" s="301">
        <v>-1.7999999999999998</v>
      </c>
      <c r="J125" s="106"/>
      <c r="K125" s="36">
        <v>42366</v>
      </c>
      <c r="L125" s="105">
        <v>-1.3634499999999998</v>
      </c>
      <c r="M125" s="98">
        <f t="shared" si="2"/>
        <v>-1.3627500000000003</v>
      </c>
      <c r="N125" s="108">
        <f t="shared" si="3"/>
        <v>-1.3608500000000003</v>
      </c>
      <c r="O125" s="262"/>
      <c r="P125" s="181">
        <v>42366</v>
      </c>
      <c r="Q125" s="301">
        <v>0.89999999999999991</v>
      </c>
      <c r="R125" s="224">
        <v>2.2627500000000005</v>
      </c>
      <c r="S125"/>
      <c r="T125" s="301">
        <v>-0.75</v>
      </c>
      <c r="U125" s="224">
        <v>0.61275000000000035</v>
      </c>
      <c r="V125"/>
      <c r="W125" s="301">
        <v>1</v>
      </c>
      <c r="X125" s="224">
        <v>2.3627500000000001</v>
      </c>
      <c r="Y125"/>
      <c r="Z125" s="301">
        <v>-2.25</v>
      </c>
      <c r="AA125" s="224">
        <v>-0.88724999999999965</v>
      </c>
      <c r="AB125"/>
      <c r="AC125" s="301">
        <v>-1.1499999999999999</v>
      </c>
      <c r="AD125" s="223">
        <v>0.21275000000000044</v>
      </c>
      <c r="AE125"/>
      <c r="AF125" s="301">
        <v>-6.4499999999999993</v>
      </c>
      <c r="AG125" s="223">
        <v>-5.0872499999999992</v>
      </c>
      <c r="AH125" s="100"/>
      <c r="AI125" s="301">
        <v>-1.7999999999999998</v>
      </c>
      <c r="AJ125" s="223">
        <v>-0.43724999999999947</v>
      </c>
      <c r="AK125" s="104"/>
      <c r="AV125" s="36">
        <v>42367</v>
      </c>
      <c r="AW125" s="163">
        <v>1.0623499999999999</v>
      </c>
      <c r="AX125" s="163">
        <v>-21.925720429142512</v>
      </c>
      <c r="AY125" s="163"/>
      <c r="BA125" s="163">
        <v>-3.7649999999999961E-2</v>
      </c>
      <c r="BB125" s="163">
        <v>-23.074939871868995</v>
      </c>
      <c r="BC125" s="163"/>
      <c r="BE125" s="163">
        <v>0.71234999999999993</v>
      </c>
      <c r="BF125" s="163">
        <v>-21.773021978220019</v>
      </c>
      <c r="BG125" s="163"/>
      <c r="BI125" s="163">
        <v>-0.78765000000000041</v>
      </c>
      <c r="BJ125" s="163">
        <v>-22.595173189121013</v>
      </c>
      <c r="BK125" s="163"/>
      <c r="BM125" s="163">
        <v>0.76234999999999986</v>
      </c>
      <c r="BN125" s="163">
        <v>-23.959289412287522</v>
      </c>
      <c r="BO125" s="163"/>
      <c r="BQ125" s="163">
        <v>-4.0376500000000002</v>
      </c>
      <c r="BR125" s="163">
        <v>-23.85935727991501</v>
      </c>
      <c r="BS125" s="163"/>
      <c r="BU125" s="163">
        <v>0.26235000000000008</v>
      </c>
      <c r="BV125" s="163">
        <v>-22.113975439477517</v>
      </c>
      <c r="BW125" s="163"/>
    </row>
    <row r="126" spans="1:75" x14ac:dyDescent="0.35">
      <c r="A126" s="95">
        <v>41272</v>
      </c>
      <c r="B126" s="36">
        <v>41272</v>
      </c>
      <c r="C126" s="301">
        <v>-0.3</v>
      </c>
      <c r="D126" s="301">
        <v>-1.4</v>
      </c>
      <c r="E126" s="301">
        <v>-0.65</v>
      </c>
      <c r="F126" s="301">
        <v>-2.1500000000000004</v>
      </c>
      <c r="G126" s="301">
        <v>-0.60000000000000009</v>
      </c>
      <c r="H126" s="301">
        <v>-5.4</v>
      </c>
      <c r="I126" s="301">
        <v>-1.0999999999999999</v>
      </c>
      <c r="J126" s="106"/>
      <c r="K126" s="36">
        <v>42367</v>
      </c>
      <c r="L126" s="105">
        <v>-1.3612500000000001</v>
      </c>
      <c r="M126" s="98">
        <f t="shared" si="2"/>
        <v>-1.3623499999999999</v>
      </c>
      <c r="N126" s="108">
        <f t="shared" si="3"/>
        <v>-1.3622500000000002</v>
      </c>
      <c r="O126" s="262"/>
      <c r="P126" s="181">
        <v>42367</v>
      </c>
      <c r="Q126" s="301">
        <v>-0.3</v>
      </c>
      <c r="R126" s="224">
        <v>1.0623499999999999</v>
      </c>
      <c r="S126"/>
      <c r="T126" s="301">
        <v>-1.4</v>
      </c>
      <c r="U126" s="224">
        <v>-3.7649999999999961E-2</v>
      </c>
      <c r="V126"/>
      <c r="W126" s="301">
        <v>-0.65</v>
      </c>
      <c r="X126" s="224">
        <v>0.71234999999999993</v>
      </c>
      <c r="Y126"/>
      <c r="Z126" s="301">
        <v>-2.1500000000000004</v>
      </c>
      <c r="AA126" s="224">
        <v>-0.78765000000000041</v>
      </c>
      <c r="AB126"/>
      <c r="AC126" s="301">
        <v>-0.60000000000000009</v>
      </c>
      <c r="AD126" s="223">
        <v>0.76234999999999986</v>
      </c>
      <c r="AE126"/>
      <c r="AF126" s="301">
        <v>-5.4</v>
      </c>
      <c r="AG126" s="223">
        <v>-4.0376500000000002</v>
      </c>
      <c r="AH126" s="100"/>
      <c r="AI126" s="301">
        <v>-1.0999999999999999</v>
      </c>
      <c r="AJ126" s="223">
        <v>0.26235000000000008</v>
      </c>
      <c r="AK126" s="104"/>
      <c r="AV126" s="36">
        <v>42368</v>
      </c>
      <c r="AW126" s="163">
        <v>-1.0416499999999997</v>
      </c>
      <c r="AX126" s="163">
        <v>-22.013720429142513</v>
      </c>
      <c r="AY126" s="163"/>
      <c r="BA126" s="163">
        <v>0.45835000000000015</v>
      </c>
      <c r="BB126" s="163">
        <v>-23.124939871868996</v>
      </c>
      <c r="BC126" s="163"/>
      <c r="BE126" s="163">
        <v>-3.7416499999999995</v>
      </c>
      <c r="BF126" s="163">
        <v>-21.993021978220018</v>
      </c>
      <c r="BG126" s="163"/>
      <c r="BI126" s="163">
        <v>-1.6416499999999998</v>
      </c>
      <c r="BJ126" s="163">
        <v>-22.639173189121014</v>
      </c>
      <c r="BK126" s="163"/>
      <c r="BM126" s="163">
        <v>0.20835000000000026</v>
      </c>
      <c r="BN126" s="163">
        <v>-24.009289412287522</v>
      </c>
      <c r="BO126" s="163"/>
      <c r="BQ126" s="163">
        <v>-5.0416500000000006</v>
      </c>
      <c r="BR126" s="163">
        <v>-23.895357279915011</v>
      </c>
      <c r="BS126" s="163"/>
      <c r="BU126" s="163">
        <v>2.7083500000000003</v>
      </c>
      <c r="BV126" s="163">
        <v>-22.063975439477517</v>
      </c>
      <c r="BW126" s="163"/>
    </row>
    <row r="127" spans="1:75" x14ac:dyDescent="0.35">
      <c r="A127" s="95">
        <v>41273</v>
      </c>
      <c r="B127" s="36">
        <v>41273</v>
      </c>
      <c r="C127" s="301">
        <v>-2.4</v>
      </c>
      <c r="D127" s="301">
        <v>-0.9</v>
      </c>
      <c r="E127" s="301">
        <v>-5.0999999999999996</v>
      </c>
      <c r="F127" s="301">
        <v>-3</v>
      </c>
      <c r="G127" s="301">
        <v>-1.1499999999999999</v>
      </c>
      <c r="H127" s="301">
        <v>-6.4</v>
      </c>
      <c r="I127" s="301">
        <v>1.35</v>
      </c>
      <c r="J127" s="106"/>
      <c r="K127" s="36">
        <v>42368</v>
      </c>
      <c r="L127" s="105">
        <v>-1.3554500000000003</v>
      </c>
      <c r="M127" s="98">
        <f t="shared" si="2"/>
        <v>-1.3583500000000002</v>
      </c>
      <c r="N127" s="108">
        <f t="shared" si="3"/>
        <v>-1.36005</v>
      </c>
      <c r="O127" s="262"/>
      <c r="P127" s="181">
        <v>42368</v>
      </c>
      <c r="Q127" s="301">
        <v>-2.4</v>
      </c>
      <c r="R127" s="224">
        <v>-1.0416499999999997</v>
      </c>
      <c r="S127"/>
      <c r="T127" s="301">
        <v>-0.9</v>
      </c>
      <c r="U127" s="224">
        <v>0.45835000000000015</v>
      </c>
      <c r="V127"/>
      <c r="W127" s="301">
        <v>-5.0999999999999996</v>
      </c>
      <c r="X127" s="224">
        <v>-3.7416499999999995</v>
      </c>
      <c r="Y127"/>
      <c r="Z127" s="301">
        <v>-3</v>
      </c>
      <c r="AA127" s="224">
        <v>-1.6416499999999998</v>
      </c>
      <c r="AB127"/>
      <c r="AC127" s="301">
        <v>-1.1499999999999999</v>
      </c>
      <c r="AD127" s="223">
        <v>0.20835000000000026</v>
      </c>
      <c r="AE127"/>
      <c r="AF127" s="301">
        <v>-6.4</v>
      </c>
      <c r="AG127" s="223">
        <v>-5.0416500000000006</v>
      </c>
      <c r="AH127" s="100"/>
      <c r="AI127" s="301">
        <v>1.35</v>
      </c>
      <c r="AJ127" s="223">
        <v>2.7083500000000003</v>
      </c>
      <c r="AK127" s="104"/>
      <c r="AV127" s="36">
        <v>42369</v>
      </c>
      <c r="AW127" s="163">
        <v>-3.2492499999999991</v>
      </c>
      <c r="AX127" s="163">
        <v>-22.13372042914251</v>
      </c>
      <c r="AY127" s="163"/>
      <c r="BA127" s="163">
        <v>1.6007500000000006</v>
      </c>
      <c r="BB127" s="163">
        <v>-23.134939871868998</v>
      </c>
      <c r="BC127" s="163"/>
      <c r="BE127" s="163">
        <v>-6.3492499999999996</v>
      </c>
      <c r="BF127" s="163">
        <v>-22.137021978220016</v>
      </c>
      <c r="BG127" s="163"/>
      <c r="BI127" s="163">
        <v>-6.0492499999999998</v>
      </c>
      <c r="BJ127" s="163">
        <v>-22.711173189121013</v>
      </c>
      <c r="BK127" s="163"/>
      <c r="BM127" s="163">
        <v>-3.8492499999999996</v>
      </c>
      <c r="BN127" s="163">
        <v>-24.069289412287521</v>
      </c>
      <c r="BO127" s="163"/>
      <c r="BQ127" s="163">
        <v>-6.3992499999999994</v>
      </c>
      <c r="BR127" s="163">
        <v>-23.931357279915012</v>
      </c>
      <c r="BS127" s="163"/>
      <c r="BU127" s="163">
        <v>1.2507500000000005</v>
      </c>
      <c r="BV127" s="163">
        <v>-22.083975439477516</v>
      </c>
      <c r="BW127" s="163"/>
    </row>
    <row r="128" spans="1:75" ht="15" thickBot="1" x14ac:dyDescent="0.4">
      <c r="A128" s="95">
        <v>41274</v>
      </c>
      <c r="B128" s="36">
        <v>41274</v>
      </c>
      <c r="C128" s="301">
        <v>-4.5999999999999996</v>
      </c>
      <c r="D128" s="301">
        <v>0.25</v>
      </c>
      <c r="E128" s="301">
        <v>-7.7</v>
      </c>
      <c r="F128" s="301">
        <v>-7.4</v>
      </c>
      <c r="G128" s="301">
        <v>-5.2</v>
      </c>
      <c r="H128" s="301">
        <v>-7.75</v>
      </c>
      <c r="I128" s="301">
        <v>-0.10000000000000009</v>
      </c>
      <c r="J128" s="106"/>
      <c r="K128" s="36">
        <v>42369</v>
      </c>
      <c r="L128" s="105">
        <v>-1.3460500000000006</v>
      </c>
      <c r="M128" s="98">
        <f t="shared" si="2"/>
        <v>-1.3507500000000006</v>
      </c>
      <c r="N128" s="108">
        <f t="shared" si="3"/>
        <v>-1.3542500000000004</v>
      </c>
      <c r="O128" s="262"/>
      <c r="P128" s="181">
        <v>42369</v>
      </c>
      <c r="Q128" s="301">
        <v>-4.5999999999999996</v>
      </c>
      <c r="R128" s="224">
        <v>-3.2492499999999991</v>
      </c>
      <c r="S128"/>
      <c r="T128" s="301">
        <v>0.25</v>
      </c>
      <c r="U128" s="224">
        <v>1.6007500000000006</v>
      </c>
      <c r="V128"/>
      <c r="W128" s="301">
        <v>-7.7</v>
      </c>
      <c r="X128" s="224">
        <v>-6.3492499999999996</v>
      </c>
      <c r="Y128"/>
      <c r="Z128" s="301">
        <v>-7.4</v>
      </c>
      <c r="AA128" s="224">
        <v>-6.0492499999999998</v>
      </c>
      <c r="AB128"/>
      <c r="AC128" s="301">
        <v>-5.2</v>
      </c>
      <c r="AD128" s="223">
        <v>-3.8492499999999996</v>
      </c>
      <c r="AE128"/>
      <c r="AF128" s="301">
        <v>-7.75</v>
      </c>
      <c r="AG128" s="223">
        <v>-6.3992499999999994</v>
      </c>
      <c r="AH128" s="100"/>
      <c r="AI128" s="301">
        <v>-0.10000000000000009</v>
      </c>
      <c r="AJ128" s="223">
        <v>1.2507500000000005</v>
      </c>
      <c r="AK128" s="104"/>
      <c r="AV128" s="36">
        <v>42370</v>
      </c>
      <c r="AW128" s="163">
        <v>-4.1604499999999991</v>
      </c>
      <c r="AX128" s="163">
        <v>-22.277720429142509</v>
      </c>
      <c r="AY128" s="163"/>
      <c r="BA128" s="163">
        <v>1.139550000000001</v>
      </c>
      <c r="BB128" s="163">
        <v>-23.144939871868999</v>
      </c>
      <c r="BC128" s="163"/>
      <c r="BE128" s="163">
        <v>-4.7104499999999998</v>
      </c>
      <c r="BF128" s="163">
        <v>-22.281021978220014</v>
      </c>
      <c r="BG128" s="163"/>
      <c r="BI128" s="163">
        <v>-9.5104500000000005</v>
      </c>
      <c r="BJ128" s="163">
        <v>-22.83117318912101</v>
      </c>
      <c r="BK128" s="163"/>
      <c r="BM128" s="163">
        <v>-3.7604499999999987</v>
      </c>
      <c r="BN128" s="163">
        <v>-24.12928941228752</v>
      </c>
      <c r="BO128" s="163"/>
      <c r="BQ128" s="163">
        <v>-6.5104499999999987</v>
      </c>
      <c r="BR128" s="163">
        <v>-23.967357279915014</v>
      </c>
      <c r="BS128" s="163"/>
      <c r="BU128" s="163">
        <v>-0.51044999999999918</v>
      </c>
      <c r="BV128" s="163">
        <v>-22.163975439477518</v>
      </c>
      <c r="BW128" s="163">
        <v>-22.986734126984128</v>
      </c>
    </row>
    <row r="129" spans="1:75" ht="15" thickBot="1" x14ac:dyDescent="0.4">
      <c r="A129" s="95">
        <v>41275</v>
      </c>
      <c r="B129" s="36">
        <v>41275</v>
      </c>
      <c r="C129" s="301">
        <v>-5.5</v>
      </c>
      <c r="D129" s="301">
        <v>-0.19999999999999996</v>
      </c>
      <c r="E129" s="301">
        <v>-6.0500000000000007</v>
      </c>
      <c r="F129" s="301">
        <v>-10.850000000000001</v>
      </c>
      <c r="G129" s="301">
        <v>-5.0999999999999996</v>
      </c>
      <c r="H129" s="301">
        <v>-7.85</v>
      </c>
      <c r="I129" s="301">
        <v>-1.85</v>
      </c>
      <c r="J129" s="106"/>
      <c r="K129" s="36">
        <v>42370</v>
      </c>
      <c r="L129" s="105">
        <v>-1.333050000000001</v>
      </c>
      <c r="M129" s="98">
        <f t="shared" si="2"/>
        <v>-1.3395500000000009</v>
      </c>
      <c r="N129" s="108">
        <f t="shared" si="3"/>
        <v>-1.3448500000000008</v>
      </c>
      <c r="O129" s="262"/>
      <c r="P129" s="181">
        <v>42370</v>
      </c>
      <c r="Q129" s="301">
        <v>-5.5</v>
      </c>
      <c r="R129" s="224">
        <v>-4.1604499999999991</v>
      </c>
      <c r="S129"/>
      <c r="T129" s="301">
        <v>-0.19999999999999996</v>
      </c>
      <c r="U129" s="224">
        <v>1.139550000000001</v>
      </c>
      <c r="V129" s="98"/>
      <c r="W129" s="301">
        <v>-6.0500000000000007</v>
      </c>
      <c r="X129" s="224">
        <v>-4.7104499999999998</v>
      </c>
      <c r="Y129"/>
      <c r="Z129" s="301">
        <v>-10.850000000000001</v>
      </c>
      <c r="AA129" s="224">
        <v>-9.5104500000000005</v>
      </c>
      <c r="AB129"/>
      <c r="AC129" s="301">
        <v>-5.0999999999999996</v>
      </c>
      <c r="AD129" s="223">
        <v>-3.7604499999999987</v>
      </c>
      <c r="AE129"/>
      <c r="AF129" s="301">
        <v>-7.85</v>
      </c>
      <c r="AG129" s="223">
        <v>-6.5104499999999987</v>
      </c>
      <c r="AH129" s="100"/>
      <c r="AI129" s="301">
        <v>-1.85</v>
      </c>
      <c r="AJ129" s="223">
        <v>-0.51044999999999918</v>
      </c>
      <c r="AK129">
        <v>-22.986734126984128</v>
      </c>
      <c r="AV129" s="36">
        <v>42371</v>
      </c>
      <c r="AW129" s="163">
        <v>-3.4752499999999991</v>
      </c>
      <c r="AX129" s="163">
        <v>-22.397720429142506</v>
      </c>
      <c r="AY129" s="163"/>
      <c r="BA129" s="163">
        <v>1.324750000000001</v>
      </c>
      <c r="BB129" s="163">
        <v>-23.154939871869001</v>
      </c>
      <c r="BC129" s="163"/>
      <c r="BE129" s="163">
        <v>-2.4252499999999992</v>
      </c>
      <c r="BF129" s="163">
        <v>-22.385021978220013</v>
      </c>
      <c r="BG129" s="163"/>
      <c r="BI129" s="163">
        <v>-7.6252499999999985</v>
      </c>
      <c r="BJ129" s="163">
        <v>-22.92717318912101</v>
      </c>
      <c r="BK129" s="163"/>
      <c r="BM129" s="163">
        <v>-3.7752499999999989</v>
      </c>
      <c r="BN129" s="163">
        <v>-24.189289412287518</v>
      </c>
      <c r="BO129" s="163"/>
      <c r="BQ129" s="163">
        <v>-6.3252499999999996</v>
      </c>
      <c r="BR129" s="308">
        <v>-24.003357279915015</v>
      </c>
      <c r="BS129" s="230">
        <v>-24.796685185185186</v>
      </c>
      <c r="BU129" s="163">
        <v>1.124750000000001</v>
      </c>
      <c r="BV129" s="163">
        <v>-22.183975439477518</v>
      </c>
      <c r="BW129" s="163"/>
    </row>
    <row r="130" spans="1:75" x14ac:dyDescent="0.35">
      <c r="A130" s="95">
        <v>41276</v>
      </c>
      <c r="B130" s="36">
        <v>41276</v>
      </c>
      <c r="C130" s="301">
        <v>-4.8</v>
      </c>
      <c r="D130" s="301">
        <v>0</v>
      </c>
      <c r="E130" s="301">
        <v>-3.75</v>
      </c>
      <c r="F130" s="301">
        <v>-8.9499999999999993</v>
      </c>
      <c r="G130" s="301">
        <v>-5.0999999999999996</v>
      </c>
      <c r="H130" s="301">
        <v>-7.65</v>
      </c>
      <c r="I130" s="301">
        <v>-0.2</v>
      </c>
      <c r="J130" s="106"/>
      <c r="K130" s="36">
        <v>42371</v>
      </c>
      <c r="L130" s="105">
        <v>-1.316450000000001</v>
      </c>
      <c r="M130" s="98">
        <f t="shared" si="2"/>
        <v>-1.324750000000001</v>
      </c>
      <c r="N130" s="108">
        <f t="shared" si="3"/>
        <v>-1.3318500000000009</v>
      </c>
      <c r="O130" s="262"/>
      <c r="P130" s="181">
        <v>42371</v>
      </c>
      <c r="Q130" s="301">
        <v>-4.8</v>
      </c>
      <c r="R130" s="224">
        <v>-3.4752499999999991</v>
      </c>
      <c r="S130"/>
      <c r="T130" s="301">
        <v>0</v>
      </c>
      <c r="U130" s="224">
        <v>1.324750000000001</v>
      </c>
      <c r="V130">
        <v>-21.5655</v>
      </c>
      <c r="W130" s="301">
        <v>-3.75</v>
      </c>
      <c r="X130" s="224">
        <v>-2.4252499999999992</v>
      </c>
      <c r="Y130"/>
      <c r="Z130" s="301">
        <v>-8.9499999999999993</v>
      </c>
      <c r="AA130" s="224">
        <v>-7.6252499999999985</v>
      </c>
      <c r="AB130"/>
      <c r="AC130" s="301">
        <v>-5.0999999999999996</v>
      </c>
      <c r="AD130" s="223">
        <v>-3.7752499999999989</v>
      </c>
      <c r="AE130"/>
      <c r="AF130" s="301">
        <v>-7.65</v>
      </c>
      <c r="AG130" s="223">
        <v>-6.3252499999999996</v>
      </c>
      <c r="AH130" s="100">
        <v>-24.796685185185186</v>
      </c>
      <c r="AI130" s="301">
        <v>-0.2</v>
      </c>
      <c r="AJ130" s="223">
        <v>1.124750000000001</v>
      </c>
      <c r="AK130"/>
      <c r="AV130" s="36">
        <v>42372</v>
      </c>
      <c r="AW130" s="163">
        <v>-1.9936499999999993</v>
      </c>
      <c r="AX130" s="163">
        <v>-22.485720429142507</v>
      </c>
      <c r="AY130" s="163"/>
      <c r="BA130" s="163">
        <v>2.7063500000000005</v>
      </c>
      <c r="BB130" s="163">
        <v>-23.104939871869</v>
      </c>
      <c r="BC130" s="163">
        <v>-21.5655</v>
      </c>
      <c r="BE130" s="163">
        <v>-2.5436499999999991</v>
      </c>
      <c r="BF130" s="163">
        <v>-22.489021978220013</v>
      </c>
      <c r="BG130" s="163"/>
      <c r="BI130" s="163">
        <v>-5.2436499999999988</v>
      </c>
      <c r="BJ130" s="163">
        <v>-22.999173189121009</v>
      </c>
      <c r="BK130" s="163"/>
      <c r="BM130" s="163">
        <v>-8.3436500000000002</v>
      </c>
      <c r="BN130" s="163">
        <v>-24.309289412287516</v>
      </c>
      <c r="BO130" s="163">
        <v>-24.510592592592591</v>
      </c>
      <c r="BQ130" s="163">
        <v>-6.9936500000000006</v>
      </c>
      <c r="BR130" s="163">
        <v>-24.039357279915016</v>
      </c>
      <c r="BS130" s="163"/>
      <c r="BU130" s="163">
        <v>3.1563500000000007</v>
      </c>
      <c r="BV130" s="163">
        <v>-22.083975439477516</v>
      </c>
      <c r="BW130" s="163"/>
    </row>
    <row r="131" spans="1:75" ht="15" thickBot="1" x14ac:dyDescent="0.4">
      <c r="A131" s="95">
        <v>41277</v>
      </c>
      <c r="B131" s="36">
        <v>41277</v>
      </c>
      <c r="C131" s="301">
        <v>-3.3</v>
      </c>
      <c r="D131" s="301">
        <v>1.4</v>
      </c>
      <c r="E131" s="301">
        <v>-3.8499999999999996</v>
      </c>
      <c r="F131" s="301">
        <v>-6.55</v>
      </c>
      <c r="G131" s="301">
        <v>-9.65</v>
      </c>
      <c r="H131" s="301">
        <v>-8.3000000000000007</v>
      </c>
      <c r="I131" s="301">
        <v>1.85</v>
      </c>
      <c r="J131" s="106"/>
      <c r="K131" s="36">
        <v>42372</v>
      </c>
      <c r="L131" s="105">
        <v>-1.2962499999999999</v>
      </c>
      <c r="M131" s="98">
        <f t="shared" si="2"/>
        <v>-1.3063500000000006</v>
      </c>
      <c r="N131" s="108">
        <f t="shared" si="3"/>
        <v>-1.3152500000000007</v>
      </c>
      <c r="O131" s="262"/>
      <c r="P131" s="181">
        <v>42372</v>
      </c>
      <c r="Q131" s="301">
        <v>-3.3</v>
      </c>
      <c r="R131" s="224">
        <v>-1.9936499999999993</v>
      </c>
      <c r="S131"/>
      <c r="T131" s="301">
        <v>1.4</v>
      </c>
      <c r="U131" s="224">
        <v>2.7063500000000005</v>
      </c>
      <c r="V131"/>
      <c r="W131" s="301">
        <v>-3.8499999999999996</v>
      </c>
      <c r="X131" s="224">
        <v>-2.5436499999999991</v>
      </c>
      <c r="Y131"/>
      <c r="Z131" s="301">
        <v>-6.55</v>
      </c>
      <c r="AA131" s="224">
        <v>-5.2436499999999988</v>
      </c>
      <c r="AB131"/>
      <c r="AC131" s="301">
        <v>-9.65</v>
      </c>
      <c r="AD131" s="223">
        <v>-8.3436500000000002</v>
      </c>
      <c r="AE131">
        <v>-24.510592592592591</v>
      </c>
      <c r="AF131" s="301">
        <v>-8.3000000000000007</v>
      </c>
      <c r="AG131" s="223">
        <v>-6.9936500000000006</v>
      </c>
      <c r="AH131" s="100"/>
      <c r="AI131" s="301">
        <v>1.85</v>
      </c>
      <c r="AJ131" s="223">
        <v>3.1563500000000007</v>
      </c>
      <c r="AK131"/>
      <c r="AV131" s="36">
        <v>42373</v>
      </c>
      <c r="AW131" s="163">
        <v>-2.0656499999999998</v>
      </c>
      <c r="AX131" s="163">
        <v>-22.589720429142506</v>
      </c>
      <c r="AY131" s="163"/>
      <c r="BA131" s="163">
        <v>0.48434999999999984</v>
      </c>
      <c r="BB131" s="163">
        <v>-23.154939871869001</v>
      </c>
      <c r="BC131" s="163"/>
      <c r="BE131" s="163">
        <v>-2.61565</v>
      </c>
      <c r="BF131" s="163">
        <v>-22.593021978220012</v>
      </c>
      <c r="BG131" s="163"/>
      <c r="BI131" s="163">
        <v>-4.4156500000000003</v>
      </c>
      <c r="BJ131" s="163">
        <v>-23.071173189121009</v>
      </c>
      <c r="BK131" s="163"/>
      <c r="BM131" s="163">
        <v>-10.265650000000001</v>
      </c>
      <c r="BN131" s="163">
        <v>-24.369289412287515</v>
      </c>
      <c r="BO131" s="163"/>
      <c r="BQ131" s="163">
        <v>-5.7656500000000008</v>
      </c>
      <c r="BR131" s="163">
        <v>-24.075357279915018</v>
      </c>
      <c r="BS131" s="163"/>
      <c r="BU131" s="163">
        <v>6.2843499999999999</v>
      </c>
      <c r="BV131" s="163">
        <v>-21.963975439477515</v>
      </c>
      <c r="BW131" s="163"/>
    </row>
    <row r="132" spans="1:75" ht="15" thickBot="1" x14ac:dyDescent="0.4">
      <c r="A132" s="95">
        <v>41278</v>
      </c>
      <c r="B132" s="36">
        <v>41278</v>
      </c>
      <c r="C132" s="301">
        <v>-3.3499999999999996</v>
      </c>
      <c r="D132" s="301">
        <v>-0.8</v>
      </c>
      <c r="E132" s="301">
        <v>-3.9</v>
      </c>
      <c r="F132" s="301">
        <v>-5.7</v>
      </c>
      <c r="G132" s="301">
        <v>-11.55</v>
      </c>
      <c r="H132" s="301">
        <v>-7.0500000000000007</v>
      </c>
      <c r="I132" s="301">
        <v>5</v>
      </c>
      <c r="J132" s="106"/>
      <c r="K132" s="36">
        <v>42373</v>
      </c>
      <c r="L132" s="105">
        <v>-1.2724500000000001</v>
      </c>
      <c r="M132" s="98">
        <f t="shared" si="2"/>
        <v>-1.2843499999999999</v>
      </c>
      <c r="N132" s="108">
        <f t="shared" si="3"/>
        <v>-1.2950500000000005</v>
      </c>
      <c r="O132" s="262"/>
      <c r="P132" s="181">
        <v>42373</v>
      </c>
      <c r="Q132" s="301">
        <v>-3.3499999999999996</v>
      </c>
      <c r="R132" s="224">
        <v>-2.0656499999999998</v>
      </c>
      <c r="S132" s="126"/>
      <c r="T132" s="301">
        <v>-0.8</v>
      </c>
      <c r="U132" s="224">
        <v>0.48434999999999984</v>
      </c>
      <c r="V132"/>
      <c r="W132" s="301">
        <v>-3.9</v>
      </c>
      <c r="X132" s="224">
        <v>-2.61565</v>
      </c>
      <c r="Y132" s="127"/>
      <c r="Z132" s="301">
        <v>-5.7</v>
      </c>
      <c r="AA132" s="224">
        <v>-4.4156500000000003</v>
      </c>
      <c r="AB132" s="127"/>
      <c r="AC132" s="301">
        <v>-11.55</v>
      </c>
      <c r="AD132" s="223">
        <v>-10.265650000000001</v>
      </c>
      <c r="AE132" s="127"/>
      <c r="AF132" s="301">
        <v>-7.0500000000000007</v>
      </c>
      <c r="AG132" s="223">
        <v>-5.7656500000000008</v>
      </c>
      <c r="AH132" s="385"/>
      <c r="AI132" s="301">
        <v>5</v>
      </c>
      <c r="AJ132" s="223">
        <v>6.2843499999999999</v>
      </c>
      <c r="AK132" s="385"/>
      <c r="AV132" s="36">
        <v>42374</v>
      </c>
      <c r="AW132" s="163">
        <v>-2.74125</v>
      </c>
      <c r="AX132" s="163">
        <v>-22.693720429142505</v>
      </c>
      <c r="AY132" s="163"/>
      <c r="BA132" s="163">
        <v>-2.8412499999999996</v>
      </c>
      <c r="BB132" s="163">
        <v>-23.180939871869001</v>
      </c>
      <c r="BC132" s="163"/>
      <c r="BE132" s="163">
        <v>-1.0412499999999996</v>
      </c>
      <c r="BF132" s="308">
        <v>-22.681021978220013</v>
      </c>
      <c r="BG132" s="230">
        <v>-22.235000000000007</v>
      </c>
      <c r="BI132" s="163">
        <v>-2.2912499999999998</v>
      </c>
      <c r="BJ132" s="163">
        <v>-23.123173189121008</v>
      </c>
      <c r="BK132" s="163">
        <v>-23.921037037037038</v>
      </c>
      <c r="BM132" s="163">
        <v>-9.5412499999999998</v>
      </c>
      <c r="BN132" s="163">
        <v>-24.429289412287513</v>
      </c>
      <c r="BO132" s="163"/>
      <c r="BQ132" s="163">
        <v>-2.0912499999999996</v>
      </c>
      <c r="BR132" s="163">
        <v>-24.101357279915018</v>
      </c>
      <c r="BS132" s="163"/>
      <c r="BU132" s="163">
        <v>5.8087500000000007</v>
      </c>
      <c r="BV132" s="163">
        <v>-21.943975439477516</v>
      </c>
      <c r="BW132" s="163"/>
    </row>
    <row r="133" spans="1:75" x14ac:dyDescent="0.35">
      <c r="A133" s="95">
        <v>41279</v>
      </c>
      <c r="B133" s="36">
        <v>41279</v>
      </c>
      <c r="C133" s="301">
        <v>-4</v>
      </c>
      <c r="D133" s="301">
        <v>-4.0999999999999996</v>
      </c>
      <c r="E133" s="301">
        <v>-2.2999999999999998</v>
      </c>
      <c r="F133" s="301">
        <v>-3.5500000000000003</v>
      </c>
      <c r="G133" s="301">
        <v>-10.8</v>
      </c>
      <c r="H133" s="301">
        <v>-3.3499999999999996</v>
      </c>
      <c r="I133" s="301">
        <v>4.5500000000000007</v>
      </c>
      <c r="J133" s="106"/>
      <c r="K133" s="36">
        <v>42374</v>
      </c>
      <c r="L133" s="105">
        <v>-1.2450500000000004</v>
      </c>
      <c r="M133" s="98">
        <f t="shared" si="2"/>
        <v>-1.2587500000000003</v>
      </c>
      <c r="N133" s="108">
        <f t="shared" si="3"/>
        <v>-1.27125</v>
      </c>
      <c r="O133" s="262"/>
      <c r="P133" s="181">
        <v>42374</v>
      </c>
      <c r="Q133" s="301">
        <v>-4</v>
      </c>
      <c r="R133" s="224">
        <v>-2.74125</v>
      </c>
      <c r="S133"/>
      <c r="T133" s="301">
        <v>-4.0999999999999996</v>
      </c>
      <c r="U133" s="224">
        <v>-2.8412499999999996</v>
      </c>
      <c r="V133"/>
      <c r="W133" s="301">
        <v>-2.2999999999999998</v>
      </c>
      <c r="X133" s="224">
        <v>-1.0412499999999996</v>
      </c>
      <c r="Y133">
        <v>-22.235000000000007</v>
      </c>
      <c r="Z133" s="301">
        <v>-3.5500000000000003</v>
      </c>
      <c r="AA133" s="224">
        <v>-2.2912499999999998</v>
      </c>
      <c r="AB133">
        <v>-23.921037037037038</v>
      </c>
      <c r="AC133" s="301">
        <v>-10.8</v>
      </c>
      <c r="AD133" s="223">
        <v>-9.5412499999999998</v>
      </c>
      <c r="AE133"/>
      <c r="AF133" s="301">
        <v>-3.3499999999999996</v>
      </c>
      <c r="AG133" s="223">
        <v>-2.0912499999999996</v>
      </c>
      <c r="AH133" s="100"/>
      <c r="AI133" s="301">
        <v>4.5500000000000007</v>
      </c>
      <c r="AJ133" s="223">
        <v>5.8087500000000007</v>
      </c>
      <c r="AK133"/>
      <c r="AV133" s="327">
        <v>42375</v>
      </c>
      <c r="AW133" s="163">
        <v>-0.87044999999999972</v>
      </c>
      <c r="AX133" s="163">
        <v>-22.773720429142507</v>
      </c>
      <c r="AY133" s="163"/>
      <c r="BA133" s="163">
        <v>-4.6704499999999998</v>
      </c>
      <c r="BB133" s="163">
        <v>-23.216939871869002</v>
      </c>
      <c r="BC133" s="163"/>
      <c r="BE133" s="163">
        <v>0.77955000000000041</v>
      </c>
      <c r="BF133" s="163">
        <v>-22.781021978220014</v>
      </c>
      <c r="BG133" s="163"/>
      <c r="BI133" s="163">
        <v>0.47955000000000025</v>
      </c>
      <c r="BJ133" s="163">
        <v>-23.173173189121009</v>
      </c>
      <c r="BK133" s="163"/>
      <c r="BM133" s="163">
        <v>-8.2204499999999996</v>
      </c>
      <c r="BN133" s="163">
        <v>-24.489289412287512</v>
      </c>
      <c r="BO133" s="163"/>
      <c r="BQ133" s="163">
        <v>1.7295500000000004</v>
      </c>
      <c r="BR133" s="163">
        <v>-24.111357279915019</v>
      </c>
      <c r="BS133" s="163"/>
      <c r="BU133" s="163">
        <v>3.8795500000000009</v>
      </c>
      <c r="BV133" s="163">
        <v>-21.943975439477516</v>
      </c>
      <c r="BW133" s="163"/>
    </row>
    <row r="134" spans="1:75" x14ac:dyDescent="0.35">
      <c r="A134" s="95">
        <v>41280</v>
      </c>
      <c r="B134" s="36">
        <v>41280</v>
      </c>
      <c r="C134" s="301">
        <v>-2.1</v>
      </c>
      <c r="D134" s="301">
        <v>-5.9</v>
      </c>
      <c r="E134" s="301">
        <v>-0.44999999999999996</v>
      </c>
      <c r="F134" s="301">
        <v>-0.75000000000000011</v>
      </c>
      <c r="G134" s="301">
        <v>-9.4499999999999993</v>
      </c>
      <c r="H134" s="301">
        <v>0.5</v>
      </c>
      <c r="I134" s="301">
        <v>2.6500000000000004</v>
      </c>
      <c r="J134" s="106"/>
      <c r="K134" s="36">
        <v>42375</v>
      </c>
      <c r="L134" s="105">
        <v>-1.2140500000000003</v>
      </c>
      <c r="M134" s="98">
        <f t="shared" si="2"/>
        <v>-1.2295500000000004</v>
      </c>
      <c r="N134" s="108">
        <f t="shared" si="3"/>
        <v>-1.2438500000000003</v>
      </c>
      <c r="O134" s="262"/>
      <c r="P134" s="181">
        <v>42375</v>
      </c>
      <c r="Q134" s="301">
        <v>-2.1</v>
      </c>
      <c r="R134" s="224">
        <v>-0.87044999999999972</v>
      </c>
      <c r="S134"/>
      <c r="T134" s="301">
        <v>-5.9</v>
      </c>
      <c r="U134" s="224">
        <v>-4.6704499999999998</v>
      </c>
      <c r="V134"/>
      <c r="W134" s="301">
        <v>-0.44999999999999996</v>
      </c>
      <c r="X134" s="224">
        <v>0.77955000000000041</v>
      </c>
      <c r="Y134"/>
      <c r="Z134" s="301">
        <v>-0.75000000000000011</v>
      </c>
      <c r="AA134" s="224">
        <v>0.47955000000000025</v>
      </c>
      <c r="AB134"/>
      <c r="AC134" s="301">
        <v>-9.4499999999999993</v>
      </c>
      <c r="AD134" s="223">
        <v>-8.2204499999999996</v>
      </c>
      <c r="AE134"/>
      <c r="AF134" s="301">
        <v>0.5</v>
      </c>
      <c r="AG134" s="223">
        <v>1.7295500000000004</v>
      </c>
      <c r="AH134" s="100"/>
      <c r="AI134" s="301">
        <v>2.6500000000000004</v>
      </c>
      <c r="AJ134" s="223">
        <v>3.8795500000000009</v>
      </c>
      <c r="AK134"/>
      <c r="AV134" s="36">
        <v>42376</v>
      </c>
      <c r="AW134" s="163">
        <v>0.94675000000000042</v>
      </c>
      <c r="AX134" s="163">
        <v>-22.803720429142508</v>
      </c>
      <c r="AY134" s="163"/>
      <c r="BA134" s="163">
        <v>-4.2032499999999997</v>
      </c>
      <c r="BB134" s="163">
        <v>-23.252939871869003</v>
      </c>
      <c r="BC134" s="163"/>
      <c r="BE134" s="163">
        <v>2.2967500000000003</v>
      </c>
      <c r="BF134" s="163">
        <v>-22.751021978220013</v>
      </c>
      <c r="BG134" s="163"/>
      <c r="BI134" s="163">
        <v>2.3467500000000001</v>
      </c>
      <c r="BJ134" s="163">
        <v>-23.143173189121008</v>
      </c>
      <c r="BK134" s="163"/>
      <c r="BM134" s="163">
        <v>-9.103250000000001</v>
      </c>
      <c r="BN134" s="163">
        <v>-24.529289412287511</v>
      </c>
      <c r="BO134" s="163"/>
      <c r="BQ134" s="163">
        <v>3.4467500000000006</v>
      </c>
      <c r="BR134" s="163">
        <v>-23.971357279915019</v>
      </c>
      <c r="BS134" s="163"/>
      <c r="BU134" s="163">
        <v>2.9467500000000006</v>
      </c>
      <c r="BV134" s="163">
        <v>-22.013975439477516</v>
      </c>
      <c r="BW134" s="163"/>
    </row>
    <row r="135" spans="1:75" x14ac:dyDescent="0.35">
      <c r="A135" s="95">
        <v>41281</v>
      </c>
      <c r="B135" s="36">
        <v>41281</v>
      </c>
      <c r="C135" s="301">
        <v>-0.25</v>
      </c>
      <c r="D135" s="301">
        <v>-5.4</v>
      </c>
      <c r="E135" s="301">
        <v>1.1000000000000001</v>
      </c>
      <c r="F135" s="301">
        <v>1.1499999999999999</v>
      </c>
      <c r="G135" s="301">
        <v>-10.3</v>
      </c>
      <c r="H135" s="301">
        <v>2.25</v>
      </c>
      <c r="I135" s="301">
        <v>1.75</v>
      </c>
      <c r="J135" s="106"/>
      <c r="K135" s="36">
        <v>42376</v>
      </c>
      <c r="L135" s="105">
        <v>-1.1794500000000006</v>
      </c>
      <c r="M135" s="98">
        <f t="shared" si="2"/>
        <v>-1.1967500000000004</v>
      </c>
      <c r="N135" s="108">
        <f t="shared" si="3"/>
        <v>-1.2128500000000004</v>
      </c>
      <c r="O135" s="262"/>
      <c r="P135" s="181">
        <v>42376</v>
      </c>
      <c r="Q135" s="301">
        <v>-0.25</v>
      </c>
      <c r="R135" s="224">
        <v>0.94675000000000042</v>
      </c>
      <c r="S135"/>
      <c r="T135" s="301">
        <v>-5.4</v>
      </c>
      <c r="U135" s="224">
        <v>-4.2032499999999997</v>
      </c>
      <c r="V135"/>
      <c r="W135" s="301">
        <v>1.1000000000000001</v>
      </c>
      <c r="X135" s="224">
        <v>2.2967500000000003</v>
      </c>
      <c r="Y135"/>
      <c r="Z135" s="301">
        <v>1.1499999999999999</v>
      </c>
      <c r="AA135" s="224">
        <v>2.3467500000000001</v>
      </c>
      <c r="AB135"/>
      <c r="AC135" s="301">
        <v>-10.3</v>
      </c>
      <c r="AD135" s="223">
        <v>-9.103250000000001</v>
      </c>
      <c r="AE135"/>
      <c r="AF135" s="301">
        <v>2.25</v>
      </c>
      <c r="AG135" s="223">
        <v>3.4467500000000006</v>
      </c>
      <c r="AH135" s="100"/>
      <c r="AI135" s="301">
        <v>1.75</v>
      </c>
      <c r="AJ135" s="223">
        <v>2.9467500000000006</v>
      </c>
      <c r="AK135"/>
      <c r="AV135" s="36">
        <v>42377</v>
      </c>
      <c r="AW135" s="163">
        <v>1.5603500000000006</v>
      </c>
      <c r="AX135" s="163">
        <v>-22.798720429142509</v>
      </c>
      <c r="AY135" s="163"/>
      <c r="BA135" s="163">
        <v>-1.8396499999999993</v>
      </c>
      <c r="BB135" s="163">
        <v>-23.273939871869004</v>
      </c>
      <c r="BC135" s="163"/>
      <c r="BE135" s="163">
        <v>3.0603500000000006</v>
      </c>
      <c r="BF135" s="163">
        <v>-22.681021978220013</v>
      </c>
      <c r="BG135" s="163"/>
      <c r="BI135" s="163">
        <v>2.8603500000000008</v>
      </c>
      <c r="BJ135" s="163">
        <v>-23.113173189121007</v>
      </c>
      <c r="BK135" s="163"/>
      <c r="BM135" s="163">
        <v>-9.2896499999999982</v>
      </c>
      <c r="BN135" s="163">
        <v>-24.56928941228751</v>
      </c>
      <c r="BO135" s="163"/>
      <c r="BQ135" s="163">
        <v>3.4603500000000005</v>
      </c>
      <c r="BR135" s="163">
        <v>-23.831357279915018</v>
      </c>
      <c r="BS135" s="163"/>
      <c r="BU135" s="163">
        <v>-0.98964999999999925</v>
      </c>
      <c r="BV135" s="163">
        <v>-22.093975439477518</v>
      </c>
      <c r="BW135" s="163"/>
    </row>
    <row r="136" spans="1:75" x14ac:dyDescent="0.35">
      <c r="A136" s="95">
        <v>41282</v>
      </c>
      <c r="B136" s="36">
        <v>41282</v>
      </c>
      <c r="C136" s="301">
        <v>0.4</v>
      </c>
      <c r="D136" s="301">
        <v>-3</v>
      </c>
      <c r="E136" s="301">
        <v>1.9</v>
      </c>
      <c r="F136" s="301">
        <v>1.7000000000000002</v>
      </c>
      <c r="G136" s="301">
        <v>-10.45</v>
      </c>
      <c r="H136" s="301">
        <v>2.2999999999999998</v>
      </c>
      <c r="I136" s="301">
        <v>-2.15</v>
      </c>
      <c r="J136" s="106"/>
      <c r="K136" s="36">
        <v>42377</v>
      </c>
      <c r="L136" s="105">
        <v>-1.141250000000001</v>
      </c>
      <c r="M136" s="98">
        <f t="shared" si="2"/>
        <v>-1.1603500000000007</v>
      </c>
      <c r="N136" s="108">
        <f t="shared" si="3"/>
        <v>-1.1782500000000005</v>
      </c>
      <c r="O136" s="262"/>
      <c r="P136" s="181">
        <v>42377</v>
      </c>
      <c r="Q136" s="301">
        <v>0.4</v>
      </c>
      <c r="R136" s="224">
        <v>1.5603500000000006</v>
      </c>
      <c r="S136" s="98"/>
      <c r="T136" s="301">
        <v>-3</v>
      </c>
      <c r="U136" s="224">
        <v>-1.8396499999999993</v>
      </c>
      <c r="V136"/>
      <c r="W136" s="301">
        <v>1.9</v>
      </c>
      <c r="X136" s="224">
        <v>3.0603500000000006</v>
      </c>
      <c r="Y136"/>
      <c r="Z136" s="301">
        <v>1.7000000000000002</v>
      </c>
      <c r="AA136" s="224">
        <v>2.8603500000000008</v>
      </c>
      <c r="AB136"/>
      <c r="AC136" s="301">
        <v>-10.45</v>
      </c>
      <c r="AD136" s="223">
        <v>-9.2896499999999982</v>
      </c>
      <c r="AE136"/>
      <c r="AF136" s="301">
        <v>2.2999999999999998</v>
      </c>
      <c r="AG136" s="223">
        <v>3.4603500000000005</v>
      </c>
      <c r="AH136" s="100"/>
      <c r="AI136" s="301">
        <v>-2.15</v>
      </c>
      <c r="AJ136" s="223">
        <v>-0.98964999999999925</v>
      </c>
      <c r="AK136"/>
      <c r="AV136" s="36">
        <v>42378</v>
      </c>
      <c r="AW136" s="163">
        <v>2.7203500000000007</v>
      </c>
      <c r="AX136" s="163">
        <v>-22.768720429142508</v>
      </c>
      <c r="AY136" s="163">
        <v>-22.075740740740745</v>
      </c>
      <c r="BA136" s="163">
        <v>0.42035000000000067</v>
      </c>
      <c r="BB136" s="163">
        <v>-23.288939871869005</v>
      </c>
      <c r="BC136" s="163"/>
      <c r="BE136" s="163">
        <v>2.9203500000000009</v>
      </c>
      <c r="BF136" s="163">
        <v>-22.651021978220012</v>
      </c>
      <c r="BG136" s="163"/>
      <c r="BI136" s="163">
        <v>2.6703500000000009</v>
      </c>
      <c r="BJ136" s="163">
        <v>-23.083173189121005</v>
      </c>
      <c r="BK136" s="163"/>
      <c r="BM136" s="163">
        <v>-5.0296500000000002</v>
      </c>
      <c r="BN136" s="163">
        <v>-24.50528941228751</v>
      </c>
      <c r="BO136" s="163"/>
      <c r="BQ136" s="163">
        <v>3.7203500000000007</v>
      </c>
      <c r="BR136" s="163">
        <v>-23.691357279915017</v>
      </c>
      <c r="BS136" s="163"/>
      <c r="BU136" s="163">
        <v>-0.97964999999999947</v>
      </c>
      <c r="BV136" s="163">
        <v>-22.17397543947752</v>
      </c>
      <c r="BW136" s="163"/>
    </row>
    <row r="137" spans="1:75" x14ac:dyDescent="0.35">
      <c r="A137" s="95">
        <v>41283</v>
      </c>
      <c r="B137" s="36">
        <v>41283</v>
      </c>
      <c r="C137" s="301">
        <v>1.6</v>
      </c>
      <c r="D137" s="301">
        <v>-0.7</v>
      </c>
      <c r="E137" s="301">
        <v>1.8</v>
      </c>
      <c r="F137" s="301">
        <v>1.55</v>
      </c>
      <c r="G137" s="301">
        <v>-6.15</v>
      </c>
      <c r="H137" s="301">
        <v>2.6</v>
      </c>
      <c r="I137" s="301">
        <v>-2.1</v>
      </c>
      <c r="J137" s="106"/>
      <c r="K137" s="36">
        <v>42378</v>
      </c>
      <c r="L137" s="119">
        <v>-1.0994500000000005</v>
      </c>
      <c r="M137" s="98">
        <f t="shared" si="2"/>
        <v>-1.1203500000000006</v>
      </c>
      <c r="N137" s="108">
        <f t="shared" si="3"/>
        <v>-1.1400500000000007</v>
      </c>
      <c r="O137" s="262"/>
      <c r="P137" s="181">
        <v>42378</v>
      </c>
      <c r="Q137" s="301">
        <v>1.6</v>
      </c>
      <c r="R137" s="224">
        <v>2.7203500000000007</v>
      </c>
      <c r="S137">
        <v>-22.075740740740745</v>
      </c>
      <c r="T137" s="301">
        <v>-0.7</v>
      </c>
      <c r="U137" s="224">
        <v>0.42035000000000067</v>
      </c>
      <c r="V137"/>
      <c r="W137" s="301">
        <v>1.8</v>
      </c>
      <c r="X137" s="224">
        <v>2.9203500000000009</v>
      </c>
      <c r="Y137"/>
      <c r="Z137" s="301">
        <v>1.55</v>
      </c>
      <c r="AA137" s="224">
        <v>2.6703500000000009</v>
      </c>
      <c r="AB137"/>
      <c r="AC137" s="301">
        <v>-6.15</v>
      </c>
      <c r="AD137" s="223">
        <v>-5.0296500000000002</v>
      </c>
      <c r="AE137"/>
      <c r="AF137" s="301">
        <v>2.6</v>
      </c>
      <c r="AG137" s="223">
        <v>3.7203500000000007</v>
      </c>
      <c r="AH137" s="100"/>
      <c r="AI137" s="301">
        <v>-2.1</v>
      </c>
      <c r="AJ137" s="223">
        <v>-0.97964999999999947</v>
      </c>
      <c r="AK137" s="104"/>
      <c r="AV137" s="36">
        <v>42379</v>
      </c>
      <c r="AW137" s="163">
        <v>2.1267500000000004</v>
      </c>
      <c r="AX137" s="163">
        <v>-22.738720429142507</v>
      </c>
      <c r="AY137" s="163"/>
      <c r="BA137" s="163">
        <v>2.4767500000000005</v>
      </c>
      <c r="BB137" s="163">
        <v>-23.258939871869003</v>
      </c>
      <c r="BC137" s="163"/>
      <c r="BE137" s="163">
        <v>2.1767500000000002</v>
      </c>
      <c r="BF137" s="163">
        <v>-22.621021978220011</v>
      </c>
      <c r="BG137" s="163"/>
      <c r="BI137" s="163">
        <v>2.4267500000000002</v>
      </c>
      <c r="BJ137" s="163">
        <v>-23.053173189121004</v>
      </c>
      <c r="BK137" s="163"/>
      <c r="BM137" s="163">
        <v>-4.3232499999999998</v>
      </c>
      <c r="BN137" s="163">
        <v>-24.44128941228751</v>
      </c>
      <c r="BO137" s="163"/>
      <c r="BQ137" s="163">
        <v>3.4767500000000009</v>
      </c>
      <c r="BR137" s="163">
        <v>-23.551357279915017</v>
      </c>
      <c r="BS137" s="163"/>
      <c r="BU137" s="163">
        <v>3.47675</v>
      </c>
      <c r="BV137" s="163">
        <v>-22.103975439477519</v>
      </c>
      <c r="BW137" s="163"/>
    </row>
    <row r="138" spans="1:75" x14ac:dyDescent="0.35">
      <c r="A138" s="95">
        <v>41284</v>
      </c>
      <c r="B138" s="36">
        <v>41284</v>
      </c>
      <c r="C138" s="301">
        <v>1.05</v>
      </c>
      <c r="D138" s="301">
        <v>1.4000000000000001</v>
      </c>
      <c r="E138" s="301">
        <v>1.1000000000000001</v>
      </c>
      <c r="F138" s="301">
        <v>1.35</v>
      </c>
      <c r="G138" s="301">
        <v>-5.4</v>
      </c>
      <c r="H138" s="301">
        <v>2.4000000000000004</v>
      </c>
      <c r="I138" s="301">
        <v>2.4</v>
      </c>
      <c r="J138" s="106"/>
      <c r="K138" s="36">
        <v>42379</v>
      </c>
      <c r="L138" s="105">
        <v>-1.0540500000000002</v>
      </c>
      <c r="M138" s="98">
        <f t="shared" si="2"/>
        <v>-1.0767500000000003</v>
      </c>
      <c r="N138" s="108">
        <f t="shared" si="3"/>
        <v>-1.0982500000000004</v>
      </c>
      <c r="O138" s="262"/>
      <c r="P138" s="181">
        <v>42379</v>
      </c>
      <c r="Q138" s="301">
        <v>1.05</v>
      </c>
      <c r="R138" s="224">
        <v>2.1267500000000004</v>
      </c>
      <c r="S138"/>
      <c r="T138" s="301">
        <v>1.4000000000000001</v>
      </c>
      <c r="U138" s="224">
        <v>2.4767500000000005</v>
      </c>
      <c r="V138"/>
      <c r="W138" s="301">
        <v>1.1000000000000001</v>
      </c>
      <c r="X138" s="224">
        <v>2.1767500000000002</v>
      </c>
      <c r="Y138"/>
      <c r="Z138" s="301">
        <v>1.35</v>
      </c>
      <c r="AA138" s="224">
        <v>2.4267500000000002</v>
      </c>
      <c r="AB138"/>
      <c r="AC138" s="301">
        <v>-5.4</v>
      </c>
      <c r="AD138" s="223">
        <v>-4.3232499999999998</v>
      </c>
      <c r="AE138"/>
      <c r="AF138" s="301">
        <v>2.4000000000000004</v>
      </c>
      <c r="AG138" s="223">
        <v>3.4767500000000009</v>
      </c>
      <c r="AH138" s="100"/>
      <c r="AI138" s="301">
        <v>2.4</v>
      </c>
      <c r="AJ138" s="223">
        <v>3.47675</v>
      </c>
      <c r="AK138" s="104"/>
      <c r="AV138" s="36">
        <v>42380</v>
      </c>
      <c r="AW138" s="163">
        <v>-1.5204499999999994</v>
      </c>
      <c r="AX138" s="163">
        <v>-22.822720429142507</v>
      </c>
      <c r="AY138" s="163"/>
      <c r="BA138" s="163">
        <v>4.9795500000000006</v>
      </c>
      <c r="BB138" s="163">
        <v>-23.148939871869004</v>
      </c>
      <c r="BC138" s="163"/>
      <c r="BE138" s="163">
        <v>1.5295500000000004</v>
      </c>
      <c r="BF138" s="163">
        <v>-22.616021978220012</v>
      </c>
      <c r="BG138" s="163"/>
      <c r="BI138" s="163">
        <v>2.3795500000000005</v>
      </c>
      <c r="BJ138" s="163">
        <v>-23.023173189121003</v>
      </c>
      <c r="BK138" s="163"/>
      <c r="BM138" s="163">
        <v>-8.4704499999999996</v>
      </c>
      <c r="BN138" s="163">
        <v>-24.481289412287509</v>
      </c>
      <c r="BO138" s="163"/>
      <c r="BQ138" s="163">
        <v>1.6295500000000005</v>
      </c>
      <c r="BR138" s="163">
        <v>-23.546357279915018</v>
      </c>
      <c r="BS138" s="163"/>
      <c r="BU138" s="163">
        <v>3.8795500000000001</v>
      </c>
      <c r="BV138" s="163">
        <v>-22.033975439477519</v>
      </c>
      <c r="BW138" s="163"/>
    </row>
    <row r="139" spans="1:75" x14ac:dyDescent="0.35">
      <c r="A139" s="95">
        <v>41285</v>
      </c>
      <c r="B139" s="36">
        <v>41285</v>
      </c>
      <c r="C139" s="301">
        <v>-2.5499999999999998</v>
      </c>
      <c r="D139" s="301">
        <v>3.95</v>
      </c>
      <c r="E139" s="301">
        <v>0.5</v>
      </c>
      <c r="F139" s="301">
        <v>1.35</v>
      </c>
      <c r="G139" s="301">
        <v>-9.5</v>
      </c>
      <c r="H139" s="301">
        <v>0.60000000000000009</v>
      </c>
      <c r="I139" s="301">
        <v>2.8499999999999996</v>
      </c>
      <c r="J139" s="106"/>
      <c r="K139" s="36">
        <v>42380</v>
      </c>
      <c r="L139" s="105">
        <v>-1.0050500000000004</v>
      </c>
      <c r="M139" s="98">
        <f t="shared" si="2"/>
        <v>-1.0295500000000004</v>
      </c>
      <c r="N139" s="108">
        <f t="shared" si="3"/>
        <v>-1.0528500000000003</v>
      </c>
      <c r="O139" s="262"/>
      <c r="P139" s="181">
        <v>42380</v>
      </c>
      <c r="Q139" s="301">
        <v>-2.5499999999999998</v>
      </c>
      <c r="R139" s="224">
        <v>-1.5204499999999994</v>
      </c>
      <c r="S139"/>
      <c r="T139" s="301">
        <v>3.95</v>
      </c>
      <c r="U139" s="224">
        <v>4.9795500000000006</v>
      </c>
      <c r="V139"/>
      <c r="W139" s="301">
        <v>0.5</v>
      </c>
      <c r="X139" s="224">
        <v>1.5295500000000004</v>
      </c>
      <c r="Y139"/>
      <c r="Z139" s="301">
        <v>1.35</v>
      </c>
      <c r="AA139" s="224">
        <v>2.3795500000000005</v>
      </c>
      <c r="AB139"/>
      <c r="AC139" s="301">
        <v>-9.5</v>
      </c>
      <c r="AD139" s="223">
        <v>-8.4704499999999996</v>
      </c>
      <c r="AE139"/>
      <c r="AF139" s="301">
        <v>0.60000000000000009</v>
      </c>
      <c r="AG139" s="223">
        <v>1.6295500000000005</v>
      </c>
      <c r="AH139" s="100"/>
      <c r="AI139" s="301">
        <v>2.8499999999999996</v>
      </c>
      <c r="AJ139" s="223">
        <v>3.8795500000000001</v>
      </c>
      <c r="AK139" s="104"/>
      <c r="AV139" s="36">
        <v>42381</v>
      </c>
      <c r="AW139" s="163">
        <v>-5.2712499999999993</v>
      </c>
      <c r="AX139" s="163">
        <v>-22.966720429142505</v>
      </c>
      <c r="AY139" s="163"/>
      <c r="BA139" s="163">
        <v>6.4287500000000009</v>
      </c>
      <c r="BB139" s="163">
        <v>-22.968939871869004</v>
      </c>
      <c r="BC139" s="163"/>
      <c r="BE139" s="163">
        <v>1.1787500000000006</v>
      </c>
      <c r="BF139" s="163">
        <v>-22.611021978220013</v>
      </c>
      <c r="BG139" s="163"/>
      <c r="BI139" s="163">
        <v>2.2787500000000005</v>
      </c>
      <c r="BJ139" s="163">
        <v>-22.993173189121002</v>
      </c>
      <c r="BK139" s="163"/>
      <c r="BM139" s="163">
        <v>-11.771249999999998</v>
      </c>
      <c r="BN139" s="163">
        <v>-24.545289412287509</v>
      </c>
      <c r="BO139" s="163"/>
      <c r="BQ139" s="163">
        <v>-1.0212499999999993</v>
      </c>
      <c r="BR139" s="163">
        <v>-23.467357279915017</v>
      </c>
      <c r="BS139" s="163"/>
      <c r="BU139" s="163">
        <v>1.0787500000000008</v>
      </c>
      <c r="BV139" s="163">
        <v>-22.02897543947752</v>
      </c>
      <c r="BW139" s="163"/>
    </row>
    <row r="140" spans="1:75" x14ac:dyDescent="0.35">
      <c r="A140" s="95">
        <v>41286</v>
      </c>
      <c r="B140" s="36">
        <v>41286</v>
      </c>
      <c r="C140" s="301">
        <v>-6.25</v>
      </c>
      <c r="D140" s="301">
        <v>5.45</v>
      </c>
      <c r="E140" s="301">
        <v>0.2</v>
      </c>
      <c r="F140" s="301">
        <v>1.3</v>
      </c>
      <c r="G140" s="301">
        <v>-12.75</v>
      </c>
      <c r="H140" s="301">
        <v>-2</v>
      </c>
      <c r="I140" s="301">
        <v>9.9999999999999978E-2</v>
      </c>
      <c r="J140" s="106"/>
      <c r="K140" s="36">
        <v>42381</v>
      </c>
      <c r="L140" s="105">
        <v>-0.9524500000000008</v>
      </c>
      <c r="M140" s="98">
        <f t="shared" si="2"/>
        <v>-0.97875000000000068</v>
      </c>
      <c r="N140" s="108">
        <f t="shared" si="3"/>
        <v>-1.0038500000000006</v>
      </c>
      <c r="O140" s="262"/>
      <c r="P140" s="181">
        <v>42381</v>
      </c>
      <c r="Q140" s="301">
        <v>-6.25</v>
      </c>
      <c r="R140" s="224">
        <v>-5.2712499999999993</v>
      </c>
      <c r="S140"/>
      <c r="T140" s="301">
        <v>5.45</v>
      </c>
      <c r="U140" s="224">
        <v>6.4287500000000009</v>
      </c>
      <c r="V140"/>
      <c r="W140" s="301">
        <v>0.2</v>
      </c>
      <c r="X140" s="224">
        <v>1.1787500000000006</v>
      </c>
      <c r="Y140"/>
      <c r="Z140" s="301">
        <v>1.3</v>
      </c>
      <c r="AA140" s="224">
        <v>2.2787500000000005</v>
      </c>
      <c r="AB140"/>
      <c r="AC140" s="301">
        <v>-12.75</v>
      </c>
      <c r="AD140" s="223">
        <v>-11.771249999999998</v>
      </c>
      <c r="AE140"/>
      <c r="AF140" s="301">
        <v>-2</v>
      </c>
      <c r="AG140" s="223">
        <v>-1.0212499999999993</v>
      </c>
      <c r="AH140" s="100"/>
      <c r="AI140" s="301">
        <v>9.9999999999999978E-2</v>
      </c>
      <c r="AJ140" s="223">
        <v>1.0787500000000008</v>
      </c>
      <c r="AK140" s="104"/>
      <c r="AV140" s="36">
        <v>42382</v>
      </c>
      <c r="AW140" s="163">
        <v>-6.1256499999999985</v>
      </c>
      <c r="AX140" s="163">
        <v>-23.038720429142504</v>
      </c>
      <c r="AY140" s="163"/>
      <c r="BA140" s="163">
        <v>8.1743500000000004</v>
      </c>
      <c r="BB140" s="163">
        <v>-22.788939871869005</v>
      </c>
      <c r="BC140" s="163"/>
      <c r="BE140" s="163">
        <v>1.3743500000000008</v>
      </c>
      <c r="BF140" s="163">
        <v>-22.606021978220014</v>
      </c>
      <c r="BG140" s="163"/>
      <c r="BI140" s="163">
        <v>2.9743500000000007</v>
      </c>
      <c r="BJ140" s="163">
        <v>-22.963173189121001</v>
      </c>
      <c r="BK140" s="163"/>
      <c r="BM140" s="163">
        <v>-13.22565</v>
      </c>
      <c r="BN140" s="163">
        <v>-24.609289412287509</v>
      </c>
      <c r="BO140" s="163"/>
      <c r="BQ140" s="163">
        <v>-0.87564999999999915</v>
      </c>
      <c r="BR140" s="163">
        <v>-23.487357279915017</v>
      </c>
      <c r="BS140" s="163"/>
      <c r="BU140" s="163">
        <v>0.72435000000000094</v>
      </c>
      <c r="BV140" s="163">
        <v>-22.058975439477521</v>
      </c>
      <c r="BW140" s="163"/>
    </row>
    <row r="141" spans="1:75" x14ac:dyDescent="0.35">
      <c r="A141" s="95">
        <v>41287</v>
      </c>
      <c r="B141" s="36">
        <v>41287</v>
      </c>
      <c r="C141" s="301">
        <v>-7.05</v>
      </c>
      <c r="D141" s="301">
        <v>7.25</v>
      </c>
      <c r="E141" s="301">
        <v>0.45</v>
      </c>
      <c r="F141" s="301">
        <v>2.0499999999999998</v>
      </c>
      <c r="G141" s="301">
        <v>-14.15</v>
      </c>
      <c r="H141" s="301">
        <v>-1.8</v>
      </c>
      <c r="I141" s="301">
        <v>-0.19999999999999996</v>
      </c>
      <c r="J141" s="106"/>
      <c r="K141" s="36">
        <v>42382</v>
      </c>
      <c r="L141" s="105">
        <v>-0.89625000000000088</v>
      </c>
      <c r="M141" s="98">
        <f t="shared" si="2"/>
        <v>-0.92435000000000089</v>
      </c>
      <c r="N141" s="108">
        <f t="shared" si="3"/>
        <v>-0.95125000000000082</v>
      </c>
      <c r="O141" s="262"/>
      <c r="P141" s="181">
        <v>42382</v>
      </c>
      <c r="Q141" s="301">
        <v>-7.05</v>
      </c>
      <c r="R141" s="224">
        <v>-6.1256499999999985</v>
      </c>
      <c r="S141"/>
      <c r="T141" s="301">
        <v>7.25</v>
      </c>
      <c r="U141" s="224">
        <v>8.1743500000000004</v>
      </c>
      <c r="V141"/>
      <c r="W141" s="301">
        <v>0.45</v>
      </c>
      <c r="X141" s="224">
        <v>1.3743500000000008</v>
      </c>
      <c r="Y141"/>
      <c r="Z141" s="301">
        <v>2.0499999999999998</v>
      </c>
      <c r="AA141" s="224">
        <v>2.9743500000000007</v>
      </c>
      <c r="AB141"/>
      <c r="AC141" s="301">
        <v>-14.15</v>
      </c>
      <c r="AD141" s="223">
        <v>-13.22565</v>
      </c>
      <c r="AE141"/>
      <c r="AF141" s="301">
        <v>-1.8</v>
      </c>
      <c r="AG141" s="223">
        <v>-0.87564999999999915</v>
      </c>
      <c r="AH141" s="100"/>
      <c r="AI141" s="301">
        <v>-0.19999999999999996</v>
      </c>
      <c r="AJ141" s="223">
        <v>0.72435000000000094</v>
      </c>
      <c r="AK141" s="104"/>
      <c r="AV141" s="36">
        <v>42383</v>
      </c>
      <c r="AW141" s="163">
        <v>-4.483649999999999</v>
      </c>
      <c r="AX141" s="163">
        <v>-23.110720429142503</v>
      </c>
      <c r="AY141" s="163"/>
      <c r="BA141" s="163">
        <v>7.2163500000000012</v>
      </c>
      <c r="BB141" s="163">
        <v>-22.608939871869005</v>
      </c>
      <c r="BC141" s="163"/>
      <c r="BE141" s="163">
        <v>1.6663500000000009</v>
      </c>
      <c r="BF141" s="163">
        <v>-22.601021978220015</v>
      </c>
      <c r="BG141" s="163"/>
      <c r="BI141" s="163">
        <v>2.1663500000000004</v>
      </c>
      <c r="BJ141" s="163">
        <v>-22.933173189121</v>
      </c>
      <c r="BK141" s="163"/>
      <c r="BM141" s="163">
        <v>-12.28365</v>
      </c>
      <c r="BN141" s="163">
        <v>-24.673289412287509</v>
      </c>
      <c r="BO141" s="163"/>
      <c r="BQ141" s="163">
        <v>1.016350000000001</v>
      </c>
      <c r="BR141" s="163">
        <v>-23.482357279915018</v>
      </c>
      <c r="BS141" s="163"/>
      <c r="BU141" s="163">
        <v>1.016350000000001</v>
      </c>
      <c r="BV141" s="163">
        <v>-22.053975439477522</v>
      </c>
      <c r="BW141" s="163"/>
    </row>
    <row r="142" spans="1:75" ht="15" thickBot="1" x14ac:dyDescent="0.4">
      <c r="A142" s="95">
        <v>41288</v>
      </c>
      <c r="B142" s="36">
        <v>41288</v>
      </c>
      <c r="C142" s="301">
        <v>-5.35</v>
      </c>
      <c r="D142" s="301">
        <v>6.3500000000000005</v>
      </c>
      <c r="E142" s="301">
        <v>0.8</v>
      </c>
      <c r="F142" s="301">
        <v>1.2999999999999998</v>
      </c>
      <c r="G142" s="301">
        <v>-13.15</v>
      </c>
      <c r="H142" s="301">
        <v>0.15000000000000002</v>
      </c>
      <c r="I142" s="301">
        <v>0.15000000000000002</v>
      </c>
      <c r="J142" s="106"/>
      <c r="K142" s="36">
        <v>42383</v>
      </c>
      <c r="L142" s="105">
        <v>-0.8364500000000008</v>
      </c>
      <c r="M142" s="98">
        <f t="shared" si="2"/>
        <v>-0.86635000000000084</v>
      </c>
      <c r="N142" s="108">
        <f t="shared" si="3"/>
        <v>-0.8950500000000009</v>
      </c>
      <c r="O142" s="262"/>
      <c r="P142" s="181">
        <v>42383</v>
      </c>
      <c r="Q142" s="301">
        <v>-5.35</v>
      </c>
      <c r="R142" s="224">
        <v>-4.483649999999999</v>
      </c>
      <c r="S142"/>
      <c r="T142" s="301">
        <v>6.3500000000000005</v>
      </c>
      <c r="U142" s="224">
        <v>7.2163500000000012</v>
      </c>
      <c r="V142"/>
      <c r="W142" s="301">
        <v>0.8</v>
      </c>
      <c r="X142" s="224">
        <v>1.6663500000000009</v>
      </c>
      <c r="Y142"/>
      <c r="Z142" s="301">
        <v>1.2999999999999998</v>
      </c>
      <c r="AA142" s="224">
        <v>2.1663500000000004</v>
      </c>
      <c r="AB142"/>
      <c r="AC142" s="301">
        <v>-13.15</v>
      </c>
      <c r="AD142" s="223">
        <v>-12.28365</v>
      </c>
      <c r="AE142"/>
      <c r="AF142" s="301">
        <v>0.15000000000000002</v>
      </c>
      <c r="AG142" s="223">
        <v>1.016350000000001</v>
      </c>
      <c r="AH142" s="100"/>
      <c r="AI142" s="301">
        <v>0.15000000000000002</v>
      </c>
      <c r="AJ142" s="223">
        <v>1.016350000000001</v>
      </c>
      <c r="AK142" s="104"/>
      <c r="AV142" s="36">
        <v>42384</v>
      </c>
      <c r="AW142" s="163">
        <v>-5.2050874999999994</v>
      </c>
      <c r="AX142" s="163">
        <v>-23.182720429142503</v>
      </c>
      <c r="AY142" s="163"/>
      <c r="BA142" s="163">
        <v>3.8949125000000002</v>
      </c>
      <c r="BB142" s="163">
        <v>-22.538939871869005</v>
      </c>
      <c r="BC142" s="163"/>
      <c r="BE142" s="163">
        <v>1.7949125000000006</v>
      </c>
      <c r="BF142" s="163">
        <v>-22.596021978220016</v>
      </c>
      <c r="BG142" s="163"/>
      <c r="BI142" s="163">
        <v>-0.55508749999999951</v>
      </c>
      <c r="BJ142" s="163">
        <v>-22.953173189120999</v>
      </c>
      <c r="BK142" s="163"/>
      <c r="BM142" s="163">
        <v>-7.7050874999999994</v>
      </c>
      <c r="BN142" s="163">
        <v>-24.617289412287512</v>
      </c>
      <c r="BO142" s="163"/>
      <c r="BQ142" s="163">
        <v>2.0449125000000006</v>
      </c>
      <c r="BR142" s="163">
        <v>-23.452357279915017</v>
      </c>
      <c r="BS142" s="163"/>
      <c r="BU142" s="163">
        <v>-0.15508749999999938</v>
      </c>
      <c r="BV142" s="163">
        <v>-22.133975439477524</v>
      </c>
      <c r="BW142" s="163">
        <v>-22.924206349206347</v>
      </c>
    </row>
    <row r="143" spans="1:75" ht="15" thickBot="1" x14ac:dyDescent="0.4">
      <c r="A143" s="95">
        <v>41289</v>
      </c>
      <c r="B143" s="36">
        <v>41289</v>
      </c>
      <c r="C143" s="301">
        <v>-6</v>
      </c>
      <c r="D143" s="301">
        <v>3.0999999999999996</v>
      </c>
      <c r="E143" s="301">
        <v>1</v>
      </c>
      <c r="F143" s="301">
        <v>-1.35</v>
      </c>
      <c r="G143" s="301">
        <v>-8.5</v>
      </c>
      <c r="H143" s="301">
        <v>1.25</v>
      </c>
      <c r="I143" s="301">
        <v>-0.95</v>
      </c>
      <c r="J143" s="106"/>
      <c r="K143" s="36">
        <v>42384</v>
      </c>
      <c r="L143" s="105">
        <v>-0.75337500000000035</v>
      </c>
      <c r="M143" s="98">
        <f t="shared" si="2"/>
        <v>-0.79491250000000058</v>
      </c>
      <c r="N143" s="108">
        <f t="shared" si="3"/>
        <v>-0.82869166666666738</v>
      </c>
      <c r="O143" s="262"/>
      <c r="P143" s="181">
        <v>42384</v>
      </c>
      <c r="Q143" s="301">
        <v>-6</v>
      </c>
      <c r="R143" s="224">
        <v>-5.2050874999999994</v>
      </c>
      <c r="S143"/>
      <c r="T143" s="301">
        <v>3.0999999999999996</v>
      </c>
      <c r="U143" s="224">
        <v>3.8949125000000002</v>
      </c>
      <c r="V143" s="98"/>
      <c r="W143" s="301">
        <v>1</v>
      </c>
      <c r="X143" s="224">
        <v>1.7949125000000006</v>
      </c>
      <c r="Y143"/>
      <c r="Z143" s="301">
        <v>-1.35</v>
      </c>
      <c r="AA143" s="224">
        <v>-0.55508749999999951</v>
      </c>
      <c r="AB143"/>
      <c r="AC143" s="301">
        <v>-8.5</v>
      </c>
      <c r="AD143" s="223">
        <v>-7.7050874999999994</v>
      </c>
      <c r="AE143"/>
      <c r="AF143" s="301">
        <v>1.25</v>
      </c>
      <c r="AG143" s="223">
        <v>2.0449125000000006</v>
      </c>
      <c r="AH143" s="100"/>
      <c r="AI143" s="301">
        <v>-0.95</v>
      </c>
      <c r="AJ143" s="223">
        <v>-0.15508749999999938</v>
      </c>
      <c r="AK143">
        <v>-22.924206349206347</v>
      </c>
      <c r="AV143" s="36">
        <v>42385</v>
      </c>
      <c r="AW143" s="163">
        <v>-5.4392874999999998</v>
      </c>
      <c r="AX143" s="163">
        <v>-23.254720429142502</v>
      </c>
      <c r="AY143" s="163"/>
      <c r="BA143" s="163">
        <v>1.3107125000000002</v>
      </c>
      <c r="BB143" s="163">
        <v>-22.533939871869006</v>
      </c>
      <c r="BC143" s="163"/>
      <c r="BE143" s="163">
        <v>2.5107125000000003</v>
      </c>
      <c r="BF143" s="163">
        <v>-22.566021978220014</v>
      </c>
      <c r="BG143" s="163"/>
      <c r="BI143" s="163">
        <v>-0.43928749999999972</v>
      </c>
      <c r="BJ143" s="163">
        <v>-22.973173189120999</v>
      </c>
      <c r="BK143" s="163"/>
      <c r="BM143" s="163">
        <v>-4.3392874999999993</v>
      </c>
      <c r="BN143" s="163">
        <v>-24.545289412287513</v>
      </c>
      <c r="BO143" s="163"/>
      <c r="BQ143" s="163">
        <v>2.6107125000000004</v>
      </c>
      <c r="BR143" s="308">
        <v>-23.422357279915015</v>
      </c>
      <c r="BS143" s="230">
        <v>-22.031066666666668</v>
      </c>
      <c r="BU143" s="163">
        <v>-8.9287499999999742E-2</v>
      </c>
      <c r="BV143" s="163">
        <v>-22.213975439477526</v>
      </c>
      <c r="BW143" s="163"/>
    </row>
    <row r="144" spans="1:75" x14ac:dyDescent="0.35">
      <c r="A144" s="95">
        <v>41290</v>
      </c>
      <c r="B144" s="36">
        <v>41290</v>
      </c>
      <c r="C144" s="301">
        <v>-6.2</v>
      </c>
      <c r="D144" s="301">
        <v>0.54999999999999993</v>
      </c>
      <c r="E144" s="301">
        <v>1.75</v>
      </c>
      <c r="F144" s="301">
        <v>-1.2</v>
      </c>
      <c r="G144" s="301">
        <v>-5.0999999999999996</v>
      </c>
      <c r="H144" s="301">
        <v>1.85</v>
      </c>
      <c r="I144" s="301">
        <v>-0.85</v>
      </c>
      <c r="J144" s="106"/>
      <c r="K144" s="36">
        <v>42385</v>
      </c>
      <c r="L144" s="105">
        <v>-0.76805000000000012</v>
      </c>
      <c r="M144" s="98">
        <f t="shared" si="2"/>
        <v>-0.76071250000000024</v>
      </c>
      <c r="N144" s="108">
        <f t="shared" si="3"/>
        <v>-0.78595833333333376</v>
      </c>
      <c r="O144" s="262"/>
      <c r="P144" s="181">
        <v>42385</v>
      </c>
      <c r="Q144" s="301">
        <v>-6.2</v>
      </c>
      <c r="R144" s="224">
        <v>-5.4392874999999998</v>
      </c>
      <c r="S144"/>
      <c r="T144" s="301">
        <v>0.54999999999999993</v>
      </c>
      <c r="U144" s="224">
        <v>1.3107125000000002</v>
      </c>
      <c r="V144">
        <v>-22.306833333333334</v>
      </c>
      <c r="W144" s="301">
        <v>1.75</v>
      </c>
      <c r="X144" s="224">
        <v>2.5107125000000003</v>
      </c>
      <c r="Y144"/>
      <c r="Z144" s="301">
        <v>-1.2</v>
      </c>
      <c r="AA144" s="224">
        <v>-0.43928749999999972</v>
      </c>
      <c r="AB144"/>
      <c r="AC144" s="301">
        <v>-5.0999999999999996</v>
      </c>
      <c r="AD144" s="223">
        <v>-4.3392874999999993</v>
      </c>
      <c r="AE144"/>
      <c r="AF144" s="301">
        <v>1.85</v>
      </c>
      <c r="AG144" s="223">
        <v>2.6107125000000004</v>
      </c>
      <c r="AH144" s="100">
        <v>-22.031066666666668</v>
      </c>
      <c r="AI144" s="301">
        <v>-0.85</v>
      </c>
      <c r="AJ144" s="223">
        <v>-8.9287499999999742E-2</v>
      </c>
      <c r="AK144"/>
      <c r="AV144" s="36">
        <v>42386</v>
      </c>
      <c r="AW144" s="163">
        <v>-3.1049249999999997</v>
      </c>
      <c r="AX144" s="163">
        <v>-23.306720429142501</v>
      </c>
      <c r="AY144" s="163"/>
      <c r="BA144" s="163">
        <v>-0.55492499999999989</v>
      </c>
      <c r="BB144" s="163">
        <v>-22.553939871869005</v>
      </c>
      <c r="BC144" s="163">
        <v>-22.306833333333334</v>
      </c>
      <c r="BE144" s="163">
        <v>2.3950750000000003</v>
      </c>
      <c r="BF144" s="163">
        <v>-22.536021978220013</v>
      </c>
      <c r="BG144" s="163"/>
      <c r="BI144" s="163">
        <v>1.9950750000000002</v>
      </c>
      <c r="BJ144" s="163">
        <v>-22.968173189121</v>
      </c>
      <c r="BK144" s="163"/>
      <c r="BM144" s="163">
        <v>-3.3049249999999999</v>
      </c>
      <c r="BN144" s="163">
        <v>-24.463289412287512</v>
      </c>
      <c r="BO144" s="163">
        <v>-25.126458333333332</v>
      </c>
      <c r="BQ144" s="163">
        <v>3.8450750000000005</v>
      </c>
      <c r="BR144" s="163">
        <v>-23.352357279915015</v>
      </c>
      <c r="BS144" s="163"/>
      <c r="BU144" s="163">
        <v>0.74507500000000015</v>
      </c>
      <c r="BV144" s="163">
        <v>-22.243975439477527</v>
      </c>
      <c r="BW144" s="163"/>
    </row>
    <row r="145" spans="1:75" ht="15" thickBot="1" x14ac:dyDescent="0.4">
      <c r="A145" s="95">
        <v>41291</v>
      </c>
      <c r="B145" s="36">
        <v>41291</v>
      </c>
      <c r="C145" s="301">
        <v>-3.85</v>
      </c>
      <c r="D145" s="301">
        <v>-1.3</v>
      </c>
      <c r="E145" s="301">
        <v>1.65</v>
      </c>
      <c r="F145" s="301">
        <v>1.25</v>
      </c>
      <c r="G145" s="301">
        <v>-4.05</v>
      </c>
      <c r="H145" s="301">
        <v>3.1</v>
      </c>
      <c r="I145" s="301">
        <v>0</v>
      </c>
      <c r="J145" s="106"/>
      <c r="K145" s="36">
        <v>42386</v>
      </c>
      <c r="L145" s="105">
        <v>-0.72210000000000019</v>
      </c>
      <c r="M145" s="98">
        <f t="shared" si="2"/>
        <v>-0.74507500000000015</v>
      </c>
      <c r="N145" s="108">
        <f t="shared" si="3"/>
        <v>-0.74784166666666696</v>
      </c>
      <c r="O145" s="262"/>
      <c r="P145" s="181">
        <v>42386</v>
      </c>
      <c r="Q145" s="301">
        <v>-3.85</v>
      </c>
      <c r="R145" s="224">
        <v>-3.1049249999999997</v>
      </c>
      <c r="S145"/>
      <c r="T145" s="301">
        <v>-1.3</v>
      </c>
      <c r="U145" s="224">
        <v>-0.55492499999999989</v>
      </c>
      <c r="V145"/>
      <c r="W145" s="301">
        <v>1.65</v>
      </c>
      <c r="X145" s="224">
        <v>2.3950750000000003</v>
      </c>
      <c r="Y145"/>
      <c r="Z145" s="301">
        <v>1.25</v>
      </c>
      <c r="AA145" s="224">
        <v>1.9950750000000002</v>
      </c>
      <c r="AB145"/>
      <c r="AC145" s="301">
        <v>-4.05</v>
      </c>
      <c r="AD145" s="223">
        <v>-3.3049249999999999</v>
      </c>
      <c r="AE145">
        <v>-25.126458333333332</v>
      </c>
      <c r="AF145" s="301">
        <v>3.1</v>
      </c>
      <c r="AG145" s="223">
        <v>3.8450750000000005</v>
      </c>
      <c r="AH145" s="100"/>
      <c r="AI145" s="301">
        <v>0</v>
      </c>
      <c r="AJ145" s="223">
        <v>0.74507500000000015</v>
      </c>
      <c r="AK145"/>
      <c r="AV145" s="36">
        <v>42387</v>
      </c>
      <c r="AW145" s="163">
        <v>-1.8017249999999998</v>
      </c>
      <c r="AX145" s="163">
        <v>-23.327720429142502</v>
      </c>
      <c r="AY145" s="163"/>
      <c r="BA145" s="163">
        <v>0.49827500000000008</v>
      </c>
      <c r="BB145" s="163">
        <v>-22.568939871869006</v>
      </c>
      <c r="BC145" s="163"/>
      <c r="BE145" s="163">
        <v>2.8982750000000004</v>
      </c>
      <c r="BF145" s="163">
        <v>-22.506021978220012</v>
      </c>
      <c r="BG145" s="163"/>
      <c r="BI145" s="163">
        <v>3.1482750000000004</v>
      </c>
      <c r="BJ145" s="163">
        <v>-22.898173189121</v>
      </c>
      <c r="BK145" s="163"/>
      <c r="BM145" s="163">
        <v>-0.50172499999999987</v>
      </c>
      <c r="BN145" s="163">
        <v>-24.363289412287511</v>
      </c>
      <c r="BO145" s="163"/>
      <c r="BQ145" s="163">
        <v>4.7982749999999994</v>
      </c>
      <c r="BR145" s="163">
        <v>-23.242357279915016</v>
      </c>
      <c r="BS145" s="163"/>
      <c r="BU145" s="163">
        <v>2.4482750000000002</v>
      </c>
      <c r="BV145" s="163">
        <v>-22.213975439477526</v>
      </c>
      <c r="BW145" s="163"/>
    </row>
    <row r="146" spans="1:75" ht="15" thickBot="1" x14ac:dyDescent="0.4">
      <c r="A146" s="95">
        <v>41292</v>
      </c>
      <c r="B146" s="36">
        <v>41292</v>
      </c>
      <c r="C146" s="301">
        <v>-2.5</v>
      </c>
      <c r="D146" s="301">
        <v>-0.2</v>
      </c>
      <c r="E146" s="301">
        <v>2.2000000000000002</v>
      </c>
      <c r="F146" s="301">
        <v>2.4500000000000002</v>
      </c>
      <c r="G146" s="301">
        <v>-1.2</v>
      </c>
      <c r="H146" s="301">
        <v>4.0999999999999996</v>
      </c>
      <c r="I146" s="301">
        <v>1.75</v>
      </c>
      <c r="J146" s="106"/>
      <c r="K146" s="36">
        <v>42387</v>
      </c>
      <c r="L146" s="105">
        <v>-0.67444999999999999</v>
      </c>
      <c r="M146" s="98">
        <f t="shared" si="2"/>
        <v>-0.69827500000000009</v>
      </c>
      <c r="N146" s="108">
        <f t="shared" si="3"/>
        <v>-0.72153333333333336</v>
      </c>
      <c r="O146" s="262"/>
      <c r="P146" s="181">
        <v>42387</v>
      </c>
      <c r="Q146" s="301">
        <v>-2.5</v>
      </c>
      <c r="R146" s="224">
        <v>-1.8017249999999998</v>
      </c>
      <c r="S146" s="126"/>
      <c r="T146" s="301">
        <v>-0.2</v>
      </c>
      <c r="U146" s="224">
        <v>0.49827500000000008</v>
      </c>
      <c r="V146"/>
      <c r="W146" s="301">
        <v>2.2000000000000002</v>
      </c>
      <c r="X146" s="224">
        <v>2.8982750000000004</v>
      </c>
      <c r="Y146" s="127"/>
      <c r="Z146" s="301">
        <v>2.4500000000000002</v>
      </c>
      <c r="AA146" s="224">
        <v>3.1482750000000004</v>
      </c>
      <c r="AB146" s="127"/>
      <c r="AC146" s="301">
        <v>-1.2</v>
      </c>
      <c r="AD146" s="223">
        <v>-0.50172499999999987</v>
      </c>
      <c r="AE146" s="127"/>
      <c r="AF146" s="301">
        <v>4.0999999999999996</v>
      </c>
      <c r="AG146" s="223">
        <v>4.7982749999999994</v>
      </c>
      <c r="AH146" s="385"/>
      <c r="AI146" s="301">
        <v>1.75</v>
      </c>
      <c r="AJ146" s="223">
        <v>2.4482750000000002</v>
      </c>
      <c r="AK146" s="385"/>
      <c r="AV146" s="36">
        <v>42388</v>
      </c>
      <c r="AW146" s="163">
        <v>-2.600225</v>
      </c>
      <c r="AX146" s="163">
        <v>-23.349720429142501</v>
      </c>
      <c r="AY146" s="163"/>
      <c r="BA146" s="163">
        <v>1.5497749999999999</v>
      </c>
      <c r="BB146" s="163">
        <v>-22.563939871869007</v>
      </c>
      <c r="BC146" s="163"/>
      <c r="BE146" s="163">
        <v>4.149775</v>
      </c>
      <c r="BF146" s="308">
        <v>-22.396021978220013</v>
      </c>
      <c r="BG146" s="230">
        <v>-23.492277777777783</v>
      </c>
      <c r="BI146" s="163">
        <v>2.899775</v>
      </c>
      <c r="BJ146" s="163">
        <v>-22.868173189120999</v>
      </c>
      <c r="BK146" s="163">
        <v>-22.122083333333332</v>
      </c>
      <c r="BM146" s="163">
        <v>2.2997750000000003</v>
      </c>
      <c r="BN146" s="163">
        <v>-24.233289412287508</v>
      </c>
      <c r="BO146" s="163"/>
      <c r="BQ146" s="163">
        <v>3.899775</v>
      </c>
      <c r="BR146" s="163">
        <v>-23.172357279915015</v>
      </c>
      <c r="BS146" s="163"/>
      <c r="BU146" s="163">
        <v>4.6997750000000007</v>
      </c>
      <c r="BV146" s="163">
        <v>-22.103975439477527</v>
      </c>
      <c r="BW146" s="163"/>
    </row>
    <row r="147" spans="1:75" x14ac:dyDescent="0.35">
      <c r="A147" s="95">
        <v>41293</v>
      </c>
      <c r="B147" s="36">
        <v>41293</v>
      </c>
      <c r="C147" s="301">
        <v>-3.25</v>
      </c>
      <c r="D147" s="301">
        <v>0.9</v>
      </c>
      <c r="E147" s="301">
        <v>3.5</v>
      </c>
      <c r="F147" s="301">
        <v>2.25</v>
      </c>
      <c r="G147" s="301">
        <v>1.6500000000000001</v>
      </c>
      <c r="H147" s="301">
        <v>3.25</v>
      </c>
      <c r="I147" s="301">
        <v>4.0500000000000007</v>
      </c>
      <c r="J147" s="106"/>
      <c r="K147" s="36">
        <v>42388</v>
      </c>
      <c r="L147" s="105">
        <v>-0.62509999999999999</v>
      </c>
      <c r="M147" s="98">
        <f t="shared" si="2"/>
        <v>-0.64977499999999999</v>
      </c>
      <c r="N147" s="108">
        <f t="shared" si="3"/>
        <v>-0.67388333333333339</v>
      </c>
      <c r="O147" s="262"/>
      <c r="P147" s="181">
        <v>42388</v>
      </c>
      <c r="Q147" s="301">
        <v>-3.25</v>
      </c>
      <c r="R147" s="224">
        <v>-2.600225</v>
      </c>
      <c r="S147"/>
      <c r="T147" s="301">
        <v>0.9</v>
      </c>
      <c r="U147" s="224">
        <v>1.5497749999999999</v>
      </c>
      <c r="V147"/>
      <c r="W147" s="301">
        <v>3.5</v>
      </c>
      <c r="X147" s="224">
        <v>4.149775</v>
      </c>
      <c r="Y147">
        <v>-23.492277777777783</v>
      </c>
      <c r="Z147" s="301">
        <v>2.25</v>
      </c>
      <c r="AA147" s="224">
        <v>2.899775</v>
      </c>
      <c r="AB147">
        <v>-22.122083333333332</v>
      </c>
      <c r="AC147" s="301">
        <v>1.6500000000000001</v>
      </c>
      <c r="AD147" s="223">
        <v>2.2997750000000003</v>
      </c>
      <c r="AE147"/>
      <c r="AF147" s="301">
        <v>3.25</v>
      </c>
      <c r="AG147" s="223">
        <v>3.899775</v>
      </c>
      <c r="AH147" s="100"/>
      <c r="AI147" s="301">
        <v>4.0500000000000007</v>
      </c>
      <c r="AJ147" s="223">
        <v>4.6997750000000007</v>
      </c>
      <c r="AK147"/>
      <c r="AV147" s="36">
        <v>42389</v>
      </c>
      <c r="AW147" s="163">
        <v>-3.7004250000000001</v>
      </c>
      <c r="AX147" s="163">
        <v>-23.3757204291425</v>
      </c>
      <c r="AY147" s="163"/>
      <c r="BA147" s="163">
        <v>1.849575</v>
      </c>
      <c r="BB147" s="163">
        <v>-22.558939871869008</v>
      </c>
      <c r="BC147" s="163"/>
      <c r="BE147" s="163">
        <v>1.849575</v>
      </c>
      <c r="BF147" s="163">
        <v>-22.391021978220014</v>
      </c>
      <c r="BG147" s="163"/>
      <c r="BI147" s="163">
        <v>2.9995750000000001</v>
      </c>
      <c r="BJ147" s="163">
        <v>-22.838173189120997</v>
      </c>
      <c r="BK147" s="163"/>
      <c r="BM147" s="163">
        <v>2.7995749999999999</v>
      </c>
      <c r="BN147" s="163">
        <v>-24.103289412287506</v>
      </c>
      <c r="BO147" s="163"/>
      <c r="BQ147" s="163">
        <v>3.8995749999999996</v>
      </c>
      <c r="BR147" s="163">
        <v>-23.102357279915015</v>
      </c>
      <c r="BS147" s="163"/>
      <c r="BU147" s="163">
        <v>3.1495750000000005</v>
      </c>
      <c r="BV147" s="163">
        <v>-22.033975439477526</v>
      </c>
      <c r="BW147" s="163"/>
    </row>
    <row r="148" spans="1:75" x14ac:dyDescent="0.35">
      <c r="A148" s="95">
        <v>41294</v>
      </c>
      <c r="B148" s="36">
        <v>41294</v>
      </c>
      <c r="C148" s="301">
        <v>-4.3</v>
      </c>
      <c r="D148" s="301">
        <v>1.25</v>
      </c>
      <c r="E148" s="301">
        <v>1.25</v>
      </c>
      <c r="F148" s="301">
        <v>2.4</v>
      </c>
      <c r="G148" s="301">
        <v>2.2000000000000002</v>
      </c>
      <c r="H148" s="301">
        <v>3.3</v>
      </c>
      <c r="I148" s="301">
        <v>2.5500000000000003</v>
      </c>
      <c r="J148" s="106"/>
      <c r="K148" s="36">
        <v>42389</v>
      </c>
      <c r="L148" s="105">
        <v>-0.57404999999999995</v>
      </c>
      <c r="M148" s="98">
        <f t="shared" si="2"/>
        <v>-0.59957499999999997</v>
      </c>
      <c r="N148" s="108">
        <f t="shared" si="3"/>
        <v>-0.62453333333333327</v>
      </c>
      <c r="O148" s="262"/>
      <c r="P148" s="181">
        <v>42389</v>
      </c>
      <c r="Q148" s="301">
        <v>-4.3</v>
      </c>
      <c r="R148" s="224">
        <v>-3.7004250000000001</v>
      </c>
      <c r="S148"/>
      <c r="T148" s="301">
        <v>1.25</v>
      </c>
      <c r="U148" s="224">
        <v>1.849575</v>
      </c>
      <c r="V148"/>
      <c r="W148" s="301">
        <v>1.25</v>
      </c>
      <c r="X148" s="224">
        <v>1.849575</v>
      </c>
      <c r="Y148"/>
      <c r="Z148" s="301">
        <v>2.4</v>
      </c>
      <c r="AA148" s="224">
        <v>2.9995750000000001</v>
      </c>
      <c r="AB148"/>
      <c r="AC148" s="301">
        <v>2.2000000000000002</v>
      </c>
      <c r="AD148" s="223">
        <v>2.7995749999999999</v>
      </c>
      <c r="AE148"/>
      <c r="AF148" s="301">
        <v>3.3</v>
      </c>
      <c r="AG148" s="223">
        <v>3.8995749999999996</v>
      </c>
      <c r="AH148" s="100"/>
      <c r="AI148" s="301">
        <v>2.5500000000000003</v>
      </c>
      <c r="AJ148" s="223">
        <v>3.1495750000000005</v>
      </c>
      <c r="AK148"/>
      <c r="AV148" s="36">
        <v>42390</v>
      </c>
      <c r="AW148" s="163">
        <v>-3.7523249999999999</v>
      </c>
      <c r="AX148" s="163">
        <v>-23.4017204291425</v>
      </c>
      <c r="AY148" s="163"/>
      <c r="BA148" s="163">
        <v>0.84767499999999996</v>
      </c>
      <c r="BB148" s="163">
        <v>-22.573939871869008</v>
      </c>
      <c r="BC148" s="163"/>
      <c r="BE148" s="163">
        <v>-0.95232499999999998</v>
      </c>
      <c r="BF148" s="163">
        <v>-22.471021978220016</v>
      </c>
      <c r="BG148" s="163"/>
      <c r="BI148" s="163">
        <v>3.8976749999999996</v>
      </c>
      <c r="BJ148" s="163">
        <v>-22.768173189120997</v>
      </c>
      <c r="BK148" s="163"/>
      <c r="BM148" s="163">
        <v>2.2976749999999999</v>
      </c>
      <c r="BN148" s="163">
        <v>-23.973289412287503</v>
      </c>
      <c r="BO148" s="163"/>
      <c r="BQ148" s="163">
        <v>4.4976750000000001</v>
      </c>
      <c r="BR148" s="163">
        <v>-22.992357279915016</v>
      </c>
      <c r="BS148" s="163"/>
      <c r="BU148" s="163">
        <v>-0.20232499999999998</v>
      </c>
      <c r="BV148" s="163">
        <v>-22.113975439477528</v>
      </c>
      <c r="BW148" s="163"/>
    </row>
    <row r="149" spans="1:75" x14ac:dyDescent="0.35">
      <c r="A149" s="95">
        <v>41295</v>
      </c>
      <c r="B149" s="36">
        <v>41295</v>
      </c>
      <c r="C149" s="301">
        <v>-4.3</v>
      </c>
      <c r="D149" s="301">
        <v>0.3</v>
      </c>
      <c r="E149" s="301">
        <v>-1.5</v>
      </c>
      <c r="F149" s="301">
        <v>3.3499999999999996</v>
      </c>
      <c r="G149" s="301">
        <v>1.75</v>
      </c>
      <c r="H149" s="301">
        <v>3.9499999999999997</v>
      </c>
      <c r="I149" s="301">
        <v>-0.75</v>
      </c>
      <c r="J149" s="106"/>
      <c r="K149" s="36">
        <v>42390</v>
      </c>
      <c r="L149" s="105">
        <v>-0.5213000000000001</v>
      </c>
      <c r="M149" s="98">
        <f t="shared" si="2"/>
        <v>-0.54767500000000002</v>
      </c>
      <c r="N149" s="108">
        <f t="shared" si="3"/>
        <v>-0.57348333333333334</v>
      </c>
      <c r="O149" s="262"/>
      <c r="P149" s="181">
        <v>42390</v>
      </c>
      <c r="Q149" s="301">
        <v>-4.3</v>
      </c>
      <c r="R149" s="224">
        <v>-3.7523249999999999</v>
      </c>
      <c r="S149"/>
      <c r="T149" s="301">
        <v>0.3</v>
      </c>
      <c r="U149" s="224">
        <v>0.84767499999999996</v>
      </c>
      <c r="V149"/>
      <c r="W149" s="301">
        <v>-1.5</v>
      </c>
      <c r="X149" s="224">
        <v>-0.95232499999999998</v>
      </c>
      <c r="Y149"/>
      <c r="Z149" s="301">
        <v>3.3499999999999996</v>
      </c>
      <c r="AA149" s="224">
        <v>3.8976749999999996</v>
      </c>
      <c r="AB149"/>
      <c r="AC149" s="301">
        <v>1.75</v>
      </c>
      <c r="AD149" s="223">
        <v>2.2976749999999999</v>
      </c>
      <c r="AE149"/>
      <c r="AF149" s="301">
        <v>3.9499999999999997</v>
      </c>
      <c r="AG149" s="223">
        <v>4.4976750000000001</v>
      </c>
      <c r="AH149" s="100"/>
      <c r="AI149" s="301">
        <v>-0.75</v>
      </c>
      <c r="AJ149" s="223">
        <v>-0.20232499999999998</v>
      </c>
      <c r="AK149"/>
      <c r="AV149" s="36">
        <v>42391</v>
      </c>
      <c r="AW149" s="163">
        <v>-5.4559250000000006</v>
      </c>
      <c r="AX149" s="163">
        <v>-23.437720429142502</v>
      </c>
      <c r="AY149" s="163"/>
      <c r="BA149" s="163">
        <v>-0.555925</v>
      </c>
      <c r="BB149" s="163">
        <v>-22.593939871869008</v>
      </c>
      <c r="BC149" s="163"/>
      <c r="BE149" s="163">
        <v>0.24407500000000004</v>
      </c>
      <c r="BF149" s="163">
        <v>-22.501021978220017</v>
      </c>
      <c r="BG149" s="163"/>
      <c r="BI149" s="163">
        <v>5.4940750000000005</v>
      </c>
      <c r="BJ149" s="163">
        <v>-22.638173189120998</v>
      </c>
      <c r="BK149" s="163"/>
      <c r="BM149" s="163">
        <v>2.2940750000000003</v>
      </c>
      <c r="BN149" s="163">
        <v>-23.843289412287501</v>
      </c>
      <c r="BO149" s="163"/>
      <c r="BQ149" s="163">
        <v>3.9440750000000002</v>
      </c>
      <c r="BR149" s="163">
        <v>-22.922357279915015</v>
      </c>
      <c r="BS149" s="163"/>
      <c r="BU149" s="163">
        <v>-1.005925</v>
      </c>
      <c r="BV149" s="163">
        <v>-22.197975439477528</v>
      </c>
      <c r="BW149" s="163"/>
    </row>
    <row r="150" spans="1:75" x14ac:dyDescent="0.35">
      <c r="A150" s="95">
        <v>41296</v>
      </c>
      <c r="B150" s="36">
        <v>41296</v>
      </c>
      <c r="C150" s="301">
        <v>-5.95</v>
      </c>
      <c r="D150" s="301">
        <v>-1.05</v>
      </c>
      <c r="E150" s="301">
        <v>-0.25</v>
      </c>
      <c r="F150" s="301">
        <v>5</v>
      </c>
      <c r="G150" s="301">
        <v>1.8</v>
      </c>
      <c r="H150" s="301">
        <v>3.45</v>
      </c>
      <c r="I150" s="301">
        <v>-1.5</v>
      </c>
      <c r="J150" s="106"/>
      <c r="K150" s="36">
        <v>42391</v>
      </c>
      <c r="L150" s="108">
        <v>-0.46684999999999999</v>
      </c>
      <c r="M150" s="98">
        <f t="shared" si="2"/>
        <v>-0.49407500000000004</v>
      </c>
      <c r="N150" s="108">
        <f t="shared" si="3"/>
        <v>-0.52073333333333338</v>
      </c>
      <c r="O150" s="262"/>
      <c r="P150" s="181">
        <v>42391</v>
      </c>
      <c r="Q150" s="301">
        <v>-5.95</v>
      </c>
      <c r="R150" s="224">
        <v>-5.4559250000000006</v>
      </c>
      <c r="S150" s="98"/>
      <c r="T150" s="301">
        <v>-1.05</v>
      </c>
      <c r="U150" s="224">
        <v>-0.555925</v>
      </c>
      <c r="V150"/>
      <c r="W150" s="301">
        <v>-0.25</v>
      </c>
      <c r="X150" s="224">
        <v>0.24407500000000004</v>
      </c>
      <c r="Y150"/>
      <c r="Z150" s="301">
        <v>5</v>
      </c>
      <c r="AA150" s="224">
        <v>5.4940750000000005</v>
      </c>
      <c r="AB150"/>
      <c r="AC150" s="301">
        <v>1.8</v>
      </c>
      <c r="AD150" s="223">
        <v>2.2940750000000003</v>
      </c>
      <c r="AE150"/>
      <c r="AF150" s="301">
        <v>3.45</v>
      </c>
      <c r="AG150" s="223">
        <v>3.9440750000000002</v>
      </c>
      <c r="AH150" s="100"/>
      <c r="AI150" s="301">
        <v>-1.5</v>
      </c>
      <c r="AJ150" s="223">
        <v>-1.005925</v>
      </c>
      <c r="AK150" s="104"/>
      <c r="AV150" s="36">
        <v>42392</v>
      </c>
      <c r="AW150" s="163">
        <v>-4.7612250000000005</v>
      </c>
      <c r="AX150" s="163">
        <v>-23.473720429142503</v>
      </c>
      <c r="AY150" s="163">
        <v>-23.214944444444441</v>
      </c>
      <c r="BA150" s="163">
        <v>0.58877500000000005</v>
      </c>
      <c r="BB150" s="163">
        <v>-22.608939871869008</v>
      </c>
      <c r="BC150" s="163"/>
      <c r="BE150" s="163">
        <v>2.6887750000000001</v>
      </c>
      <c r="BF150" s="163">
        <v>-22.471021978220016</v>
      </c>
      <c r="BG150" s="163"/>
      <c r="BI150" s="163">
        <v>4.2887749999999993</v>
      </c>
      <c r="BJ150" s="163">
        <v>-22.528173189120999</v>
      </c>
      <c r="BK150" s="163"/>
      <c r="BM150" s="163">
        <v>2.338775</v>
      </c>
      <c r="BN150" s="163">
        <v>-23.713289412287498</v>
      </c>
      <c r="BO150" s="163"/>
      <c r="BQ150" s="163">
        <v>2.3887750000000003</v>
      </c>
      <c r="BR150" s="163">
        <v>-22.892357279915014</v>
      </c>
      <c r="BS150" s="163"/>
      <c r="BU150" s="163">
        <v>-1.161225</v>
      </c>
      <c r="BV150" s="163">
        <v>-22.281975439477527</v>
      </c>
      <c r="BW150" s="163"/>
    </row>
    <row r="151" spans="1:75" x14ac:dyDescent="0.35">
      <c r="A151" s="95">
        <v>41297</v>
      </c>
      <c r="B151" s="36">
        <v>41297</v>
      </c>
      <c r="C151" s="301">
        <v>-5.2</v>
      </c>
      <c r="D151" s="301">
        <v>0.15000000000000002</v>
      </c>
      <c r="E151" s="301">
        <v>2.25</v>
      </c>
      <c r="F151" s="301">
        <v>3.8499999999999996</v>
      </c>
      <c r="G151" s="301">
        <v>1.9</v>
      </c>
      <c r="H151" s="301">
        <v>1.9500000000000002</v>
      </c>
      <c r="I151" s="301">
        <v>-1.6</v>
      </c>
      <c r="J151" s="106"/>
      <c r="K151" s="36">
        <v>42392</v>
      </c>
      <c r="L151" s="108">
        <v>-0.41070000000000007</v>
      </c>
      <c r="M151" s="98">
        <f t="shared" ref="M151:M214" si="4">AVERAGE(L150:L151)</f>
        <v>-0.43877500000000003</v>
      </c>
      <c r="N151" s="108">
        <f t="shared" si="3"/>
        <v>-0.46628333333333338</v>
      </c>
      <c r="O151" s="262"/>
      <c r="P151" s="181">
        <v>42392</v>
      </c>
      <c r="Q151" s="301">
        <v>-5.2</v>
      </c>
      <c r="R151" s="224">
        <v>-4.7612250000000005</v>
      </c>
      <c r="S151">
        <v>-23.214944444444441</v>
      </c>
      <c r="T151" s="301">
        <v>0.15000000000000002</v>
      </c>
      <c r="U151" s="224">
        <v>0.58877500000000005</v>
      </c>
      <c r="V151"/>
      <c r="W151" s="301">
        <v>2.25</v>
      </c>
      <c r="X151" s="224">
        <v>2.6887750000000001</v>
      </c>
      <c r="Y151"/>
      <c r="Z151" s="301">
        <v>3.8499999999999996</v>
      </c>
      <c r="AA151" s="224">
        <v>4.2887749999999993</v>
      </c>
      <c r="AB151"/>
      <c r="AC151" s="301">
        <v>1.9</v>
      </c>
      <c r="AD151" s="223">
        <v>2.338775</v>
      </c>
      <c r="AE151"/>
      <c r="AF151" s="301">
        <v>1.9500000000000002</v>
      </c>
      <c r="AG151" s="223">
        <v>2.3887750000000003</v>
      </c>
      <c r="AH151" s="100"/>
      <c r="AI151" s="301">
        <v>-1.6</v>
      </c>
      <c r="AJ151" s="223">
        <v>-1.161225</v>
      </c>
      <c r="AK151" s="104"/>
      <c r="AV151" s="36">
        <v>42393</v>
      </c>
      <c r="AW151" s="163">
        <v>-1.4182250000000001</v>
      </c>
      <c r="AX151" s="163">
        <v>-23.494720429142504</v>
      </c>
      <c r="AY151" s="163"/>
      <c r="BA151" s="163">
        <v>1.0317750000000001</v>
      </c>
      <c r="BB151" s="163">
        <v>-22.603939871869009</v>
      </c>
      <c r="BC151" s="163"/>
      <c r="BE151" s="163">
        <v>3.3317750000000004</v>
      </c>
      <c r="BF151" s="163">
        <v>-22.401021978220015</v>
      </c>
      <c r="BG151" s="163"/>
      <c r="BI151" s="163">
        <v>2.431775</v>
      </c>
      <c r="BJ151" s="163">
        <v>-22.498173189120998</v>
      </c>
      <c r="BK151" s="163"/>
      <c r="BM151" s="163">
        <v>1.931775</v>
      </c>
      <c r="BN151" s="163">
        <v>-23.608289412287498</v>
      </c>
      <c r="BO151" s="163"/>
      <c r="BQ151" s="163">
        <v>1.9817750000000003</v>
      </c>
      <c r="BR151" s="163">
        <v>-22.887357279915015</v>
      </c>
      <c r="BS151" s="163"/>
      <c r="BU151" s="163">
        <v>-2.568225</v>
      </c>
      <c r="BV151" s="163">
        <v>-22.369975439477528</v>
      </c>
      <c r="BW151" s="163"/>
    </row>
    <row r="152" spans="1:75" x14ac:dyDescent="0.35">
      <c r="A152" s="95">
        <v>41298</v>
      </c>
      <c r="B152" s="36">
        <v>41298</v>
      </c>
      <c r="C152" s="301">
        <v>-1.8</v>
      </c>
      <c r="D152" s="301">
        <v>0.65</v>
      </c>
      <c r="E152" s="301">
        <v>2.95</v>
      </c>
      <c r="F152" s="301">
        <v>2.0499999999999998</v>
      </c>
      <c r="G152" s="301">
        <v>1.55</v>
      </c>
      <c r="H152" s="301">
        <v>1.6</v>
      </c>
      <c r="I152" s="301">
        <v>-2.95</v>
      </c>
      <c r="J152" s="106"/>
      <c r="K152" s="36">
        <v>42393</v>
      </c>
      <c r="L152" s="108">
        <v>-0.35285000000000005</v>
      </c>
      <c r="M152" s="98">
        <f t="shared" si="4"/>
        <v>-0.38177500000000009</v>
      </c>
      <c r="N152" s="108">
        <f t="shared" ref="N152:N215" si="5">AVERAGE(L150:L152)</f>
        <v>-0.41013333333333341</v>
      </c>
      <c r="O152" s="262"/>
      <c r="P152" s="181">
        <v>42393</v>
      </c>
      <c r="Q152" s="301">
        <v>-1.8</v>
      </c>
      <c r="R152" s="224">
        <v>-1.4182250000000001</v>
      </c>
      <c r="S152"/>
      <c r="T152" s="301">
        <v>0.65</v>
      </c>
      <c r="U152" s="224">
        <v>1.0317750000000001</v>
      </c>
      <c r="V152"/>
      <c r="W152" s="301">
        <v>2.95</v>
      </c>
      <c r="X152" s="224">
        <v>3.3317750000000004</v>
      </c>
      <c r="Y152"/>
      <c r="Z152" s="301">
        <v>2.0499999999999998</v>
      </c>
      <c r="AA152" s="224">
        <v>2.431775</v>
      </c>
      <c r="AB152"/>
      <c r="AC152" s="301">
        <v>1.55</v>
      </c>
      <c r="AD152" s="223">
        <v>1.931775</v>
      </c>
      <c r="AE152"/>
      <c r="AF152" s="301">
        <v>1.6</v>
      </c>
      <c r="AG152" s="223">
        <v>1.9817750000000003</v>
      </c>
      <c r="AH152" s="100"/>
      <c r="AI152" s="301">
        <v>-2.95</v>
      </c>
      <c r="AJ152" s="223">
        <v>-2.568225</v>
      </c>
      <c r="AK152" s="104"/>
      <c r="AV152" s="36">
        <v>42394</v>
      </c>
      <c r="AW152" s="163">
        <v>0.573075</v>
      </c>
      <c r="AX152" s="163">
        <v>-23.509720429142504</v>
      </c>
      <c r="AY152" s="163"/>
      <c r="BA152" s="163">
        <v>0.27307500000000001</v>
      </c>
      <c r="BB152" s="163">
        <v>-22.61893987186901</v>
      </c>
      <c r="BC152" s="163"/>
      <c r="BE152" s="163">
        <v>4.2230749999999997</v>
      </c>
      <c r="BF152" s="163">
        <v>-22.291021978220016</v>
      </c>
      <c r="BG152" s="163"/>
      <c r="BI152" s="163">
        <v>2.373075</v>
      </c>
      <c r="BJ152" s="163">
        <v>-22.468173189120996</v>
      </c>
      <c r="BK152" s="163"/>
      <c r="BM152" s="163">
        <v>1.4230750000000001</v>
      </c>
      <c r="BN152" s="163">
        <v>-23.503289412287497</v>
      </c>
      <c r="BO152" s="163"/>
      <c r="BQ152" s="163">
        <v>2.873075</v>
      </c>
      <c r="BR152" s="163">
        <v>-22.857357279915014</v>
      </c>
      <c r="BS152" s="163"/>
      <c r="BU152" s="163">
        <v>-2.5769250000000001</v>
      </c>
      <c r="BV152" s="163">
        <v>-22.457975439477529</v>
      </c>
      <c r="BW152" s="163"/>
    </row>
    <row r="153" spans="1:75" x14ac:dyDescent="0.35">
      <c r="A153" s="95">
        <v>41299</v>
      </c>
      <c r="B153" s="36">
        <v>41299</v>
      </c>
      <c r="C153" s="301">
        <v>0.25</v>
      </c>
      <c r="D153" s="301">
        <v>-4.9999999999999989E-2</v>
      </c>
      <c r="E153" s="301">
        <v>3.9</v>
      </c>
      <c r="F153" s="301">
        <v>2.0499999999999998</v>
      </c>
      <c r="G153" s="301">
        <v>1.1000000000000001</v>
      </c>
      <c r="H153" s="301">
        <v>2.5499999999999998</v>
      </c>
      <c r="I153" s="301">
        <v>-2.9</v>
      </c>
      <c r="J153" s="106"/>
      <c r="K153" s="36">
        <v>42394</v>
      </c>
      <c r="L153" s="108">
        <v>-0.29330000000000001</v>
      </c>
      <c r="M153" s="98">
        <f t="shared" si="4"/>
        <v>-0.323075</v>
      </c>
      <c r="N153" s="108">
        <f t="shared" si="5"/>
        <v>-0.35228333333333345</v>
      </c>
      <c r="O153" s="262"/>
      <c r="P153" s="181">
        <v>42394</v>
      </c>
      <c r="Q153" s="301">
        <v>0.25</v>
      </c>
      <c r="R153" s="224">
        <v>0.573075</v>
      </c>
      <c r="S153"/>
      <c r="T153" s="301">
        <v>-4.9999999999999989E-2</v>
      </c>
      <c r="U153" s="224">
        <v>0.27307500000000001</v>
      </c>
      <c r="V153"/>
      <c r="W153" s="301">
        <v>3.9</v>
      </c>
      <c r="X153" s="224">
        <v>4.2230749999999997</v>
      </c>
      <c r="Y153"/>
      <c r="Z153" s="301">
        <v>2.0499999999999998</v>
      </c>
      <c r="AA153" s="224">
        <v>2.373075</v>
      </c>
      <c r="AB153"/>
      <c r="AC153" s="301">
        <v>1.1000000000000001</v>
      </c>
      <c r="AD153" s="223">
        <v>1.4230750000000001</v>
      </c>
      <c r="AE153"/>
      <c r="AF153" s="301">
        <v>2.5499999999999998</v>
      </c>
      <c r="AG153" s="223">
        <v>2.873075</v>
      </c>
      <c r="AH153" s="100"/>
      <c r="AI153" s="301">
        <v>-2.9</v>
      </c>
      <c r="AJ153" s="223">
        <v>-2.5769250000000001</v>
      </c>
      <c r="AK153" s="104"/>
      <c r="AV153" s="36">
        <v>42395</v>
      </c>
      <c r="AW153" s="163">
        <v>1.2126749999999999</v>
      </c>
      <c r="AX153" s="163">
        <v>-23.504720429142505</v>
      </c>
      <c r="AY153" s="163"/>
      <c r="BA153" s="163">
        <v>0.81267500000000004</v>
      </c>
      <c r="BB153" s="163">
        <v>-22.633939871869011</v>
      </c>
      <c r="BC153" s="163"/>
      <c r="BE153" s="163">
        <v>4.5626749999999996</v>
      </c>
      <c r="BF153" s="163">
        <v>-22.181021978220016</v>
      </c>
      <c r="BG153" s="163"/>
      <c r="BI153" s="163">
        <v>2.562675</v>
      </c>
      <c r="BJ153" s="163">
        <v>-22.438173189120995</v>
      </c>
      <c r="BK153" s="163"/>
      <c r="BM153" s="163">
        <v>1.9126750000000001</v>
      </c>
      <c r="BN153" s="163">
        <v>-23.398289412287497</v>
      </c>
      <c r="BO153" s="163"/>
      <c r="BQ153" s="163">
        <v>2.3626750000000003</v>
      </c>
      <c r="BR153" s="163">
        <v>-22.827357279915013</v>
      </c>
      <c r="BS153" s="163"/>
      <c r="BU153" s="163">
        <v>-1.5373250000000001</v>
      </c>
      <c r="BV153" s="163">
        <v>-22.541975439477529</v>
      </c>
      <c r="BW153" s="163"/>
    </row>
    <row r="154" spans="1:75" x14ac:dyDescent="0.35">
      <c r="A154" s="95">
        <v>41300</v>
      </c>
      <c r="B154" s="36">
        <v>41300</v>
      </c>
      <c r="C154" s="301">
        <v>0.95</v>
      </c>
      <c r="D154" s="301">
        <v>0.55000000000000004</v>
      </c>
      <c r="E154" s="301">
        <v>4.3</v>
      </c>
      <c r="F154" s="301">
        <v>2.2999999999999998</v>
      </c>
      <c r="G154" s="301">
        <v>1.6500000000000001</v>
      </c>
      <c r="H154" s="301">
        <v>2.1</v>
      </c>
      <c r="I154" s="301">
        <v>-1.8</v>
      </c>
      <c r="J154" s="106"/>
      <c r="K154" s="36">
        <v>42395</v>
      </c>
      <c r="L154" s="108">
        <v>-0.23205000000000009</v>
      </c>
      <c r="M154" s="98">
        <f t="shared" si="4"/>
        <v>-0.26267500000000005</v>
      </c>
      <c r="N154" s="108">
        <f t="shared" si="5"/>
        <v>-0.29273333333333335</v>
      </c>
      <c r="O154" s="262"/>
      <c r="P154" s="181">
        <v>42395</v>
      </c>
      <c r="Q154" s="301">
        <v>0.95</v>
      </c>
      <c r="R154" s="224">
        <v>1.2126749999999999</v>
      </c>
      <c r="S154"/>
      <c r="T154" s="301">
        <v>0.55000000000000004</v>
      </c>
      <c r="U154" s="224">
        <v>0.81267500000000004</v>
      </c>
      <c r="V154"/>
      <c r="W154" s="301">
        <v>4.3</v>
      </c>
      <c r="X154" s="224">
        <v>4.5626749999999996</v>
      </c>
      <c r="Y154"/>
      <c r="Z154" s="301">
        <v>2.2999999999999998</v>
      </c>
      <c r="AA154" s="224">
        <v>2.562675</v>
      </c>
      <c r="AB154"/>
      <c r="AC154" s="301">
        <v>1.6500000000000001</v>
      </c>
      <c r="AD154" s="223">
        <v>1.9126750000000001</v>
      </c>
      <c r="AE154"/>
      <c r="AF154" s="301">
        <v>2.1</v>
      </c>
      <c r="AG154" s="223">
        <v>2.3626750000000003</v>
      </c>
      <c r="AH154" s="100"/>
      <c r="AI154" s="301">
        <v>-1.8</v>
      </c>
      <c r="AJ154" s="223">
        <v>-1.5373250000000001</v>
      </c>
      <c r="AK154" s="104"/>
      <c r="AV154" s="313">
        <v>42396</v>
      </c>
      <c r="AW154" s="163">
        <v>0.95057500000000006</v>
      </c>
      <c r="AX154" s="163">
        <v>-23.519720429142506</v>
      </c>
      <c r="AY154" s="163"/>
      <c r="BA154" s="163">
        <v>1.750575</v>
      </c>
      <c r="BB154" s="163">
        <v>-22.628939871869012</v>
      </c>
      <c r="BC154" s="163"/>
      <c r="BE154" s="163">
        <v>3.8505750000000005</v>
      </c>
      <c r="BF154" s="163">
        <v>-22.111021978220016</v>
      </c>
      <c r="BG154" s="163"/>
      <c r="BI154" s="163">
        <v>4.1005750000000001</v>
      </c>
      <c r="BJ154" s="163">
        <v>-22.328173189120996</v>
      </c>
      <c r="BK154" s="163"/>
      <c r="BM154" s="163">
        <v>1.5505750000000003</v>
      </c>
      <c r="BN154" s="163">
        <v>-23.293289412287496</v>
      </c>
      <c r="BO154" s="163"/>
      <c r="BQ154" s="163">
        <v>1.7005750000000002</v>
      </c>
      <c r="BR154" s="163">
        <v>-22.822357279915014</v>
      </c>
      <c r="BS154" s="163"/>
      <c r="BU154" s="163">
        <v>0.70057499999999995</v>
      </c>
      <c r="BV154" s="163">
        <v>-22.57197543947753</v>
      </c>
      <c r="BW154" s="163"/>
    </row>
    <row r="155" spans="1:75" x14ac:dyDescent="0.35">
      <c r="A155" s="95">
        <v>41301</v>
      </c>
      <c r="B155" s="36">
        <v>41301</v>
      </c>
      <c r="C155" s="301">
        <v>0.75</v>
      </c>
      <c r="D155" s="301">
        <v>1.5499999999999998</v>
      </c>
      <c r="E155" s="301">
        <v>3.6500000000000004</v>
      </c>
      <c r="F155" s="301">
        <v>3.9</v>
      </c>
      <c r="G155" s="301">
        <v>1.35</v>
      </c>
      <c r="H155" s="301">
        <v>1.5</v>
      </c>
      <c r="I155" s="301">
        <v>0.49999999999999989</v>
      </c>
      <c r="J155" s="106"/>
      <c r="K155" s="36">
        <v>42396</v>
      </c>
      <c r="L155" s="108">
        <v>-0.16910000000000008</v>
      </c>
      <c r="M155" s="98">
        <f t="shared" si="4"/>
        <v>-0.20057500000000009</v>
      </c>
      <c r="N155" s="108">
        <f t="shared" si="5"/>
        <v>-0.2314833333333334</v>
      </c>
      <c r="O155" s="262"/>
      <c r="P155" s="181">
        <v>42396</v>
      </c>
      <c r="Q155" s="301">
        <v>0.75</v>
      </c>
      <c r="R155" s="224">
        <v>0.95057500000000006</v>
      </c>
      <c r="S155"/>
      <c r="T155" s="301">
        <v>1.5499999999999998</v>
      </c>
      <c r="U155" s="224">
        <v>1.750575</v>
      </c>
      <c r="V155"/>
      <c r="W155" s="301">
        <v>3.6500000000000004</v>
      </c>
      <c r="X155" s="224">
        <v>3.8505750000000005</v>
      </c>
      <c r="Y155"/>
      <c r="Z155" s="301">
        <v>3.9</v>
      </c>
      <c r="AA155" s="224">
        <v>4.1005750000000001</v>
      </c>
      <c r="AB155"/>
      <c r="AC155" s="301">
        <v>1.35</v>
      </c>
      <c r="AD155" s="223">
        <v>1.5505750000000003</v>
      </c>
      <c r="AE155"/>
      <c r="AF155" s="301">
        <v>1.5</v>
      </c>
      <c r="AG155" s="223">
        <v>1.7005750000000002</v>
      </c>
      <c r="AH155" s="100"/>
      <c r="AI155" s="301">
        <v>0.49999999999999989</v>
      </c>
      <c r="AJ155" s="223">
        <v>0.70057499999999995</v>
      </c>
      <c r="AK155" s="104"/>
      <c r="AV155" s="36">
        <v>42397</v>
      </c>
      <c r="AW155" s="163">
        <v>-0.91322499999999995</v>
      </c>
      <c r="AX155" s="163">
        <v>-23.439720429142508</v>
      </c>
      <c r="AY155" s="163"/>
      <c r="BA155" s="163">
        <v>2.2367750000000002</v>
      </c>
      <c r="BB155" s="163">
        <v>-22.59893987186901</v>
      </c>
      <c r="BC155" s="163"/>
      <c r="BE155" s="163">
        <v>2.0367750000000004</v>
      </c>
      <c r="BF155" s="163">
        <v>-22.081021978220015</v>
      </c>
      <c r="BG155" s="163"/>
      <c r="BI155" s="163">
        <v>5.3367749999999994</v>
      </c>
      <c r="BJ155" s="163">
        <v>-22.198173189120997</v>
      </c>
      <c r="BK155" s="163"/>
      <c r="BM155" s="163">
        <v>1.286775</v>
      </c>
      <c r="BN155" s="163">
        <v>-23.188289412287496</v>
      </c>
      <c r="BO155" s="163"/>
      <c r="BQ155" s="163">
        <v>1.9367750000000001</v>
      </c>
      <c r="BR155" s="163">
        <v>-22.817357279915015</v>
      </c>
      <c r="BS155" s="163"/>
      <c r="BU155" s="163">
        <v>0.33677500000000005</v>
      </c>
      <c r="BV155" s="163">
        <v>-22.601975439477531</v>
      </c>
      <c r="BW155" s="163"/>
    </row>
    <row r="156" spans="1:75" s="100" customFormat="1" ht="15" thickBot="1" x14ac:dyDescent="0.4">
      <c r="A156" s="260">
        <v>41302</v>
      </c>
      <c r="B156" s="258">
        <v>41302</v>
      </c>
      <c r="C156" s="301">
        <v>-1.05</v>
      </c>
      <c r="D156" s="301">
        <v>2.1</v>
      </c>
      <c r="E156" s="301">
        <v>1.9000000000000001</v>
      </c>
      <c r="F156" s="301">
        <v>5.1999999999999993</v>
      </c>
      <c r="G156" s="301">
        <v>1.1499999999999999</v>
      </c>
      <c r="H156" s="301">
        <v>1.8</v>
      </c>
      <c r="I156" s="301">
        <v>0.19999999999999996</v>
      </c>
      <c r="J156" s="106"/>
      <c r="K156" s="36">
        <v>42397</v>
      </c>
      <c r="L156" s="262">
        <v>-0.10445000000000015</v>
      </c>
      <c r="M156" s="98">
        <f t="shared" si="4"/>
        <v>-0.13677500000000012</v>
      </c>
      <c r="N156" s="262">
        <f t="shared" si="5"/>
        <v>-0.16853333333333342</v>
      </c>
      <c r="O156" s="262"/>
      <c r="P156" s="181">
        <v>42397</v>
      </c>
      <c r="Q156" s="301">
        <v>-1.05</v>
      </c>
      <c r="R156" s="224">
        <v>-0.91322499999999995</v>
      </c>
      <c r="S156"/>
      <c r="T156" s="301">
        <v>2.1</v>
      </c>
      <c r="U156" s="224">
        <v>2.2367750000000002</v>
      </c>
      <c r="W156" s="301">
        <v>1.9000000000000001</v>
      </c>
      <c r="X156" s="224">
        <v>2.0367750000000004</v>
      </c>
      <c r="Y156"/>
      <c r="Z156" s="301">
        <v>5.1999999999999993</v>
      </c>
      <c r="AA156" s="224">
        <v>5.3367749999999994</v>
      </c>
      <c r="AB156"/>
      <c r="AC156" s="301">
        <v>1.1499999999999999</v>
      </c>
      <c r="AD156" s="223">
        <v>1.286775</v>
      </c>
      <c r="AE156"/>
      <c r="AF156" s="301">
        <v>1.8</v>
      </c>
      <c r="AG156" s="223">
        <v>1.9367750000000001</v>
      </c>
      <c r="AI156" s="301">
        <v>0.19999999999999996</v>
      </c>
      <c r="AJ156" s="223">
        <v>0.33677500000000005</v>
      </c>
      <c r="AK156" s="104"/>
      <c r="AV156" s="36">
        <v>42398</v>
      </c>
      <c r="AW156" s="163">
        <v>-0.82872499999999993</v>
      </c>
      <c r="AX156" s="163">
        <v>-23.459720429142507</v>
      </c>
      <c r="AY156" s="163"/>
      <c r="BA156" s="163">
        <v>0.27127500000000015</v>
      </c>
      <c r="BB156" s="163">
        <v>-22.613939871869011</v>
      </c>
      <c r="BC156" s="163"/>
      <c r="BE156" s="163">
        <v>1.071275</v>
      </c>
      <c r="BF156" s="163">
        <v>-22.076021978220016</v>
      </c>
      <c r="BG156" s="163"/>
      <c r="BI156" s="163">
        <v>4.321275</v>
      </c>
      <c r="BJ156" s="163">
        <v>-22.088173189120997</v>
      </c>
      <c r="BK156" s="163"/>
      <c r="BM156" s="163">
        <v>1.5212750000000002</v>
      </c>
      <c r="BN156" s="163">
        <v>-23.083289412287495</v>
      </c>
      <c r="BO156" s="163"/>
      <c r="BQ156" s="163">
        <v>4.1212749999999998</v>
      </c>
      <c r="BR156" s="163">
        <v>-22.707357279915016</v>
      </c>
      <c r="BS156" s="163"/>
      <c r="BU156" s="163">
        <v>-3.678725</v>
      </c>
      <c r="BV156" s="163">
        <v>-22.70597543947753</v>
      </c>
      <c r="BW156" s="163">
        <v>-23.570599206349211</v>
      </c>
    </row>
    <row r="157" spans="1:75" ht="15" thickBot="1" x14ac:dyDescent="0.4">
      <c r="A157" s="260">
        <v>41303</v>
      </c>
      <c r="B157" s="258">
        <v>41303</v>
      </c>
      <c r="C157" s="301">
        <v>-0.9</v>
      </c>
      <c r="D157" s="301">
        <v>0.20000000000000007</v>
      </c>
      <c r="E157" s="301">
        <v>1</v>
      </c>
      <c r="F157" s="301">
        <v>4.25</v>
      </c>
      <c r="G157" s="301">
        <v>1.4500000000000002</v>
      </c>
      <c r="H157" s="301">
        <v>4.05</v>
      </c>
      <c r="I157" s="301">
        <v>-3.75</v>
      </c>
      <c r="J157" s="106"/>
      <c r="K157" s="36">
        <v>42398</v>
      </c>
      <c r="L157" s="262">
        <v>-3.8100000000000023E-2</v>
      </c>
      <c r="M157" s="98">
        <f t="shared" si="4"/>
        <v>-7.1275000000000088E-2</v>
      </c>
      <c r="N157" s="262">
        <f t="shared" si="5"/>
        <v>-0.10388333333333342</v>
      </c>
      <c r="O157" s="262"/>
      <c r="P157" s="181">
        <v>42398</v>
      </c>
      <c r="Q157" s="301">
        <v>-0.9</v>
      </c>
      <c r="R157" s="224">
        <v>-0.82872499999999993</v>
      </c>
      <c r="S157" s="100"/>
      <c r="T157" s="301">
        <v>0.20000000000000007</v>
      </c>
      <c r="U157" s="224">
        <v>0.27127500000000015</v>
      </c>
      <c r="V157" s="98"/>
      <c r="W157" s="301">
        <v>1</v>
      </c>
      <c r="X157" s="224">
        <v>1.071275</v>
      </c>
      <c r="Y157" s="100"/>
      <c r="Z157" s="301">
        <v>4.25</v>
      </c>
      <c r="AA157" s="224">
        <v>4.321275</v>
      </c>
      <c r="AB157" s="100"/>
      <c r="AC157" s="301">
        <v>1.4500000000000002</v>
      </c>
      <c r="AD157" s="223">
        <v>1.5212750000000002</v>
      </c>
      <c r="AE157" s="100"/>
      <c r="AF157" s="301">
        <v>4.05</v>
      </c>
      <c r="AG157" s="223">
        <v>4.1212749999999998</v>
      </c>
      <c r="AH157" s="100"/>
      <c r="AI157" s="301">
        <v>-3.75</v>
      </c>
      <c r="AJ157" s="223">
        <v>-3.678725</v>
      </c>
      <c r="AK157">
        <v>-23.570599206349211</v>
      </c>
      <c r="AV157" s="36">
        <v>42399</v>
      </c>
      <c r="AW157" s="163">
        <v>0.50407500000000005</v>
      </c>
      <c r="AX157" s="163">
        <v>-23.474720429142508</v>
      </c>
      <c r="AY157" s="163"/>
      <c r="BA157" s="163">
        <v>-1.095925</v>
      </c>
      <c r="BB157" s="163">
        <v>-22.634939871869012</v>
      </c>
      <c r="BC157" s="163"/>
      <c r="BE157" s="163">
        <v>2.204075</v>
      </c>
      <c r="BF157" s="163">
        <v>-22.046021978220015</v>
      </c>
      <c r="BG157" s="163"/>
      <c r="BI157" s="163">
        <v>2.7540749999999998</v>
      </c>
      <c r="BJ157" s="163">
        <v>-22.058173189120996</v>
      </c>
      <c r="BK157" s="163"/>
      <c r="BM157" s="163">
        <v>0.45407500000000006</v>
      </c>
      <c r="BN157" s="163">
        <v>-22.998289412287495</v>
      </c>
      <c r="BO157" s="163"/>
      <c r="BQ157" s="163">
        <v>4.5540750000000001</v>
      </c>
      <c r="BR157" s="308">
        <v>-22.597357279915016</v>
      </c>
      <c r="BS157" s="230">
        <v>-22.417224537037033</v>
      </c>
      <c r="BU157" s="163">
        <v>-4.1459250000000001</v>
      </c>
      <c r="BV157" s="163">
        <v>-22.849975439477529</v>
      </c>
      <c r="BW157" s="163"/>
    </row>
    <row r="158" spans="1:75" x14ac:dyDescent="0.35">
      <c r="A158" s="95">
        <v>41304</v>
      </c>
      <c r="B158" s="36">
        <v>41304</v>
      </c>
      <c r="C158" s="301">
        <v>0.5</v>
      </c>
      <c r="D158" s="301">
        <v>-1.1000000000000001</v>
      </c>
      <c r="E158" s="301">
        <v>2.2000000000000002</v>
      </c>
      <c r="F158" s="301">
        <v>2.75</v>
      </c>
      <c r="G158" s="301">
        <v>0.45000000000000007</v>
      </c>
      <c r="H158" s="301">
        <v>4.55</v>
      </c>
      <c r="I158" s="301">
        <v>-4.1500000000000004</v>
      </c>
      <c r="J158" s="106"/>
      <c r="K158" s="36">
        <v>42399</v>
      </c>
      <c r="L158" s="108">
        <v>2.9950000000000032E-2</v>
      </c>
      <c r="M158" s="98">
        <f t="shared" si="4"/>
        <v>-4.0749999999999953E-3</v>
      </c>
      <c r="N158" s="108">
        <f t="shared" si="5"/>
        <v>-3.7533333333333384E-2</v>
      </c>
      <c r="O158" s="262"/>
      <c r="P158" s="181">
        <v>42399</v>
      </c>
      <c r="Q158" s="301">
        <v>0.5</v>
      </c>
      <c r="R158" s="224">
        <v>0.50407500000000005</v>
      </c>
      <c r="S158"/>
      <c r="T158" s="301">
        <v>-1.1000000000000001</v>
      </c>
      <c r="U158" s="224">
        <v>-1.095925</v>
      </c>
      <c r="V158">
        <v>-22.38</v>
      </c>
      <c r="W158" s="301">
        <v>2.2000000000000002</v>
      </c>
      <c r="X158" s="224">
        <v>2.204075</v>
      </c>
      <c r="Y158"/>
      <c r="Z158" s="301">
        <v>2.75</v>
      </c>
      <c r="AA158" s="224">
        <v>2.7540749999999998</v>
      </c>
      <c r="AB158"/>
      <c r="AC158" s="301">
        <v>0.45000000000000007</v>
      </c>
      <c r="AD158" s="223">
        <v>0.45407500000000006</v>
      </c>
      <c r="AE158"/>
      <c r="AF158" s="301">
        <v>4.55</v>
      </c>
      <c r="AG158" s="223">
        <v>4.5540750000000001</v>
      </c>
      <c r="AH158" s="100">
        <v>-22.417224537037033</v>
      </c>
      <c r="AI158" s="301">
        <v>-4.1500000000000004</v>
      </c>
      <c r="AJ158" s="223">
        <v>-4.1459250000000001</v>
      </c>
      <c r="AK158"/>
      <c r="AV158" s="36">
        <v>42400</v>
      </c>
      <c r="AW158" s="163">
        <v>0.48517500000000002</v>
      </c>
      <c r="AX158" s="163">
        <v>-23.489720429142508</v>
      </c>
      <c r="AY158" s="163"/>
      <c r="BA158" s="163">
        <v>-3.2648249999999996</v>
      </c>
      <c r="BB158" s="163">
        <v>-22.660939871869012</v>
      </c>
      <c r="BC158" s="163">
        <v>-22.38</v>
      </c>
      <c r="BE158" s="163">
        <v>2.1851750000000001</v>
      </c>
      <c r="BF158" s="163">
        <v>-22.016021978220014</v>
      </c>
      <c r="BG158" s="163"/>
      <c r="BI158" s="163">
        <v>2.0351750000000002</v>
      </c>
      <c r="BJ158" s="163">
        <v>-22.028173189120995</v>
      </c>
      <c r="BK158" s="163"/>
      <c r="BM158" s="163">
        <v>-1.4648250000000003</v>
      </c>
      <c r="BN158" s="163">
        <v>-22.999289412287492</v>
      </c>
      <c r="BO158" s="163">
        <v>-22.305499999999999</v>
      </c>
      <c r="BQ158" s="163">
        <v>2.2851750000000002</v>
      </c>
      <c r="BR158" s="163">
        <v>-22.567357279915015</v>
      </c>
      <c r="BS158" s="163"/>
      <c r="BU158" s="163">
        <v>-1.8148249999999999</v>
      </c>
      <c r="BV158" s="163">
        <v>-22.933975439477528</v>
      </c>
      <c r="BW158" s="163"/>
    </row>
    <row r="159" spans="1:75" ht="15" thickBot="1" x14ac:dyDescent="0.4">
      <c r="A159" s="95">
        <v>41305</v>
      </c>
      <c r="B159" s="36">
        <v>41305</v>
      </c>
      <c r="C159" s="301">
        <v>0.55000000000000004</v>
      </c>
      <c r="D159" s="301">
        <v>-3.1999999999999997</v>
      </c>
      <c r="E159" s="301">
        <v>2.25</v>
      </c>
      <c r="F159" s="301">
        <v>2.1</v>
      </c>
      <c r="G159" s="301">
        <v>-1.4000000000000001</v>
      </c>
      <c r="H159" s="301">
        <v>2.35</v>
      </c>
      <c r="I159" s="301">
        <v>-1.75</v>
      </c>
      <c r="J159" s="106"/>
      <c r="K159" s="36">
        <v>42400</v>
      </c>
      <c r="L159" s="108">
        <v>9.9700000000000011E-2</v>
      </c>
      <c r="M159" s="98">
        <f t="shared" si="4"/>
        <v>6.4825000000000021E-2</v>
      </c>
      <c r="N159" s="108">
        <f t="shared" si="5"/>
        <v>3.0516666666666675E-2</v>
      </c>
      <c r="O159" s="262"/>
      <c r="P159" s="181">
        <v>42400</v>
      </c>
      <c r="Q159" s="301">
        <v>0.55000000000000004</v>
      </c>
      <c r="R159" s="224">
        <v>0.48517500000000002</v>
      </c>
      <c r="S159"/>
      <c r="T159" s="301">
        <v>-3.1999999999999997</v>
      </c>
      <c r="U159" s="224">
        <v>-3.2648249999999996</v>
      </c>
      <c r="V159"/>
      <c r="W159" s="301">
        <v>2.25</v>
      </c>
      <c r="X159" s="224">
        <v>2.1851750000000001</v>
      </c>
      <c r="Y159"/>
      <c r="Z159" s="301">
        <v>2.1</v>
      </c>
      <c r="AA159" s="224">
        <v>2.0351750000000002</v>
      </c>
      <c r="AB159"/>
      <c r="AC159" s="301">
        <v>-1.4000000000000001</v>
      </c>
      <c r="AD159" s="223">
        <v>-1.4648250000000003</v>
      </c>
      <c r="AE159">
        <v>-22.305499999999999</v>
      </c>
      <c r="AF159" s="301">
        <v>2.35</v>
      </c>
      <c r="AG159" s="223">
        <v>2.2851750000000002</v>
      </c>
      <c r="AH159" s="100"/>
      <c r="AI159" s="301">
        <v>-1.75</v>
      </c>
      <c r="AJ159" s="223">
        <v>-1.8148249999999999</v>
      </c>
      <c r="AK159"/>
      <c r="AV159" s="36">
        <v>42401</v>
      </c>
      <c r="AW159" s="163">
        <v>0.71457500000000007</v>
      </c>
      <c r="AX159" s="163">
        <v>-23.504720429142509</v>
      </c>
      <c r="AY159" s="163"/>
      <c r="BA159" s="163">
        <v>-7.3354249999999999</v>
      </c>
      <c r="BB159" s="163">
        <v>-22.700939871869011</v>
      </c>
      <c r="BC159" s="163"/>
      <c r="BE159" s="163">
        <v>1.814575</v>
      </c>
      <c r="BF159" s="163">
        <v>-22.011021978220015</v>
      </c>
      <c r="BG159" s="163"/>
      <c r="BI159" s="163">
        <v>1.0145749999999998</v>
      </c>
      <c r="BJ159" s="163">
        <v>-22.023173189120996</v>
      </c>
      <c r="BK159" s="163"/>
      <c r="BM159" s="163">
        <v>-4.2354249999999993</v>
      </c>
      <c r="BN159" s="163">
        <v>-23.027289412287491</v>
      </c>
      <c r="BO159" s="163"/>
      <c r="BQ159" s="163">
        <v>1.6145749999999999</v>
      </c>
      <c r="BR159" s="163">
        <v>-22.562357279915016</v>
      </c>
      <c r="BS159" s="163"/>
      <c r="BU159" s="163">
        <v>0.31457499999999994</v>
      </c>
      <c r="BV159" s="163">
        <v>-22.96397543947753</v>
      </c>
      <c r="BW159" s="163"/>
    </row>
    <row r="160" spans="1:75" ht="15" thickBot="1" x14ac:dyDescent="0.4">
      <c r="A160" s="95">
        <v>41306</v>
      </c>
      <c r="B160" s="36">
        <v>41306</v>
      </c>
      <c r="C160" s="301">
        <v>0.85000000000000009</v>
      </c>
      <c r="D160" s="301">
        <v>-7.2</v>
      </c>
      <c r="E160" s="301">
        <v>1.95</v>
      </c>
      <c r="F160" s="301">
        <v>1.1499999999999999</v>
      </c>
      <c r="G160" s="301">
        <v>-4.0999999999999996</v>
      </c>
      <c r="H160" s="301">
        <v>1.75</v>
      </c>
      <c r="I160" s="301">
        <v>0.44999999999999996</v>
      </c>
      <c r="J160" s="106"/>
      <c r="K160" s="36">
        <v>42401</v>
      </c>
      <c r="L160" s="108">
        <v>0.17115000000000002</v>
      </c>
      <c r="M160" s="98">
        <f t="shared" si="4"/>
        <v>0.13542500000000002</v>
      </c>
      <c r="N160" s="108">
        <f t="shared" si="5"/>
        <v>0.10026666666666668</v>
      </c>
      <c r="O160" s="262"/>
      <c r="P160" s="181">
        <v>42401</v>
      </c>
      <c r="Q160" s="301">
        <v>0.85000000000000009</v>
      </c>
      <c r="R160" s="224">
        <v>0.71457500000000007</v>
      </c>
      <c r="S160" s="126"/>
      <c r="T160" s="301">
        <v>-7.2</v>
      </c>
      <c r="U160" s="224">
        <v>-7.3354249999999999</v>
      </c>
      <c r="V160"/>
      <c r="W160" s="301">
        <v>1.95</v>
      </c>
      <c r="X160" s="224">
        <v>1.814575</v>
      </c>
      <c r="Y160" s="127"/>
      <c r="Z160" s="301">
        <v>1.1499999999999999</v>
      </c>
      <c r="AA160" s="224">
        <v>1.0145749999999998</v>
      </c>
      <c r="AB160" s="127"/>
      <c r="AC160" s="301">
        <v>-4.0999999999999996</v>
      </c>
      <c r="AD160" s="223">
        <v>-4.2354249999999993</v>
      </c>
      <c r="AE160" s="127"/>
      <c r="AF160" s="301">
        <v>1.75</v>
      </c>
      <c r="AG160" s="223">
        <v>1.6145749999999999</v>
      </c>
      <c r="AH160" s="385"/>
      <c r="AI160" s="301">
        <v>0.44999999999999996</v>
      </c>
      <c r="AJ160" s="223">
        <v>0.31457499999999994</v>
      </c>
      <c r="AK160" s="385"/>
      <c r="AV160" s="36">
        <v>42402</v>
      </c>
      <c r="AW160" s="163">
        <v>-0.85772499999999996</v>
      </c>
      <c r="AX160" s="163">
        <v>-23.424720429142511</v>
      </c>
      <c r="AY160" s="163"/>
      <c r="BA160" s="163">
        <v>-7.3077250000000005</v>
      </c>
      <c r="BB160" s="163">
        <v>-22.74093987186901</v>
      </c>
      <c r="BC160" s="163"/>
      <c r="BE160" s="163">
        <v>1.942275</v>
      </c>
      <c r="BF160" s="308">
        <v>-22.006021978220016</v>
      </c>
      <c r="BG160" s="230">
        <v>-22.015805555555566</v>
      </c>
      <c r="BI160" s="163">
        <v>-1.0077249999999998</v>
      </c>
      <c r="BJ160" s="163">
        <v>-22.107173189120996</v>
      </c>
      <c r="BK160" s="163">
        <v>-22.522722222222217</v>
      </c>
      <c r="BM160" s="163">
        <v>-7.4577249999999999</v>
      </c>
      <c r="BN160" s="163">
        <v>-23.071289412287491</v>
      </c>
      <c r="BO160" s="163"/>
      <c r="BQ160" s="163">
        <v>2.0422750000000001</v>
      </c>
      <c r="BR160" s="163">
        <v>-22.532357279915015</v>
      </c>
      <c r="BS160" s="163"/>
      <c r="BU160" s="163">
        <v>0.24227500000000002</v>
      </c>
      <c r="BV160" s="163">
        <v>-22.993975439477531</v>
      </c>
      <c r="BW160" s="163"/>
    </row>
    <row r="161" spans="1:75" x14ac:dyDescent="0.35">
      <c r="A161" s="95">
        <v>41307</v>
      </c>
      <c r="B161" s="36">
        <v>41307</v>
      </c>
      <c r="C161" s="301">
        <v>-0.65</v>
      </c>
      <c r="D161" s="301">
        <v>-7.1000000000000005</v>
      </c>
      <c r="E161" s="301">
        <v>2.15</v>
      </c>
      <c r="F161" s="301">
        <v>-0.79999999999999993</v>
      </c>
      <c r="G161" s="301">
        <v>-7.25</v>
      </c>
      <c r="H161" s="301">
        <v>2.25</v>
      </c>
      <c r="I161" s="301">
        <v>0.44999999999999996</v>
      </c>
      <c r="J161" s="106"/>
      <c r="K161" s="36">
        <v>42402</v>
      </c>
      <c r="L161" s="108">
        <v>0.24429999999999985</v>
      </c>
      <c r="M161" s="98">
        <f t="shared" si="4"/>
        <v>0.20772499999999994</v>
      </c>
      <c r="N161" s="108">
        <f t="shared" si="5"/>
        <v>0.17171666666666663</v>
      </c>
      <c r="O161" s="262"/>
      <c r="P161" s="181">
        <v>42402</v>
      </c>
      <c r="Q161" s="301">
        <v>-0.65</v>
      </c>
      <c r="R161" s="224">
        <v>-0.85772499999999996</v>
      </c>
      <c r="S161"/>
      <c r="T161" s="301">
        <v>-7.1000000000000005</v>
      </c>
      <c r="U161" s="224">
        <v>-7.3077250000000005</v>
      </c>
      <c r="V161"/>
      <c r="W161" s="301">
        <v>2.15</v>
      </c>
      <c r="X161" s="224">
        <v>1.942275</v>
      </c>
      <c r="Y161">
        <v>-22.015805555555566</v>
      </c>
      <c r="Z161" s="301">
        <v>-0.79999999999999993</v>
      </c>
      <c r="AA161" s="224">
        <v>-1.0077249999999998</v>
      </c>
      <c r="AB161">
        <v>-22.522722222222217</v>
      </c>
      <c r="AC161" s="301">
        <v>-7.25</v>
      </c>
      <c r="AD161" s="223">
        <v>-7.4577249999999999</v>
      </c>
      <c r="AE161"/>
      <c r="AF161" s="301">
        <v>2.25</v>
      </c>
      <c r="AG161" s="223">
        <v>2.0422750000000001</v>
      </c>
      <c r="AH161" s="100"/>
      <c r="AI161" s="301">
        <v>0.44999999999999996</v>
      </c>
      <c r="AJ161" s="223">
        <v>0.24227500000000002</v>
      </c>
      <c r="AK161"/>
      <c r="AV161" s="36">
        <v>42403</v>
      </c>
      <c r="AW161" s="163">
        <v>-1.231725</v>
      </c>
      <c r="AX161" s="163">
        <v>-23.445720429142511</v>
      </c>
      <c r="AY161" s="163"/>
      <c r="BA161" s="163">
        <v>-5.8817249999999994</v>
      </c>
      <c r="BB161" s="163">
        <v>-22.776939871869011</v>
      </c>
      <c r="BC161" s="163"/>
      <c r="BE161" s="163">
        <v>1.668275</v>
      </c>
      <c r="BF161" s="163">
        <v>-22.001021978220017</v>
      </c>
      <c r="BG161" s="163"/>
      <c r="BI161" s="163">
        <v>-3.1317249999999994</v>
      </c>
      <c r="BJ161" s="163">
        <v>-22.211173189120995</v>
      </c>
      <c r="BK161" s="163"/>
      <c r="BM161" s="163">
        <v>-9.1817250000000001</v>
      </c>
      <c r="BN161" s="163">
        <v>-23.115289412287492</v>
      </c>
      <c r="BO161" s="163"/>
      <c r="BQ161" s="163">
        <v>3.4182750000000004</v>
      </c>
      <c r="BR161" s="163">
        <v>-22.462357279915015</v>
      </c>
      <c r="BS161" s="163"/>
      <c r="BU161" s="163">
        <v>-3.5317249999999998</v>
      </c>
      <c r="BV161" s="163">
        <v>-23.09797543947753</v>
      </c>
      <c r="BW161" s="163"/>
    </row>
    <row r="162" spans="1:75" x14ac:dyDescent="0.35">
      <c r="A162" s="95">
        <v>41308</v>
      </c>
      <c r="B162" s="36">
        <v>41308</v>
      </c>
      <c r="C162" s="301">
        <v>-0.95000000000000007</v>
      </c>
      <c r="D162" s="301">
        <v>-5.6</v>
      </c>
      <c r="E162" s="301">
        <v>1.95</v>
      </c>
      <c r="F162" s="301">
        <v>-2.8499999999999996</v>
      </c>
      <c r="G162" s="301">
        <v>-8.9</v>
      </c>
      <c r="H162" s="301">
        <v>3.7</v>
      </c>
      <c r="I162" s="301">
        <v>-3.25</v>
      </c>
      <c r="J162" s="106"/>
      <c r="K162" s="36">
        <v>42403</v>
      </c>
      <c r="L162" s="108">
        <v>0.31914999999999993</v>
      </c>
      <c r="M162" s="98">
        <f t="shared" si="4"/>
        <v>0.28172499999999989</v>
      </c>
      <c r="N162" s="108">
        <f t="shared" si="5"/>
        <v>0.24486666666666659</v>
      </c>
      <c r="O162" s="262"/>
      <c r="P162" s="181">
        <v>42403</v>
      </c>
      <c r="Q162" s="301">
        <v>-0.95000000000000007</v>
      </c>
      <c r="R162" s="224">
        <v>-1.231725</v>
      </c>
      <c r="S162"/>
      <c r="T162" s="301">
        <v>-5.6</v>
      </c>
      <c r="U162" s="224">
        <v>-5.8817249999999994</v>
      </c>
      <c r="V162"/>
      <c r="W162" s="301">
        <v>1.95</v>
      </c>
      <c r="X162" s="224">
        <v>1.668275</v>
      </c>
      <c r="Y162"/>
      <c r="Z162" s="301">
        <v>-2.8499999999999996</v>
      </c>
      <c r="AA162" s="224">
        <v>-3.1317249999999994</v>
      </c>
      <c r="AB162"/>
      <c r="AC162" s="301">
        <v>-8.9</v>
      </c>
      <c r="AD162" s="223">
        <v>-9.1817250000000001</v>
      </c>
      <c r="AE162"/>
      <c r="AF162" s="301">
        <v>3.7</v>
      </c>
      <c r="AG162" s="223">
        <v>3.4182750000000004</v>
      </c>
      <c r="AH162" s="100"/>
      <c r="AI162" s="301">
        <v>-3.25</v>
      </c>
      <c r="AJ162" s="223">
        <v>-3.5317249999999998</v>
      </c>
      <c r="AK162"/>
      <c r="AV162" s="36">
        <v>42404</v>
      </c>
      <c r="AW162" s="163">
        <v>0.29257500000000003</v>
      </c>
      <c r="AX162" s="163">
        <v>-23.460720429142512</v>
      </c>
      <c r="AY162" s="163"/>
      <c r="BA162" s="163">
        <v>-7.3574250000000001</v>
      </c>
      <c r="BB162" s="163">
        <v>-22.81693987186901</v>
      </c>
      <c r="BC162" s="163"/>
      <c r="BE162" s="163">
        <v>1.6425749999999999</v>
      </c>
      <c r="BF162" s="163">
        <v>-21.996021978220018</v>
      </c>
      <c r="BG162" s="163"/>
      <c r="BI162" s="163">
        <v>-1.0574249999999998</v>
      </c>
      <c r="BJ162" s="163">
        <v>-22.253173189120993</v>
      </c>
      <c r="BK162" s="163"/>
      <c r="BM162" s="163">
        <v>-7.2074249999999997</v>
      </c>
      <c r="BN162" s="163">
        <v>-23.159289412287492</v>
      </c>
      <c r="BO162" s="163"/>
      <c r="BQ162" s="163">
        <v>3.6925749999999997</v>
      </c>
      <c r="BR162" s="163">
        <v>-22.392357279915014</v>
      </c>
      <c r="BS162" s="163"/>
      <c r="BU162" s="163">
        <v>-9.6574249999999999</v>
      </c>
      <c r="BV162" s="163">
        <v>-23.25797543947753</v>
      </c>
      <c r="BW162" s="163"/>
    </row>
    <row r="163" spans="1:75" x14ac:dyDescent="0.35">
      <c r="A163" s="95">
        <v>41309</v>
      </c>
      <c r="B163" s="36">
        <v>41309</v>
      </c>
      <c r="C163" s="301">
        <v>0.65</v>
      </c>
      <c r="D163" s="301">
        <v>-7</v>
      </c>
      <c r="E163" s="301">
        <v>2</v>
      </c>
      <c r="F163" s="301">
        <v>-0.7</v>
      </c>
      <c r="G163" s="301">
        <v>-6.85</v>
      </c>
      <c r="H163" s="301">
        <v>4.05</v>
      </c>
      <c r="I163" s="301">
        <v>-9.3000000000000007</v>
      </c>
      <c r="J163" s="106"/>
      <c r="K163" s="36">
        <v>42404</v>
      </c>
      <c r="L163" s="108">
        <v>0.39570000000000005</v>
      </c>
      <c r="M163" s="98">
        <f t="shared" si="4"/>
        <v>0.35742499999999999</v>
      </c>
      <c r="N163" s="108">
        <f t="shared" si="5"/>
        <v>0.31971666666666659</v>
      </c>
      <c r="O163" s="262"/>
      <c r="P163" s="181">
        <v>42404</v>
      </c>
      <c r="Q163" s="301">
        <v>0.65</v>
      </c>
      <c r="R163" s="224">
        <v>0.29257500000000003</v>
      </c>
      <c r="S163"/>
      <c r="T163" s="301">
        <v>-7</v>
      </c>
      <c r="U163" s="224">
        <v>-7.3574250000000001</v>
      </c>
      <c r="V163"/>
      <c r="W163" s="301">
        <v>2</v>
      </c>
      <c r="X163" s="224">
        <v>1.6425749999999999</v>
      </c>
      <c r="Y163"/>
      <c r="Z163" s="301">
        <v>-0.7</v>
      </c>
      <c r="AA163" s="224">
        <v>-1.0574249999999998</v>
      </c>
      <c r="AB163"/>
      <c r="AC163" s="301">
        <v>-6.85</v>
      </c>
      <c r="AD163" s="223">
        <v>-7.2074249999999997</v>
      </c>
      <c r="AE163"/>
      <c r="AF163" s="301">
        <v>4.05</v>
      </c>
      <c r="AG163" s="223">
        <v>3.6925749999999997</v>
      </c>
      <c r="AH163" s="100"/>
      <c r="AI163" s="301">
        <v>-9.3000000000000007</v>
      </c>
      <c r="AJ163" s="223">
        <v>-9.6574249999999999</v>
      </c>
      <c r="AK163" s="104"/>
      <c r="AV163" s="36">
        <v>42405</v>
      </c>
      <c r="AW163" s="163">
        <v>2.065175</v>
      </c>
      <c r="AX163" s="163">
        <v>-23.430720429142511</v>
      </c>
      <c r="AY163" s="163"/>
      <c r="BA163" s="163">
        <v>-10.784825</v>
      </c>
      <c r="BB163" s="163">
        <v>-22.876939871869009</v>
      </c>
      <c r="BC163" s="163"/>
      <c r="BE163" s="163">
        <v>3.0151750000000002</v>
      </c>
      <c r="BF163" s="163">
        <v>-21.926021978220017</v>
      </c>
      <c r="BG163" s="163"/>
      <c r="BI163" s="163">
        <v>2.6151749999999998</v>
      </c>
      <c r="BJ163" s="163">
        <v>-22.223173189120992</v>
      </c>
      <c r="BK163" s="163"/>
      <c r="BM163" s="163">
        <v>-5.0848250000000004</v>
      </c>
      <c r="BN163" s="163">
        <v>-23.199289412287492</v>
      </c>
      <c r="BO163" s="163"/>
      <c r="BQ163" s="163">
        <v>2.0151750000000002</v>
      </c>
      <c r="BR163" s="163">
        <v>-22.362357279915013</v>
      </c>
      <c r="BS163" s="163"/>
      <c r="BU163" s="163">
        <v>-12.584825</v>
      </c>
      <c r="BV163" s="163">
        <v>-23.497975439477532</v>
      </c>
      <c r="BW163" s="163"/>
    </row>
    <row r="164" spans="1:75" ht="15" thickBot="1" x14ac:dyDescent="0.4">
      <c r="A164" s="95">
        <v>41310</v>
      </c>
      <c r="B164" s="36">
        <v>41310</v>
      </c>
      <c r="C164" s="301">
        <v>2.5</v>
      </c>
      <c r="D164" s="301">
        <v>-10.35</v>
      </c>
      <c r="E164" s="301">
        <v>3.45</v>
      </c>
      <c r="F164" s="301">
        <v>3.05</v>
      </c>
      <c r="G164" s="301">
        <v>-4.6500000000000004</v>
      </c>
      <c r="H164" s="301">
        <v>2.4500000000000002</v>
      </c>
      <c r="I164" s="301">
        <v>-12.15</v>
      </c>
      <c r="J164" s="106"/>
      <c r="K164" s="36">
        <v>42405</v>
      </c>
      <c r="L164" s="108">
        <v>0.47394999999999998</v>
      </c>
      <c r="M164" s="98">
        <f t="shared" si="4"/>
        <v>0.43482500000000002</v>
      </c>
      <c r="N164" s="108">
        <f t="shared" si="5"/>
        <v>0.39626666666666671</v>
      </c>
      <c r="O164" s="262"/>
      <c r="P164" s="181">
        <v>42405</v>
      </c>
      <c r="Q164" s="301">
        <v>2.5</v>
      </c>
      <c r="R164" s="224">
        <v>2.065175</v>
      </c>
      <c r="S164"/>
      <c r="T164" s="301">
        <v>-10.35</v>
      </c>
      <c r="U164" s="224">
        <v>-10.784825</v>
      </c>
      <c r="V164"/>
      <c r="W164" s="301">
        <v>3.45</v>
      </c>
      <c r="X164" s="224">
        <v>3.0151750000000002</v>
      </c>
      <c r="Y164"/>
      <c r="Z164" s="301">
        <v>3.05</v>
      </c>
      <c r="AA164" s="224">
        <v>2.6151749999999998</v>
      </c>
      <c r="AB164"/>
      <c r="AC164" s="301">
        <v>-4.6500000000000004</v>
      </c>
      <c r="AD164" s="223">
        <v>-5.0848250000000004</v>
      </c>
      <c r="AE164"/>
      <c r="AF164" s="301">
        <v>2.4500000000000002</v>
      </c>
      <c r="AG164" s="223">
        <v>2.0151750000000002</v>
      </c>
      <c r="AH164" s="100"/>
      <c r="AI164" s="301">
        <v>-12.15</v>
      </c>
      <c r="AJ164" s="223">
        <v>-12.584825</v>
      </c>
      <c r="AK164" s="104"/>
      <c r="AV164" s="302">
        <v>42406</v>
      </c>
      <c r="AW164" s="163">
        <v>3.1860750000000002</v>
      </c>
      <c r="AX164" s="163">
        <v>-23.360720429142511</v>
      </c>
      <c r="AY164" s="163"/>
      <c r="BA164" s="163">
        <v>-13.563925000000001</v>
      </c>
      <c r="BB164" s="163">
        <v>-22.936939871869008</v>
      </c>
      <c r="BC164" s="163"/>
      <c r="BE164" s="163">
        <v>6.4360750000000007</v>
      </c>
      <c r="BF164" s="163">
        <v>-21.746021978220018</v>
      </c>
      <c r="BG164" s="163"/>
      <c r="BI164" s="163">
        <v>2.486075</v>
      </c>
      <c r="BJ164" s="163">
        <v>-22.193173189120991</v>
      </c>
      <c r="BK164" s="163"/>
      <c r="BM164" s="163">
        <v>-6.3139249999999993</v>
      </c>
      <c r="BN164" s="163">
        <v>-23.239289412287491</v>
      </c>
      <c r="BO164" s="163"/>
      <c r="BQ164" s="163">
        <v>0.88607499999999995</v>
      </c>
      <c r="BR164" s="163">
        <v>-22.377357279915014</v>
      </c>
      <c r="BS164" s="163"/>
      <c r="BU164" s="163">
        <v>-11.613925000000002</v>
      </c>
      <c r="BV164" s="163">
        <v>-23.617975439477529</v>
      </c>
      <c r="BW164" s="163"/>
    </row>
    <row r="165" spans="1:75" x14ac:dyDescent="0.35">
      <c r="A165" s="95">
        <v>41311</v>
      </c>
      <c r="B165" s="36">
        <v>41311</v>
      </c>
      <c r="C165" s="301">
        <v>3.7</v>
      </c>
      <c r="D165" s="301">
        <v>-13.05</v>
      </c>
      <c r="E165" s="301">
        <v>6.95</v>
      </c>
      <c r="F165" s="301">
        <v>3</v>
      </c>
      <c r="G165" s="301">
        <v>-5.8</v>
      </c>
      <c r="H165" s="301">
        <v>1.4</v>
      </c>
      <c r="I165" s="301">
        <v>-11.100000000000001</v>
      </c>
      <c r="J165" s="106"/>
      <c r="K165" s="36">
        <v>42406</v>
      </c>
      <c r="L165" s="108">
        <v>0.55389999999999995</v>
      </c>
      <c r="M165" s="98">
        <f t="shared" si="4"/>
        <v>0.51392499999999997</v>
      </c>
      <c r="N165" s="108">
        <f t="shared" si="5"/>
        <v>0.4745166666666667</v>
      </c>
      <c r="O165" s="262"/>
      <c r="P165" s="181">
        <v>42406</v>
      </c>
      <c r="Q165" s="301">
        <v>3.7</v>
      </c>
      <c r="R165" s="224">
        <v>3.1860750000000002</v>
      </c>
      <c r="S165" s="98"/>
      <c r="T165" s="301">
        <v>-13.05</v>
      </c>
      <c r="U165" s="224">
        <v>-13.563925000000001</v>
      </c>
      <c r="V165"/>
      <c r="W165" s="301">
        <v>6.95</v>
      </c>
      <c r="X165" s="224">
        <v>6.4360750000000007</v>
      </c>
      <c r="Y165"/>
      <c r="Z165" s="301">
        <v>3</v>
      </c>
      <c r="AA165" s="224">
        <v>2.486075</v>
      </c>
      <c r="AB165"/>
      <c r="AC165" s="301">
        <v>-5.8</v>
      </c>
      <c r="AD165" s="223">
        <v>-6.3139249999999993</v>
      </c>
      <c r="AE165"/>
      <c r="AF165" s="301">
        <v>1.4</v>
      </c>
      <c r="AG165" s="223">
        <v>0.88607499999999995</v>
      </c>
      <c r="AH165" s="100"/>
      <c r="AI165" s="301">
        <v>-11.100000000000001</v>
      </c>
      <c r="AJ165" s="223">
        <v>-11.613925000000002</v>
      </c>
      <c r="AK165" s="104"/>
      <c r="AV165" s="313">
        <v>42407</v>
      </c>
      <c r="AW165" s="163">
        <v>1.7052749999999999</v>
      </c>
      <c r="AX165" s="163">
        <v>-23.139720429142514</v>
      </c>
      <c r="AY165" s="163">
        <v>-22.242777777777778</v>
      </c>
      <c r="BA165" s="163">
        <v>-11.894725000000001</v>
      </c>
      <c r="BB165" s="163">
        <v>-23.01693987186901</v>
      </c>
      <c r="BC165" s="163"/>
      <c r="BE165" s="163">
        <v>8.6052749999999989</v>
      </c>
      <c r="BF165" s="163">
        <v>-21.486021978220016</v>
      </c>
      <c r="BG165" s="163"/>
      <c r="BI165" s="163">
        <v>5.2750000000000297E-3</v>
      </c>
      <c r="BJ165" s="163">
        <v>-21.98917318912099</v>
      </c>
      <c r="BK165" s="163"/>
      <c r="BM165" s="163">
        <v>-8.8947250000000011</v>
      </c>
      <c r="BN165" s="163">
        <v>-23.287289412287492</v>
      </c>
      <c r="BO165" s="163"/>
      <c r="BQ165" s="163">
        <v>1.7552750000000001</v>
      </c>
      <c r="BR165" s="163">
        <v>-22.156357279915014</v>
      </c>
      <c r="BS165" s="163"/>
      <c r="BU165" s="163">
        <v>-10.944725000000002</v>
      </c>
      <c r="BV165" s="163">
        <v>-23.77797543947753</v>
      </c>
      <c r="BW165" s="163"/>
    </row>
    <row r="166" spans="1:75" x14ac:dyDescent="0.35">
      <c r="A166" s="95">
        <v>41312</v>
      </c>
      <c r="B166" s="36">
        <v>41312</v>
      </c>
      <c r="C166" s="301">
        <v>2.2999999999999998</v>
      </c>
      <c r="D166" s="301">
        <v>-11.3</v>
      </c>
      <c r="E166" s="301">
        <v>9.1999999999999993</v>
      </c>
      <c r="F166" s="301">
        <v>0.6</v>
      </c>
      <c r="G166" s="301">
        <v>-8.3000000000000007</v>
      </c>
      <c r="H166" s="301">
        <v>2.35</v>
      </c>
      <c r="I166" s="301">
        <v>-10.350000000000001</v>
      </c>
      <c r="J166" s="106"/>
      <c r="K166" s="36">
        <v>42407</v>
      </c>
      <c r="L166" s="108">
        <v>0.63554999999999995</v>
      </c>
      <c r="M166" s="98">
        <f t="shared" si="4"/>
        <v>0.59472499999999995</v>
      </c>
      <c r="N166" s="108">
        <f t="shared" si="5"/>
        <v>0.55446666666666655</v>
      </c>
      <c r="O166" s="262"/>
      <c r="P166" s="181">
        <v>42407</v>
      </c>
      <c r="Q166" s="301">
        <v>2.2999999999999998</v>
      </c>
      <c r="R166" s="224">
        <v>1.7052749999999999</v>
      </c>
      <c r="S166">
        <v>-22.242777777777778</v>
      </c>
      <c r="T166" s="301">
        <v>-11.3</v>
      </c>
      <c r="U166" s="224">
        <v>-11.894725000000001</v>
      </c>
      <c r="V166"/>
      <c r="W166" s="301">
        <v>9.1999999999999993</v>
      </c>
      <c r="X166" s="224">
        <v>8.6052749999999989</v>
      </c>
      <c r="Y166"/>
      <c r="Z166" s="301">
        <v>0.6</v>
      </c>
      <c r="AA166" s="224">
        <v>5.2750000000000297E-3</v>
      </c>
      <c r="AB166"/>
      <c r="AC166" s="301">
        <v>-8.3000000000000007</v>
      </c>
      <c r="AD166" s="223">
        <v>-8.8947250000000011</v>
      </c>
      <c r="AE166"/>
      <c r="AF166" s="301">
        <v>2.35</v>
      </c>
      <c r="AG166" s="223">
        <v>1.7552750000000001</v>
      </c>
      <c r="AH166" s="100"/>
      <c r="AI166" s="301">
        <v>-10.350000000000001</v>
      </c>
      <c r="AJ166" s="223">
        <v>-10.944725000000002</v>
      </c>
      <c r="AK166" s="104"/>
      <c r="AV166" s="36">
        <v>42408</v>
      </c>
      <c r="AW166" s="163">
        <v>-0.17722499999999997</v>
      </c>
      <c r="AX166" s="163">
        <v>-22.990120429142515</v>
      </c>
      <c r="AY166" s="163"/>
      <c r="BA166" s="163">
        <v>-9.9772250000000007</v>
      </c>
      <c r="BB166" s="163">
        <v>-23.096939871869012</v>
      </c>
      <c r="BC166" s="163"/>
      <c r="BE166" s="163">
        <v>8.5227749999999993</v>
      </c>
      <c r="BF166" s="163">
        <v>-21.226021978220015</v>
      </c>
      <c r="BG166" s="163"/>
      <c r="BI166" s="163">
        <v>-0.97722500000000001</v>
      </c>
      <c r="BJ166" s="163">
        <v>-21.901173189120989</v>
      </c>
      <c r="BK166" s="163"/>
      <c r="BM166" s="163">
        <v>-10.477225000000001</v>
      </c>
      <c r="BN166" s="163">
        <v>-23.375289412287493</v>
      </c>
      <c r="BO166" s="163"/>
      <c r="BQ166" s="163">
        <v>5.2727750000000002</v>
      </c>
      <c r="BR166" s="163">
        <v>-21.850357279915013</v>
      </c>
      <c r="BS166" s="163"/>
      <c r="BU166" s="163">
        <v>-8.427225</v>
      </c>
      <c r="BV166" s="163">
        <v>-23.837975439477528</v>
      </c>
      <c r="BW166" s="163"/>
    </row>
    <row r="167" spans="1:75" x14ac:dyDescent="0.35">
      <c r="A167" s="95">
        <v>41313</v>
      </c>
      <c r="B167" s="36">
        <v>41313</v>
      </c>
      <c r="C167" s="301">
        <v>0.5</v>
      </c>
      <c r="D167" s="301">
        <v>-9.3000000000000007</v>
      </c>
      <c r="E167" s="301">
        <v>9.1999999999999993</v>
      </c>
      <c r="F167" s="301">
        <v>-0.3</v>
      </c>
      <c r="G167" s="301">
        <v>-9.8000000000000007</v>
      </c>
      <c r="H167" s="301">
        <v>5.95</v>
      </c>
      <c r="I167" s="301">
        <v>-7.75</v>
      </c>
      <c r="J167" s="106"/>
      <c r="K167" s="36">
        <v>42408</v>
      </c>
      <c r="L167" s="108">
        <v>0.71889999999999998</v>
      </c>
      <c r="M167" s="98">
        <f t="shared" si="4"/>
        <v>0.67722499999999997</v>
      </c>
      <c r="N167" s="108">
        <f t="shared" si="5"/>
        <v>0.63611666666666666</v>
      </c>
      <c r="O167" s="262"/>
      <c r="P167" s="181">
        <v>42408</v>
      </c>
      <c r="Q167" s="301">
        <v>0.5</v>
      </c>
      <c r="R167" s="224">
        <v>-0.17722499999999997</v>
      </c>
      <c r="S167"/>
      <c r="T167" s="301">
        <v>-9.3000000000000007</v>
      </c>
      <c r="U167" s="224">
        <v>-9.9772250000000007</v>
      </c>
      <c r="V167"/>
      <c r="W167" s="301">
        <v>9.1999999999999993</v>
      </c>
      <c r="X167" s="224">
        <v>8.5227749999999993</v>
      </c>
      <c r="Y167"/>
      <c r="Z167" s="301">
        <v>-0.3</v>
      </c>
      <c r="AA167" s="224">
        <v>-0.97722500000000001</v>
      </c>
      <c r="AB167"/>
      <c r="AC167" s="301">
        <v>-9.8000000000000007</v>
      </c>
      <c r="AD167" s="223">
        <v>-10.477225000000001</v>
      </c>
      <c r="AE167"/>
      <c r="AF167" s="301">
        <v>5.95</v>
      </c>
      <c r="AG167" s="223">
        <v>5.2727750000000002</v>
      </c>
      <c r="AH167" s="100"/>
      <c r="AI167" s="301">
        <v>-7.75</v>
      </c>
      <c r="AJ167" s="223">
        <v>-8.427225</v>
      </c>
      <c r="AK167" s="104"/>
      <c r="AV167" s="36">
        <v>42409</v>
      </c>
      <c r="AW167" s="163">
        <v>-0.26142500000000002</v>
      </c>
      <c r="AX167" s="163">
        <v>-22.840520429142515</v>
      </c>
      <c r="AY167" s="163"/>
      <c r="BA167" s="163">
        <v>-9.3614250000000006</v>
      </c>
      <c r="BB167" s="163">
        <v>-23.176939871869013</v>
      </c>
      <c r="BC167" s="163"/>
      <c r="BE167" s="163">
        <v>7.488575</v>
      </c>
      <c r="BF167" s="163">
        <v>-20.956021978220011</v>
      </c>
      <c r="BG167" s="163"/>
      <c r="BI167" s="163">
        <v>-0.51142500000000002</v>
      </c>
      <c r="BJ167" s="163">
        <v>-21.813173189120988</v>
      </c>
      <c r="BK167" s="163"/>
      <c r="BM167" s="163">
        <v>-7.6114249999999997</v>
      </c>
      <c r="BN167" s="163">
        <v>-23.423289412287495</v>
      </c>
      <c r="BO167" s="163"/>
      <c r="BQ167" s="163">
        <v>3.0885750000000001</v>
      </c>
      <c r="BR167" s="163">
        <v>-21.578357279915011</v>
      </c>
      <c r="BS167" s="163"/>
      <c r="BU167" s="163">
        <v>-7.2114249999999993</v>
      </c>
      <c r="BV167" s="163">
        <v>-23.897975439477527</v>
      </c>
      <c r="BW167" s="163"/>
    </row>
    <row r="168" spans="1:75" s="100" customFormat="1" x14ac:dyDescent="0.35">
      <c r="A168" s="260">
        <v>41314</v>
      </c>
      <c r="B168" s="258">
        <v>41314</v>
      </c>
      <c r="C168" s="301">
        <v>0.5</v>
      </c>
      <c r="D168" s="301">
        <v>-8.6</v>
      </c>
      <c r="E168" s="301">
        <v>8.25</v>
      </c>
      <c r="F168" s="301">
        <v>0.25</v>
      </c>
      <c r="G168" s="301">
        <v>-6.85</v>
      </c>
      <c r="H168" s="301">
        <v>3.85</v>
      </c>
      <c r="I168" s="301">
        <v>-6.4499999999999993</v>
      </c>
      <c r="J168" s="106"/>
      <c r="K168" s="36">
        <v>42409</v>
      </c>
      <c r="L168" s="118">
        <v>0.80395000000000005</v>
      </c>
      <c r="M168" s="98">
        <f t="shared" si="4"/>
        <v>0.76142500000000002</v>
      </c>
      <c r="N168" s="262">
        <f t="shared" si="5"/>
        <v>0.71946666666666659</v>
      </c>
      <c r="O168" s="262"/>
      <c r="P168" s="181">
        <v>42409</v>
      </c>
      <c r="Q168" s="301">
        <v>0.5</v>
      </c>
      <c r="R168" s="224">
        <v>-0.26142500000000002</v>
      </c>
      <c r="S168"/>
      <c r="T168" s="301">
        <v>-8.6</v>
      </c>
      <c r="U168" s="224">
        <v>-9.3614250000000006</v>
      </c>
      <c r="W168" s="301">
        <v>8.25</v>
      </c>
      <c r="X168" s="224">
        <v>7.488575</v>
      </c>
      <c r="Y168"/>
      <c r="Z168" s="301">
        <v>0.25</v>
      </c>
      <c r="AA168" s="224">
        <v>-0.51142500000000002</v>
      </c>
      <c r="AB168"/>
      <c r="AC168" s="301">
        <v>-6.85</v>
      </c>
      <c r="AD168" s="223">
        <v>-7.6114249999999997</v>
      </c>
      <c r="AE168"/>
      <c r="AF168" s="301">
        <v>3.85</v>
      </c>
      <c r="AG168" s="223">
        <v>3.0885750000000001</v>
      </c>
      <c r="AI168" s="301">
        <v>-6.4499999999999993</v>
      </c>
      <c r="AJ168" s="223">
        <v>-7.2114249999999993</v>
      </c>
      <c r="AK168" s="104"/>
      <c r="AV168" s="36">
        <v>42410</v>
      </c>
      <c r="AW168" s="163">
        <v>-0.2473249999999998</v>
      </c>
      <c r="AX168" s="163">
        <v>-22.690920429142516</v>
      </c>
      <c r="AY168" s="163"/>
      <c r="BA168" s="163">
        <v>-6.797324999999999</v>
      </c>
      <c r="BB168" s="163">
        <v>-23.184939871869016</v>
      </c>
      <c r="BC168" s="163"/>
      <c r="BE168" s="163">
        <v>6.1026750000000005</v>
      </c>
      <c r="BF168" s="163">
        <v>-20.726021978220011</v>
      </c>
      <c r="BG168" s="163"/>
      <c r="BI168" s="163">
        <v>0.20267500000000016</v>
      </c>
      <c r="BJ168" s="163">
        <v>-21.693173189120987</v>
      </c>
      <c r="BK168" s="163"/>
      <c r="BM168" s="163">
        <v>-1.3473249999999999</v>
      </c>
      <c r="BN168" s="163">
        <v>-23.396089412287495</v>
      </c>
      <c r="BO168" s="163"/>
      <c r="BQ168" s="163">
        <v>-3.6473250000000004</v>
      </c>
      <c r="BR168" s="163">
        <v>-21.61835727991501</v>
      </c>
      <c r="BS168" s="163"/>
      <c r="BU168" s="163">
        <v>-10.647325</v>
      </c>
      <c r="BV168" s="163">
        <v>-23.977975439477525</v>
      </c>
      <c r="BW168" s="163"/>
    </row>
    <row r="169" spans="1:75" x14ac:dyDescent="0.35">
      <c r="A169" s="260">
        <v>41315</v>
      </c>
      <c r="B169" s="258">
        <v>41315</v>
      </c>
      <c r="C169" s="301">
        <v>0.60000000000000009</v>
      </c>
      <c r="D169" s="301">
        <v>-5.9499999999999993</v>
      </c>
      <c r="E169" s="301">
        <v>6.95</v>
      </c>
      <c r="F169" s="301">
        <v>1.05</v>
      </c>
      <c r="G169" s="301">
        <v>-0.5</v>
      </c>
      <c r="H169" s="301">
        <v>-2.8000000000000003</v>
      </c>
      <c r="I169" s="301">
        <v>-9.8000000000000007</v>
      </c>
      <c r="J169" s="106"/>
      <c r="K169" s="36">
        <v>42410</v>
      </c>
      <c r="L169" s="118">
        <v>0.89069999999999983</v>
      </c>
      <c r="M169" s="98">
        <f t="shared" si="4"/>
        <v>0.84732499999999988</v>
      </c>
      <c r="N169" s="262">
        <f t="shared" si="5"/>
        <v>0.80451666666666666</v>
      </c>
      <c r="O169" s="262"/>
      <c r="P169" s="181">
        <v>42410</v>
      </c>
      <c r="Q169" s="301">
        <v>0.60000000000000009</v>
      </c>
      <c r="R169" s="224">
        <v>-0.2473249999999998</v>
      </c>
      <c r="S169" s="100"/>
      <c r="T169" s="301">
        <v>-5.9499999999999993</v>
      </c>
      <c r="U169" s="224">
        <v>-6.797324999999999</v>
      </c>
      <c r="V169"/>
      <c r="W169" s="301">
        <v>6.95</v>
      </c>
      <c r="X169" s="224">
        <v>6.1026750000000005</v>
      </c>
      <c r="Y169" s="100"/>
      <c r="Z169" s="301">
        <v>1.05</v>
      </c>
      <c r="AA169" s="224">
        <v>0.20267500000000016</v>
      </c>
      <c r="AB169" s="100"/>
      <c r="AC169" s="301">
        <v>-0.5</v>
      </c>
      <c r="AD169" s="223">
        <v>-1.3473249999999999</v>
      </c>
      <c r="AE169" s="100"/>
      <c r="AF169" s="301">
        <v>-2.8000000000000003</v>
      </c>
      <c r="AG169" s="223">
        <v>-3.6473250000000004</v>
      </c>
      <c r="AH169" s="100"/>
      <c r="AI169" s="301">
        <v>-9.8000000000000007</v>
      </c>
      <c r="AJ169" s="223">
        <v>-10.647325</v>
      </c>
      <c r="AK169" s="175"/>
      <c r="AV169" s="36">
        <v>42411</v>
      </c>
      <c r="AW169" s="163">
        <v>-1.4849249999999996</v>
      </c>
      <c r="AX169" s="163">
        <v>-22.622920429142514</v>
      </c>
      <c r="AY169" s="163"/>
      <c r="BA169" s="163">
        <v>-3.8349249999999997</v>
      </c>
      <c r="BB169" s="163">
        <v>-23.144939871869017</v>
      </c>
      <c r="BC169" s="163"/>
      <c r="BE169" s="163">
        <v>6.7650750000000004</v>
      </c>
      <c r="BF169" s="163">
        <v>-20.496021978220011</v>
      </c>
      <c r="BG169" s="163"/>
      <c r="BI169" s="163">
        <v>1.365075</v>
      </c>
      <c r="BJ169" s="163">
        <v>-21.563173189120988</v>
      </c>
      <c r="BK169" s="163"/>
      <c r="BM169" s="163">
        <v>-8.4924999999999695E-2</v>
      </c>
      <c r="BN169" s="163">
        <v>-23.287289412287496</v>
      </c>
      <c r="BO169" s="163"/>
      <c r="BQ169" s="163">
        <v>-5.5849250000000001</v>
      </c>
      <c r="BR169" s="163">
        <v>-21.706357279915011</v>
      </c>
      <c r="BS169" s="163"/>
      <c r="BU169" s="163">
        <v>-11.984925</v>
      </c>
      <c r="BV169" s="163">
        <v>-24.057975439477524</v>
      </c>
      <c r="BW169" s="163"/>
    </row>
    <row r="170" spans="1:75" ht="15" thickBot="1" x14ac:dyDescent="0.4">
      <c r="A170" s="95">
        <v>41316</v>
      </c>
      <c r="B170" s="36">
        <v>41316</v>
      </c>
      <c r="C170" s="301">
        <v>-0.54999999999999993</v>
      </c>
      <c r="D170" s="301">
        <v>-2.9</v>
      </c>
      <c r="E170" s="301">
        <v>7.7</v>
      </c>
      <c r="F170" s="301">
        <v>2.2999999999999998</v>
      </c>
      <c r="G170" s="301">
        <v>0.85000000000000009</v>
      </c>
      <c r="H170" s="301">
        <v>-4.6500000000000004</v>
      </c>
      <c r="I170" s="301">
        <v>-11.05</v>
      </c>
      <c r="J170" s="106"/>
      <c r="K170" s="36">
        <v>42411</v>
      </c>
      <c r="L170" s="105">
        <v>0.97914999999999974</v>
      </c>
      <c r="M170" s="98">
        <f t="shared" si="4"/>
        <v>0.93492499999999978</v>
      </c>
      <c r="N170" s="108">
        <f t="shared" si="5"/>
        <v>0.89126666666666654</v>
      </c>
      <c r="O170" s="262"/>
      <c r="P170" s="181">
        <v>42411</v>
      </c>
      <c r="Q170" s="301">
        <v>-0.54999999999999993</v>
      </c>
      <c r="R170" s="224">
        <v>-1.4849249999999996</v>
      </c>
      <c r="S170"/>
      <c r="T170" s="301">
        <v>-2.9</v>
      </c>
      <c r="U170" s="224">
        <v>-3.8349249999999997</v>
      </c>
      <c r="V170"/>
      <c r="W170" s="301">
        <v>7.7</v>
      </c>
      <c r="X170" s="224">
        <v>6.7650750000000004</v>
      </c>
      <c r="Y170"/>
      <c r="Z170" s="301">
        <v>2.2999999999999998</v>
      </c>
      <c r="AA170" s="224">
        <v>1.365075</v>
      </c>
      <c r="AB170"/>
      <c r="AC170" s="301">
        <v>0.85000000000000009</v>
      </c>
      <c r="AD170" s="223">
        <v>-8.4924999999999695E-2</v>
      </c>
      <c r="AE170"/>
      <c r="AF170" s="301">
        <v>-4.6500000000000004</v>
      </c>
      <c r="AG170" s="223">
        <v>-5.5849250000000001</v>
      </c>
      <c r="AH170" s="100"/>
      <c r="AI170" s="301">
        <v>-11.05</v>
      </c>
      <c r="AJ170" s="223">
        <v>-11.984925</v>
      </c>
      <c r="AK170" s="104"/>
      <c r="AV170" s="36">
        <v>42412</v>
      </c>
      <c r="AW170" s="163">
        <v>-0.67422499999999996</v>
      </c>
      <c r="AX170" s="163">
        <v>-22.473320429142515</v>
      </c>
      <c r="AY170" s="163"/>
      <c r="BA170" s="163">
        <v>1.1757750000000002</v>
      </c>
      <c r="BB170" s="163">
        <v>-22.906939871869017</v>
      </c>
      <c r="BC170" s="163"/>
      <c r="BE170" s="163">
        <v>7.1257750000000009</v>
      </c>
      <c r="BF170" s="163">
        <v>-20.226021978220007</v>
      </c>
      <c r="BG170" s="163"/>
      <c r="BI170" s="163">
        <v>3.0257749999999999</v>
      </c>
      <c r="BJ170" s="163">
        <v>-21.403173189120988</v>
      </c>
      <c r="BK170" s="163"/>
      <c r="BM170" s="163">
        <v>-1.2742249999999999</v>
      </c>
      <c r="BN170" s="163">
        <v>-23.260089412287495</v>
      </c>
      <c r="BO170" s="163"/>
      <c r="BQ170" s="163">
        <v>-5.6742249999999999</v>
      </c>
      <c r="BR170" s="163">
        <v>-21.794357279915012</v>
      </c>
      <c r="BS170" s="163"/>
      <c r="BU170" s="163">
        <v>-10.724224999999999</v>
      </c>
      <c r="BV170" s="163">
        <v>-24.097975439477523</v>
      </c>
      <c r="BW170" s="163">
        <v>-24.325952380952383</v>
      </c>
    </row>
    <row r="171" spans="1:75" ht="15" thickBot="1" x14ac:dyDescent="0.4">
      <c r="A171" s="95">
        <v>41317</v>
      </c>
      <c r="B171" s="36">
        <v>41317</v>
      </c>
      <c r="C171" s="301">
        <v>0.35</v>
      </c>
      <c r="D171" s="301">
        <v>2.2000000000000002</v>
      </c>
      <c r="E171" s="301">
        <v>8.15</v>
      </c>
      <c r="F171" s="301">
        <v>4.05</v>
      </c>
      <c r="G171" s="301">
        <v>-0.25</v>
      </c>
      <c r="H171" s="301">
        <v>-4.6500000000000004</v>
      </c>
      <c r="I171" s="301">
        <v>-9.6999999999999993</v>
      </c>
      <c r="J171" s="106"/>
      <c r="K171" s="36">
        <v>42412</v>
      </c>
      <c r="L171" s="105">
        <v>1.0692999999999999</v>
      </c>
      <c r="M171" s="98">
        <f t="shared" si="4"/>
        <v>1.0242249999999999</v>
      </c>
      <c r="N171" s="108">
        <f t="shared" si="5"/>
        <v>0.97971666666666657</v>
      </c>
      <c r="O171" s="262"/>
      <c r="P171" s="181">
        <v>42412</v>
      </c>
      <c r="Q171" s="301">
        <v>0.35</v>
      </c>
      <c r="R171" s="224">
        <v>-0.67422499999999996</v>
      </c>
      <c r="S171"/>
      <c r="T171" s="301">
        <v>2.2000000000000002</v>
      </c>
      <c r="U171" s="224">
        <v>1.1757750000000002</v>
      </c>
      <c r="V171" s="98"/>
      <c r="W171" s="301">
        <v>8.15</v>
      </c>
      <c r="X171" s="224">
        <v>7.1257750000000009</v>
      </c>
      <c r="Y171"/>
      <c r="Z171" s="301">
        <v>4.05</v>
      </c>
      <c r="AA171" s="224">
        <v>3.0257749999999999</v>
      </c>
      <c r="AB171"/>
      <c r="AC171" s="301">
        <v>-0.25</v>
      </c>
      <c r="AD171" s="223">
        <v>-1.2742249999999999</v>
      </c>
      <c r="AE171"/>
      <c r="AF171" s="301">
        <v>-4.6500000000000004</v>
      </c>
      <c r="AG171" s="223">
        <v>-5.6742249999999999</v>
      </c>
      <c r="AH171" s="100"/>
      <c r="AI171" s="301">
        <v>-9.6999999999999993</v>
      </c>
      <c r="AJ171" s="223">
        <v>-10.724224999999999</v>
      </c>
      <c r="AK171">
        <v>-24.325952380952383</v>
      </c>
      <c r="AV171" s="36">
        <v>42413</v>
      </c>
      <c r="AW171" s="163">
        <v>1.8847750000000001</v>
      </c>
      <c r="AX171" s="163">
        <v>-22.252320429142515</v>
      </c>
      <c r="AY171" s="163"/>
      <c r="BA171" s="163">
        <v>4.8347750000000005</v>
      </c>
      <c r="BB171" s="163">
        <v>-22.600939871869016</v>
      </c>
      <c r="BC171" s="163"/>
      <c r="BE171" s="163">
        <v>6.0347750000000007</v>
      </c>
      <c r="BF171" s="163">
        <v>-19.996021978220007</v>
      </c>
      <c r="BG171" s="163"/>
      <c r="BI171" s="163">
        <v>4.0347750000000007</v>
      </c>
      <c r="BJ171" s="163">
        <v>-21.223173189120988</v>
      </c>
      <c r="BK171" s="163"/>
      <c r="BM171" s="163">
        <v>-2.165225</v>
      </c>
      <c r="BN171" s="163">
        <v>-23.268089412287498</v>
      </c>
      <c r="BO171" s="163"/>
      <c r="BQ171" s="163">
        <v>-4.9652250000000002</v>
      </c>
      <c r="BR171" s="308">
        <v>-21.874357279915014</v>
      </c>
      <c r="BS171" s="230">
        <v>-22.563041666666667</v>
      </c>
      <c r="BU171" s="163">
        <v>-9.4152250000000013</v>
      </c>
      <c r="BV171" s="163">
        <v>-24.137975439477522</v>
      </c>
      <c r="BW171" s="163"/>
    </row>
    <row r="172" spans="1:75" x14ac:dyDescent="0.35">
      <c r="A172" s="95">
        <v>41318</v>
      </c>
      <c r="B172" s="36">
        <v>41318</v>
      </c>
      <c r="C172" s="301">
        <v>3</v>
      </c>
      <c r="D172" s="301">
        <v>5.95</v>
      </c>
      <c r="E172" s="301">
        <v>7.15</v>
      </c>
      <c r="F172" s="301">
        <v>5.15</v>
      </c>
      <c r="G172" s="301">
        <v>-1.05</v>
      </c>
      <c r="H172" s="301">
        <v>-3.85</v>
      </c>
      <c r="I172" s="301">
        <v>-8.3000000000000007</v>
      </c>
      <c r="J172" s="106"/>
      <c r="K172" s="36">
        <v>42413</v>
      </c>
      <c r="L172" s="105">
        <v>1.1611499999999999</v>
      </c>
      <c r="M172" s="98">
        <f t="shared" si="4"/>
        <v>1.1152249999999999</v>
      </c>
      <c r="N172" s="108">
        <f t="shared" si="5"/>
        <v>1.0698666666666667</v>
      </c>
      <c r="O172" s="262"/>
      <c r="P172" s="181">
        <v>42413</v>
      </c>
      <c r="Q172" s="301">
        <v>3</v>
      </c>
      <c r="R172" s="224">
        <v>1.8847750000000001</v>
      </c>
      <c r="S172"/>
      <c r="T172" s="301">
        <v>5.95</v>
      </c>
      <c r="U172" s="224">
        <v>4.8347750000000005</v>
      </c>
      <c r="V172">
        <v>-21.139833333333328</v>
      </c>
      <c r="W172" s="301">
        <v>7.15</v>
      </c>
      <c r="X172" s="224">
        <v>6.0347750000000007</v>
      </c>
      <c r="Y172"/>
      <c r="Z172" s="301">
        <v>5.15</v>
      </c>
      <c r="AA172" s="224">
        <v>4.0347750000000007</v>
      </c>
      <c r="AB172"/>
      <c r="AC172" s="301">
        <v>-1.05</v>
      </c>
      <c r="AD172" s="223">
        <v>-2.165225</v>
      </c>
      <c r="AE172"/>
      <c r="AF172" s="301">
        <v>-3.85</v>
      </c>
      <c r="AG172" s="223">
        <v>-4.9652250000000002</v>
      </c>
      <c r="AH172" s="100">
        <v>-22.563041666666667</v>
      </c>
      <c r="AI172" s="301">
        <v>-8.3000000000000007</v>
      </c>
      <c r="AJ172" s="223">
        <v>-9.4152250000000013</v>
      </c>
      <c r="AK172"/>
      <c r="AV172" s="36">
        <v>42414</v>
      </c>
      <c r="AW172" s="163">
        <v>1.7420749999999998</v>
      </c>
      <c r="AX172" s="163">
        <v>-22.031320429142518</v>
      </c>
      <c r="AY172" s="163"/>
      <c r="BA172" s="163">
        <v>3.5420750000000001</v>
      </c>
      <c r="BB172" s="163">
        <v>-22.328939871869018</v>
      </c>
      <c r="BC172" s="163">
        <v>-21.139833333333328</v>
      </c>
      <c r="BE172" s="163">
        <v>6.4420750000000009</v>
      </c>
      <c r="BF172" s="163">
        <v>-19.766021978220007</v>
      </c>
      <c r="BG172" s="163"/>
      <c r="BI172" s="163">
        <v>3.8920749999999997</v>
      </c>
      <c r="BJ172" s="163">
        <v>-21.063173189120988</v>
      </c>
      <c r="BK172" s="163"/>
      <c r="BM172" s="163">
        <v>-3.8579249999999998</v>
      </c>
      <c r="BN172" s="163">
        <v>-23.244089412287497</v>
      </c>
      <c r="BO172" s="163">
        <v>-23.195111111111117</v>
      </c>
      <c r="BQ172" s="163">
        <v>-1.2579249999999997</v>
      </c>
      <c r="BR172" s="163">
        <v>-21.806357279915012</v>
      </c>
      <c r="BS172" s="163"/>
      <c r="BU172" s="163">
        <v>-9.7079249999999995</v>
      </c>
      <c r="BV172" s="163">
        <v>-24.177975439477521</v>
      </c>
      <c r="BW172" s="163"/>
    </row>
    <row r="173" spans="1:75" ht="15" thickBot="1" x14ac:dyDescent="0.4">
      <c r="A173" s="95">
        <v>41319</v>
      </c>
      <c r="B173" s="36">
        <v>41319</v>
      </c>
      <c r="C173" s="301">
        <v>2.9499999999999997</v>
      </c>
      <c r="D173" s="301">
        <v>4.75</v>
      </c>
      <c r="E173" s="301">
        <v>7.65</v>
      </c>
      <c r="F173" s="301">
        <v>5.0999999999999996</v>
      </c>
      <c r="G173" s="301">
        <v>-2.65</v>
      </c>
      <c r="H173" s="301">
        <v>-4.9999999999999822E-2</v>
      </c>
      <c r="I173" s="301">
        <v>-8.5</v>
      </c>
      <c r="J173" s="106"/>
      <c r="K173" s="36">
        <v>42414</v>
      </c>
      <c r="L173" s="105">
        <v>1.2546999999999999</v>
      </c>
      <c r="M173" s="98">
        <f t="shared" si="4"/>
        <v>1.2079249999999999</v>
      </c>
      <c r="N173" s="108">
        <f t="shared" si="5"/>
        <v>1.1617166666666667</v>
      </c>
      <c r="O173" s="262"/>
      <c r="P173" s="181">
        <v>42414</v>
      </c>
      <c r="Q173" s="301">
        <v>2.9499999999999997</v>
      </c>
      <c r="R173" s="224">
        <v>1.7420749999999998</v>
      </c>
      <c r="S173"/>
      <c r="T173" s="301">
        <v>4.75</v>
      </c>
      <c r="U173" s="224">
        <v>3.5420750000000001</v>
      </c>
      <c r="V173"/>
      <c r="W173" s="301">
        <v>7.65</v>
      </c>
      <c r="X173" s="224">
        <v>6.4420750000000009</v>
      </c>
      <c r="Y173"/>
      <c r="Z173" s="301">
        <v>5.0999999999999996</v>
      </c>
      <c r="AA173" s="224">
        <v>3.8920749999999997</v>
      </c>
      <c r="AB173"/>
      <c r="AC173" s="301">
        <v>-2.65</v>
      </c>
      <c r="AD173" s="223">
        <v>-3.8579249999999998</v>
      </c>
      <c r="AE173">
        <v>-23.195111111111117</v>
      </c>
      <c r="AF173" s="301">
        <v>-4.9999999999999822E-2</v>
      </c>
      <c r="AG173" s="223">
        <v>-1.2579249999999997</v>
      </c>
      <c r="AH173" s="100"/>
      <c r="AI173" s="301">
        <v>-8.5</v>
      </c>
      <c r="AJ173" s="223">
        <v>-9.7079249999999995</v>
      </c>
      <c r="AK173"/>
      <c r="AV173" s="36">
        <v>42415</v>
      </c>
      <c r="AW173" s="163">
        <v>0.64767500000000044</v>
      </c>
      <c r="AX173" s="163">
        <v>-21.827320429142517</v>
      </c>
      <c r="AY173" s="163"/>
      <c r="BA173" s="163">
        <v>1.4976750000000001</v>
      </c>
      <c r="BB173" s="163">
        <v>-22.107939871869021</v>
      </c>
      <c r="BC173" s="163"/>
      <c r="BE173" s="163">
        <v>5.3476750000000006</v>
      </c>
      <c r="BF173" s="163">
        <v>-19.576021978220005</v>
      </c>
      <c r="BG173" s="163"/>
      <c r="BI173" s="163">
        <v>4.4976750000000001</v>
      </c>
      <c r="BJ173" s="163">
        <v>-20.883173189120988</v>
      </c>
      <c r="BK173" s="163"/>
      <c r="BM173" s="163">
        <v>-0.9023249999999996</v>
      </c>
      <c r="BN173" s="163">
        <v>-23.135289412287499</v>
      </c>
      <c r="BO173" s="163"/>
      <c r="BQ173" s="163">
        <v>9.76750000000004E-2</v>
      </c>
      <c r="BR173" s="163">
        <v>-21.602357279915012</v>
      </c>
      <c r="BS173" s="163"/>
      <c r="BU173" s="163">
        <v>-7.5523249999999997</v>
      </c>
      <c r="BV173" s="163">
        <v>-24.197975439477521</v>
      </c>
      <c r="BW173" s="163"/>
    </row>
    <row r="174" spans="1:75" ht="15" thickBot="1" x14ac:dyDescent="0.4">
      <c r="A174" s="95">
        <v>41320</v>
      </c>
      <c r="B174" s="36">
        <v>41320</v>
      </c>
      <c r="C174" s="301">
        <v>1.9500000000000002</v>
      </c>
      <c r="D174" s="301">
        <v>2.8</v>
      </c>
      <c r="E174" s="301">
        <v>6.65</v>
      </c>
      <c r="F174" s="301">
        <v>5.8</v>
      </c>
      <c r="G174" s="301">
        <v>0.40000000000000013</v>
      </c>
      <c r="H174" s="301">
        <v>1.4000000000000001</v>
      </c>
      <c r="I174" s="301">
        <v>-6.25</v>
      </c>
      <c r="J174" s="106"/>
      <c r="K174" s="36">
        <v>42415</v>
      </c>
      <c r="L174" s="105">
        <v>1.3499499999999998</v>
      </c>
      <c r="M174" s="98">
        <f t="shared" si="4"/>
        <v>1.3023249999999997</v>
      </c>
      <c r="N174" s="108">
        <f t="shared" si="5"/>
        <v>1.2552666666666665</v>
      </c>
      <c r="O174" s="262"/>
      <c r="P174" s="181">
        <v>42415</v>
      </c>
      <c r="Q174" s="301">
        <v>1.9500000000000002</v>
      </c>
      <c r="R174" s="224">
        <v>0.64767500000000044</v>
      </c>
      <c r="S174" s="126"/>
      <c r="T174" s="301">
        <v>2.8</v>
      </c>
      <c r="U174" s="224">
        <v>1.4976750000000001</v>
      </c>
      <c r="V174"/>
      <c r="W174" s="301">
        <v>6.65</v>
      </c>
      <c r="X174" s="224">
        <v>5.3476750000000006</v>
      </c>
      <c r="Y174" s="127"/>
      <c r="Z174" s="301">
        <v>5.8</v>
      </c>
      <c r="AA174" s="224">
        <v>4.4976750000000001</v>
      </c>
      <c r="AB174" s="127"/>
      <c r="AC174" s="301">
        <v>0.40000000000000013</v>
      </c>
      <c r="AD174" s="223">
        <v>-0.9023249999999996</v>
      </c>
      <c r="AE174" s="127"/>
      <c r="AF174" s="301">
        <v>1.4000000000000001</v>
      </c>
      <c r="AG174" s="223">
        <v>9.76750000000004E-2</v>
      </c>
      <c r="AH174" s="385"/>
      <c r="AI174" s="301">
        <v>-6.25</v>
      </c>
      <c r="AJ174" s="223">
        <v>-7.5523249999999997</v>
      </c>
      <c r="AK174" s="385"/>
      <c r="AV174" s="36">
        <v>42416</v>
      </c>
      <c r="AW174" s="163">
        <v>1.9515749999999996</v>
      </c>
      <c r="AX174" s="163">
        <v>-21.606320429142521</v>
      </c>
      <c r="AY174" s="163"/>
      <c r="BA174" s="163">
        <v>1.601575</v>
      </c>
      <c r="BB174" s="163">
        <v>-21.886939871869025</v>
      </c>
      <c r="BC174" s="163"/>
      <c r="BE174" s="163">
        <v>2.0515750000000001</v>
      </c>
      <c r="BF174" s="308">
        <v>-19.406021978220004</v>
      </c>
      <c r="BG174" s="230">
        <v>-19.413458333333335</v>
      </c>
      <c r="BI174" s="163">
        <v>5.0015750000000008</v>
      </c>
      <c r="BJ174" s="163">
        <v>-20.703173189120989</v>
      </c>
      <c r="BK174" s="163">
        <v>-22.22561111111111</v>
      </c>
      <c r="BM174" s="163">
        <v>3.101575</v>
      </c>
      <c r="BN174" s="163">
        <v>-22.812289412287498</v>
      </c>
      <c r="BO174" s="163"/>
      <c r="BQ174" s="163">
        <v>-0.39842500000000003</v>
      </c>
      <c r="BR174" s="163">
        <v>-21.452757279915012</v>
      </c>
      <c r="BS174" s="163"/>
      <c r="BU174" s="163">
        <v>-3.0484249999999999</v>
      </c>
      <c r="BV174" s="163">
        <v>-24.177975439477521</v>
      </c>
      <c r="BW174" s="163"/>
    </row>
    <row r="175" spans="1:75" x14ac:dyDescent="0.35">
      <c r="A175" s="95">
        <v>41321</v>
      </c>
      <c r="B175" s="36">
        <v>41321</v>
      </c>
      <c r="C175" s="301">
        <v>3.3499999999999996</v>
      </c>
      <c r="D175" s="301">
        <v>3</v>
      </c>
      <c r="E175" s="301">
        <v>3.45</v>
      </c>
      <c r="F175" s="301">
        <v>6.4</v>
      </c>
      <c r="G175" s="301">
        <v>4.5</v>
      </c>
      <c r="H175" s="301">
        <v>1</v>
      </c>
      <c r="I175" s="301">
        <v>-1.65</v>
      </c>
      <c r="J175" s="106"/>
      <c r="K175" s="36">
        <v>42416</v>
      </c>
      <c r="L175" s="105">
        <v>1.4469000000000001</v>
      </c>
      <c r="M175" s="98">
        <f t="shared" si="4"/>
        <v>1.398425</v>
      </c>
      <c r="N175" s="108">
        <f t="shared" si="5"/>
        <v>1.3505166666666666</v>
      </c>
      <c r="O175" s="262"/>
      <c r="P175" s="181">
        <v>42416</v>
      </c>
      <c r="Q175" s="301">
        <v>3.3499999999999996</v>
      </c>
      <c r="R175" s="224">
        <v>1.9515749999999996</v>
      </c>
      <c r="S175"/>
      <c r="T175" s="301">
        <v>3</v>
      </c>
      <c r="U175" s="224">
        <v>1.601575</v>
      </c>
      <c r="V175"/>
      <c r="W175" s="301">
        <v>3.45</v>
      </c>
      <c r="X175" s="224">
        <v>2.0515750000000001</v>
      </c>
      <c r="Y175">
        <v>-19.413458333333335</v>
      </c>
      <c r="Z175" s="301">
        <v>6.4</v>
      </c>
      <c r="AA175" s="224">
        <v>5.0015750000000008</v>
      </c>
      <c r="AB175">
        <v>-22.22561111111111</v>
      </c>
      <c r="AC175" s="301">
        <v>4.5</v>
      </c>
      <c r="AD175" s="223">
        <v>3.101575</v>
      </c>
      <c r="AE175"/>
      <c r="AF175" s="301">
        <v>1</v>
      </c>
      <c r="AG175" s="223">
        <v>-0.39842500000000003</v>
      </c>
      <c r="AH175" s="100"/>
      <c r="AI175" s="301">
        <v>-1.65</v>
      </c>
      <c r="AJ175" s="223">
        <v>-3.0484249999999999</v>
      </c>
      <c r="AK175"/>
      <c r="AV175" s="36">
        <v>42417</v>
      </c>
      <c r="AW175" s="163">
        <v>1.7537750000000001</v>
      </c>
      <c r="AX175" s="163">
        <v>-21.385320429142524</v>
      </c>
      <c r="AY175" s="163"/>
      <c r="BA175" s="163">
        <v>2.0537749999999999</v>
      </c>
      <c r="BB175" s="163">
        <v>-21.648939871869025</v>
      </c>
      <c r="BC175" s="163"/>
      <c r="BE175" s="163">
        <v>3.7750000000000838E-3</v>
      </c>
      <c r="BF175" s="163">
        <v>-19.256021978220002</v>
      </c>
      <c r="BG175" s="163"/>
      <c r="BI175" s="163">
        <v>4.0537749999999999</v>
      </c>
      <c r="BJ175" s="163">
        <v>-20.523173189120989</v>
      </c>
      <c r="BK175" s="163"/>
      <c r="BM175" s="163">
        <v>2.5537750000000008</v>
      </c>
      <c r="BN175" s="163">
        <v>-22.557289412287496</v>
      </c>
      <c r="BO175" s="163"/>
      <c r="BQ175" s="163">
        <v>-1.796225</v>
      </c>
      <c r="BR175" s="163">
        <v>-21.384757279915011</v>
      </c>
      <c r="BS175" s="163"/>
      <c r="BU175" s="163">
        <v>-2.8462249999999996</v>
      </c>
      <c r="BV175" s="163">
        <v>-24.169975439477522</v>
      </c>
      <c r="BW175" s="163"/>
    </row>
    <row r="176" spans="1:75" x14ac:dyDescent="0.35">
      <c r="A176" s="95">
        <v>41322</v>
      </c>
      <c r="B176" s="36">
        <v>41322</v>
      </c>
      <c r="C176" s="301">
        <v>3.25</v>
      </c>
      <c r="D176" s="301">
        <v>3.55</v>
      </c>
      <c r="E176" s="301">
        <v>1.5</v>
      </c>
      <c r="F176" s="301">
        <v>5.55</v>
      </c>
      <c r="G176" s="301">
        <v>4.0500000000000007</v>
      </c>
      <c r="H176" s="301">
        <v>-0.30000000000000004</v>
      </c>
      <c r="I176" s="301">
        <v>-1.3499999999999999</v>
      </c>
      <c r="J176" s="106"/>
      <c r="K176" s="36">
        <v>42417</v>
      </c>
      <c r="L176" s="105">
        <v>1.54555</v>
      </c>
      <c r="M176" s="98">
        <f t="shared" si="4"/>
        <v>1.4962249999999999</v>
      </c>
      <c r="N176" s="108">
        <f t="shared" si="5"/>
        <v>1.4474666666666665</v>
      </c>
      <c r="O176" s="262"/>
      <c r="P176" s="181">
        <v>42417</v>
      </c>
      <c r="Q176" s="301">
        <v>3.25</v>
      </c>
      <c r="R176" s="224">
        <v>1.7537750000000001</v>
      </c>
      <c r="S176"/>
      <c r="T176" s="301">
        <v>3.55</v>
      </c>
      <c r="U176" s="224">
        <v>2.0537749999999999</v>
      </c>
      <c r="V176"/>
      <c r="W176" s="301">
        <v>1.5</v>
      </c>
      <c r="X176" s="224">
        <v>3.7750000000000838E-3</v>
      </c>
      <c r="Y176"/>
      <c r="Z176" s="301">
        <v>5.55</v>
      </c>
      <c r="AA176" s="224">
        <v>4.0537749999999999</v>
      </c>
      <c r="AB176"/>
      <c r="AC176" s="301">
        <v>4.0500000000000007</v>
      </c>
      <c r="AD176" s="223">
        <v>2.5537750000000008</v>
      </c>
      <c r="AE176"/>
      <c r="AF176" s="301">
        <v>-0.30000000000000004</v>
      </c>
      <c r="AG176" s="223">
        <v>-1.796225</v>
      </c>
      <c r="AH176" s="100"/>
      <c r="AI176" s="301">
        <v>-1.3499999999999999</v>
      </c>
      <c r="AJ176" s="223">
        <v>-2.8462249999999996</v>
      </c>
      <c r="AK176" s="104"/>
      <c r="AV176" s="36">
        <v>42418</v>
      </c>
      <c r="AW176" s="163">
        <v>-1.6457249999999999</v>
      </c>
      <c r="AX176" s="163">
        <v>-21.345320429142525</v>
      </c>
      <c r="AY176" s="163"/>
      <c r="BA176" s="163">
        <v>1.204275</v>
      </c>
      <c r="BB176" s="163">
        <v>-21.427939871869029</v>
      </c>
      <c r="BC176" s="163"/>
      <c r="BE176" s="163">
        <v>-0.1957249999999997</v>
      </c>
      <c r="BF176" s="163">
        <v>-19.136021978220001</v>
      </c>
      <c r="BG176" s="163"/>
      <c r="BI176" s="163">
        <v>2.9042750000000002</v>
      </c>
      <c r="BJ176" s="163">
        <v>-20.383173189120988</v>
      </c>
      <c r="BK176" s="163"/>
      <c r="BM176" s="163">
        <v>-0.24572499999999975</v>
      </c>
      <c r="BN176" s="163">
        <v>-22.448489412287497</v>
      </c>
      <c r="BO176" s="163"/>
      <c r="BQ176" s="163">
        <v>-4.8957249999999997</v>
      </c>
      <c r="BR176" s="163">
        <v>-21.464757279915013</v>
      </c>
      <c r="BS176" s="163"/>
      <c r="BU176" s="163">
        <v>-6.295725</v>
      </c>
      <c r="BV176" s="163">
        <v>-24.173975439477523</v>
      </c>
      <c r="BW176" s="163"/>
    </row>
    <row r="177" spans="1:75" x14ac:dyDescent="0.35">
      <c r="A177" s="95">
        <v>41323</v>
      </c>
      <c r="B177" s="36">
        <v>41323</v>
      </c>
      <c r="C177" s="301">
        <v>-5.0000000000000044E-2</v>
      </c>
      <c r="D177" s="301">
        <v>2.8</v>
      </c>
      <c r="E177" s="301">
        <v>1.4000000000000001</v>
      </c>
      <c r="F177" s="301">
        <v>4.5</v>
      </c>
      <c r="G177" s="301">
        <v>1.35</v>
      </c>
      <c r="H177" s="301">
        <v>-3.3</v>
      </c>
      <c r="I177" s="301">
        <v>-4.7</v>
      </c>
      <c r="J177" s="106"/>
      <c r="K177" s="36">
        <v>42418</v>
      </c>
      <c r="L177" s="105">
        <v>1.6458999999999999</v>
      </c>
      <c r="M177" s="98">
        <f t="shared" si="4"/>
        <v>1.5957249999999998</v>
      </c>
      <c r="N177" s="108">
        <f t="shared" si="5"/>
        <v>1.5461166666666666</v>
      </c>
      <c r="O177" s="262"/>
      <c r="P177" s="181">
        <v>42418</v>
      </c>
      <c r="Q177" s="301">
        <v>-5.0000000000000044E-2</v>
      </c>
      <c r="R177" s="224">
        <v>-1.6457249999999999</v>
      </c>
      <c r="S177"/>
      <c r="T177" s="301">
        <v>2.8</v>
      </c>
      <c r="U177" s="224">
        <v>1.204275</v>
      </c>
      <c r="V177"/>
      <c r="W177" s="301">
        <v>1.4000000000000001</v>
      </c>
      <c r="X177" s="224">
        <v>-0.1957249999999997</v>
      </c>
      <c r="Y177"/>
      <c r="Z177" s="301">
        <v>4.5</v>
      </c>
      <c r="AA177" s="224">
        <v>2.9042750000000002</v>
      </c>
      <c r="AB177"/>
      <c r="AC177" s="301">
        <v>1.35</v>
      </c>
      <c r="AD177" s="223">
        <v>-0.24572499999999975</v>
      </c>
      <c r="AE177"/>
      <c r="AF177" s="301">
        <v>-3.3</v>
      </c>
      <c r="AG177" s="223">
        <v>-4.8957249999999997</v>
      </c>
      <c r="AH177" s="100"/>
      <c r="AI177" s="301">
        <v>-4.7</v>
      </c>
      <c r="AJ177" s="223">
        <v>-6.295725</v>
      </c>
      <c r="AK177" s="104"/>
      <c r="AV177" s="36">
        <v>42419</v>
      </c>
      <c r="AW177" s="163">
        <v>-1.4469249999999998</v>
      </c>
      <c r="AX177" s="163">
        <v>-21.305320429142526</v>
      </c>
      <c r="AY177" s="163"/>
      <c r="BA177" s="163">
        <v>1.4530750000000001</v>
      </c>
      <c r="BB177" s="163">
        <v>-21.206939871869032</v>
      </c>
      <c r="BC177" s="163"/>
      <c r="BE177" s="163">
        <v>0.40307500000000029</v>
      </c>
      <c r="BF177" s="163">
        <v>-18.986021978219998</v>
      </c>
      <c r="BG177" s="163"/>
      <c r="BI177" s="163">
        <v>2.0530750000000002</v>
      </c>
      <c r="BJ177" s="163">
        <v>-20.243173189120988</v>
      </c>
      <c r="BK177" s="163"/>
      <c r="BM177" s="163">
        <v>0.10307500000000025</v>
      </c>
      <c r="BN177" s="163">
        <v>-22.227489412287493</v>
      </c>
      <c r="BO177" s="163"/>
      <c r="BQ177" s="163">
        <v>-7.8469249999999988</v>
      </c>
      <c r="BR177" s="163">
        <v>-21.58475727991501</v>
      </c>
      <c r="BS177" s="163"/>
      <c r="BU177" s="163">
        <v>-9.2469249999999992</v>
      </c>
      <c r="BV177" s="163">
        <v>-24.213975439477522</v>
      </c>
      <c r="BW177" s="163"/>
    </row>
    <row r="178" spans="1:75" x14ac:dyDescent="0.35">
      <c r="A178" s="95">
        <v>41324</v>
      </c>
      <c r="B178" s="36">
        <v>41324</v>
      </c>
      <c r="C178" s="301">
        <v>0.25</v>
      </c>
      <c r="D178" s="301">
        <v>3.15</v>
      </c>
      <c r="E178" s="301">
        <v>2.1</v>
      </c>
      <c r="F178" s="301">
        <v>3.75</v>
      </c>
      <c r="G178" s="301">
        <v>1.8</v>
      </c>
      <c r="H178" s="301">
        <v>-6.1499999999999995</v>
      </c>
      <c r="I178" s="301">
        <v>-7.55</v>
      </c>
      <c r="J178" s="106"/>
      <c r="K178" s="36">
        <v>42419</v>
      </c>
      <c r="L178" s="105">
        <v>1.7479499999999999</v>
      </c>
      <c r="M178" s="98">
        <f t="shared" si="4"/>
        <v>1.6969249999999998</v>
      </c>
      <c r="N178" s="108">
        <f t="shared" si="5"/>
        <v>1.6464666666666663</v>
      </c>
      <c r="O178" s="262"/>
      <c r="P178" s="181">
        <v>42419</v>
      </c>
      <c r="Q178" s="301">
        <v>0.25</v>
      </c>
      <c r="R178" s="224">
        <v>-1.4469249999999998</v>
      </c>
      <c r="S178"/>
      <c r="T178" s="301">
        <v>3.15</v>
      </c>
      <c r="U178" s="224">
        <v>1.4530750000000001</v>
      </c>
      <c r="V178"/>
      <c r="W178" s="301">
        <v>2.1</v>
      </c>
      <c r="X178" s="224">
        <v>0.40307500000000029</v>
      </c>
      <c r="Y178"/>
      <c r="Z178" s="301">
        <v>3.75</v>
      </c>
      <c r="AA178" s="224">
        <v>2.0530750000000002</v>
      </c>
      <c r="AB178"/>
      <c r="AC178" s="301">
        <v>1.8</v>
      </c>
      <c r="AD178" s="223">
        <v>0.10307500000000025</v>
      </c>
      <c r="AE178"/>
      <c r="AF178" s="301">
        <v>-6.1499999999999995</v>
      </c>
      <c r="AG178" s="223">
        <v>-7.8469249999999988</v>
      </c>
      <c r="AH178" s="100"/>
      <c r="AI178" s="301">
        <v>-7.55</v>
      </c>
      <c r="AJ178" s="223">
        <v>-9.2469249999999992</v>
      </c>
      <c r="AK178" s="104"/>
      <c r="AV178" s="313">
        <v>42420</v>
      </c>
      <c r="AW178" s="163">
        <v>-0.94982499999999981</v>
      </c>
      <c r="AX178" s="163">
        <v>-21.217320429142525</v>
      </c>
      <c r="AY178" s="163"/>
      <c r="BA178" s="163">
        <v>2.7001750000000002</v>
      </c>
      <c r="BB178" s="163">
        <v>-20.968939871869033</v>
      </c>
      <c r="BC178" s="163"/>
      <c r="BE178" s="163">
        <v>1.9001750000000004</v>
      </c>
      <c r="BF178" s="163">
        <v>-18.826021978219998</v>
      </c>
      <c r="BG178" s="163"/>
      <c r="BI178" s="163">
        <v>2.6001750000000006</v>
      </c>
      <c r="BJ178" s="163">
        <v>-20.103173189120987</v>
      </c>
      <c r="BK178" s="163"/>
      <c r="BM178" s="163">
        <v>1.0501750000000003</v>
      </c>
      <c r="BN178" s="163">
        <v>-21.989489412287494</v>
      </c>
      <c r="BO178" s="163"/>
      <c r="BQ178" s="163">
        <v>-12.049825</v>
      </c>
      <c r="BR178" s="163">
        <v>-21.74475727991501</v>
      </c>
      <c r="BS178" s="163"/>
      <c r="BU178" s="163">
        <v>-7.9498250000000006</v>
      </c>
      <c r="BV178" s="163">
        <v>-24.233975439477522</v>
      </c>
      <c r="BW178" s="163"/>
    </row>
    <row r="179" spans="1:75" x14ac:dyDescent="0.35">
      <c r="A179" s="95">
        <v>41325</v>
      </c>
      <c r="B179" s="36">
        <v>41325</v>
      </c>
      <c r="C179" s="301">
        <v>0.85</v>
      </c>
      <c r="D179" s="301">
        <v>4.5</v>
      </c>
      <c r="E179" s="301">
        <v>3.7</v>
      </c>
      <c r="F179" s="301">
        <v>4.4000000000000004</v>
      </c>
      <c r="G179" s="301">
        <v>2.85</v>
      </c>
      <c r="H179" s="301">
        <v>-10.25</v>
      </c>
      <c r="I179" s="301">
        <v>-6.15</v>
      </c>
      <c r="J179" s="106"/>
      <c r="K179" s="36">
        <v>42420</v>
      </c>
      <c r="L179" s="105">
        <v>1.8516999999999997</v>
      </c>
      <c r="M179" s="98">
        <f t="shared" si="4"/>
        <v>1.7998249999999998</v>
      </c>
      <c r="N179" s="108">
        <f t="shared" si="5"/>
        <v>1.7485166666666665</v>
      </c>
      <c r="O179" s="262"/>
      <c r="P179" s="181">
        <v>42420</v>
      </c>
      <c r="Q179" s="301">
        <v>0.85</v>
      </c>
      <c r="R179" s="224">
        <v>-0.94982499999999981</v>
      </c>
      <c r="S179" s="98"/>
      <c r="T179" s="301">
        <v>4.5</v>
      </c>
      <c r="U179" s="224">
        <v>2.7001750000000002</v>
      </c>
      <c r="V179"/>
      <c r="W179" s="301">
        <v>3.7</v>
      </c>
      <c r="X179" s="224">
        <v>1.9001750000000004</v>
      </c>
      <c r="Y179"/>
      <c r="Z179" s="301">
        <v>4.4000000000000004</v>
      </c>
      <c r="AA179" s="224">
        <v>2.6001750000000006</v>
      </c>
      <c r="AB179"/>
      <c r="AC179" s="301">
        <v>2.85</v>
      </c>
      <c r="AD179" s="223">
        <v>1.0501750000000003</v>
      </c>
      <c r="AE179"/>
      <c r="AF179" s="301">
        <v>-10.25</v>
      </c>
      <c r="AG179" s="223">
        <v>-12.049825</v>
      </c>
      <c r="AH179" s="100"/>
      <c r="AI179" s="301">
        <v>-6.15</v>
      </c>
      <c r="AJ179" s="223">
        <v>-7.9498250000000006</v>
      </c>
      <c r="AK179" s="104"/>
      <c r="AV179" s="313">
        <v>42421</v>
      </c>
      <c r="AW179" s="163">
        <v>-1.5044249999999999</v>
      </c>
      <c r="AX179" s="163">
        <v>-21.177320429142526</v>
      </c>
      <c r="AY179" s="163">
        <v>-22.4380925925926</v>
      </c>
      <c r="BA179" s="163">
        <v>0.84557500000000019</v>
      </c>
      <c r="BB179" s="163">
        <v>-20.764939871869032</v>
      </c>
      <c r="BC179" s="163"/>
      <c r="BE179" s="163">
        <v>3.0955750000000002</v>
      </c>
      <c r="BF179" s="163">
        <v>-18.646021978219999</v>
      </c>
      <c r="BG179" s="163"/>
      <c r="BI179" s="163">
        <v>1.7955750000000004</v>
      </c>
      <c r="BJ179" s="163">
        <v>-19.973173189120988</v>
      </c>
      <c r="BK179" s="163"/>
      <c r="BM179" s="163">
        <v>1.2955750000000004</v>
      </c>
      <c r="BN179" s="163">
        <v>-21.751489412287494</v>
      </c>
      <c r="BO179" s="163"/>
      <c r="BQ179" s="163">
        <v>-14.054425</v>
      </c>
      <c r="BR179" s="163">
        <v>-21.90475727991501</v>
      </c>
      <c r="BS179" s="163"/>
      <c r="BU179" s="163">
        <v>-5.1544249999999998</v>
      </c>
      <c r="BV179" s="163">
        <v>-24.237975439477523</v>
      </c>
      <c r="BW179" s="163"/>
    </row>
    <row r="180" spans="1:75" x14ac:dyDescent="0.35">
      <c r="A180" s="95">
        <v>41326</v>
      </c>
      <c r="B180" s="36">
        <v>41326</v>
      </c>
      <c r="C180" s="301">
        <v>0.4</v>
      </c>
      <c r="D180" s="301">
        <v>2.75</v>
      </c>
      <c r="E180" s="301">
        <v>5</v>
      </c>
      <c r="F180" s="301">
        <v>3.7</v>
      </c>
      <c r="G180" s="301">
        <v>3.2</v>
      </c>
      <c r="H180" s="301">
        <v>-12.15</v>
      </c>
      <c r="I180" s="301">
        <v>-3.25</v>
      </c>
      <c r="J180" s="106"/>
      <c r="K180" s="36">
        <v>42421</v>
      </c>
      <c r="L180" s="119">
        <v>1.9571500000000002</v>
      </c>
      <c r="M180" s="98">
        <f t="shared" si="4"/>
        <v>1.9044249999999998</v>
      </c>
      <c r="N180" s="108">
        <f t="shared" si="5"/>
        <v>1.8522666666666667</v>
      </c>
      <c r="O180" s="262"/>
      <c r="P180" s="181">
        <v>42421</v>
      </c>
      <c r="Q180" s="301">
        <v>0.4</v>
      </c>
      <c r="R180" s="224">
        <v>-1.5044249999999999</v>
      </c>
      <c r="S180">
        <v>-22.4380925925926</v>
      </c>
      <c r="T180" s="301">
        <v>2.75</v>
      </c>
      <c r="U180" s="224">
        <v>0.84557500000000019</v>
      </c>
      <c r="V180"/>
      <c r="W180" s="301">
        <v>5</v>
      </c>
      <c r="X180" s="224">
        <v>3.0955750000000002</v>
      </c>
      <c r="Y180"/>
      <c r="Z180" s="301">
        <v>3.7</v>
      </c>
      <c r="AA180" s="224">
        <v>1.7955750000000004</v>
      </c>
      <c r="AB180"/>
      <c r="AC180" s="301">
        <v>3.2</v>
      </c>
      <c r="AD180" s="223">
        <v>1.2955750000000004</v>
      </c>
      <c r="AE180"/>
      <c r="AF180" s="301">
        <v>-12.15</v>
      </c>
      <c r="AG180" s="223">
        <v>-14.054425</v>
      </c>
      <c r="AH180" s="100"/>
      <c r="AI180" s="301">
        <v>-3.25</v>
      </c>
      <c r="AJ180" s="223">
        <v>-5.1544249999999998</v>
      </c>
      <c r="AK180" s="104"/>
      <c r="AV180" s="313">
        <v>42422</v>
      </c>
      <c r="AW180" s="163">
        <v>0.38927500000000004</v>
      </c>
      <c r="AX180" s="163">
        <v>-21.057320429142525</v>
      </c>
      <c r="AY180" s="163"/>
      <c r="BA180" s="163">
        <v>-2.8107250000000006</v>
      </c>
      <c r="BB180" s="163">
        <v>-20.748939871869034</v>
      </c>
      <c r="BC180" s="163"/>
      <c r="BE180" s="163">
        <v>0.63927499999999959</v>
      </c>
      <c r="BF180" s="163">
        <v>-18.496021978219996</v>
      </c>
      <c r="BG180" s="163"/>
      <c r="BI180" s="163">
        <v>1.0392749999999995</v>
      </c>
      <c r="BJ180" s="163">
        <v>-19.843173189120989</v>
      </c>
      <c r="BK180" s="163"/>
      <c r="BM180" s="163">
        <v>0.93927499999999986</v>
      </c>
      <c r="BN180" s="163">
        <v>-21.530489412287491</v>
      </c>
      <c r="BO180" s="163"/>
      <c r="BQ180" s="163">
        <v>-11.360725</v>
      </c>
      <c r="BR180" s="163">
        <v>-22.06475727991501</v>
      </c>
      <c r="BS180" s="163"/>
      <c r="BU180" s="163">
        <v>-5.1607250000000002</v>
      </c>
      <c r="BV180" s="163">
        <v>-24.245975439477526</v>
      </c>
      <c r="BW180" s="163"/>
    </row>
    <row r="181" spans="1:75" x14ac:dyDescent="0.35">
      <c r="A181" s="95">
        <v>41327</v>
      </c>
      <c r="B181" s="36">
        <v>41327</v>
      </c>
      <c r="C181" s="301">
        <v>2.4000000000000004</v>
      </c>
      <c r="D181" s="301">
        <v>-0.8</v>
      </c>
      <c r="E181" s="301">
        <v>2.65</v>
      </c>
      <c r="F181" s="301">
        <v>3.05</v>
      </c>
      <c r="G181" s="301">
        <v>2.95</v>
      </c>
      <c r="H181" s="301">
        <v>-9.35</v>
      </c>
      <c r="I181" s="301">
        <v>-3.15</v>
      </c>
      <c r="J181" s="106"/>
      <c r="K181" s="36">
        <v>42422</v>
      </c>
      <c r="L181" s="105">
        <v>2.0643000000000002</v>
      </c>
      <c r="M181" s="98">
        <f t="shared" si="4"/>
        <v>2.0107250000000003</v>
      </c>
      <c r="N181" s="108">
        <f t="shared" si="5"/>
        <v>1.9577166666666665</v>
      </c>
      <c r="O181" s="262"/>
      <c r="P181" s="181">
        <v>42422</v>
      </c>
      <c r="Q181" s="301">
        <v>2.4000000000000004</v>
      </c>
      <c r="R181" s="224">
        <v>0.38927500000000004</v>
      </c>
      <c r="S181"/>
      <c r="T181" s="301">
        <v>-0.8</v>
      </c>
      <c r="U181" s="224">
        <v>-2.8107250000000006</v>
      </c>
      <c r="V181"/>
      <c r="W181" s="301">
        <v>2.65</v>
      </c>
      <c r="X181" s="224">
        <v>0.63927499999999959</v>
      </c>
      <c r="Y181"/>
      <c r="Z181" s="301">
        <v>3.05</v>
      </c>
      <c r="AA181" s="224">
        <v>1.0392749999999995</v>
      </c>
      <c r="AB181"/>
      <c r="AC181" s="301">
        <v>2.95</v>
      </c>
      <c r="AD181" s="223">
        <v>0.93927499999999986</v>
      </c>
      <c r="AE181"/>
      <c r="AF181" s="301">
        <v>-9.35</v>
      </c>
      <c r="AG181" s="223">
        <v>-11.360725</v>
      </c>
      <c r="AH181" s="100"/>
      <c r="AI181" s="301">
        <v>-3.15</v>
      </c>
      <c r="AJ181" s="223">
        <v>-5.1607250000000002</v>
      </c>
      <c r="AK181" s="104"/>
      <c r="AV181" s="313">
        <v>42423</v>
      </c>
      <c r="AW181" s="163">
        <v>1.5312749999999995</v>
      </c>
      <c r="AX181" s="163">
        <v>-20.927320429142526</v>
      </c>
      <c r="AY181" s="163"/>
      <c r="BA181" s="163">
        <v>-4.3187250000000006</v>
      </c>
      <c r="BB181" s="163">
        <v>-20.828939871869036</v>
      </c>
      <c r="BC181" s="163"/>
      <c r="BE181" s="163">
        <v>-1.0687250000000006</v>
      </c>
      <c r="BF181" s="163">
        <v>-18.436021978219994</v>
      </c>
      <c r="BG181" s="163"/>
      <c r="BI181" s="163">
        <v>8.1274999999999764E-2</v>
      </c>
      <c r="BJ181" s="163">
        <v>-19.723173189120988</v>
      </c>
      <c r="BK181" s="163"/>
      <c r="BM181" s="163">
        <v>-1.6687250000000002</v>
      </c>
      <c r="BN181" s="163">
        <v>-21.50328941228749</v>
      </c>
      <c r="BO181" s="163"/>
      <c r="BQ181" s="163">
        <v>-10.318725000000001</v>
      </c>
      <c r="BR181" s="163">
        <v>-22.224757279915011</v>
      </c>
      <c r="BS181" s="163"/>
      <c r="BU181" s="163">
        <v>-6.9187250000000002</v>
      </c>
      <c r="BV181" s="163">
        <v>-24.253975439477529</v>
      </c>
      <c r="BW181" s="163"/>
    </row>
    <row r="182" spans="1:75" x14ac:dyDescent="0.35">
      <c r="A182" s="95">
        <v>41328</v>
      </c>
      <c r="B182" s="36">
        <v>41328</v>
      </c>
      <c r="C182" s="301">
        <v>3.65</v>
      </c>
      <c r="D182" s="301">
        <v>-2.2000000000000002</v>
      </c>
      <c r="E182" s="301">
        <v>1.0499999999999998</v>
      </c>
      <c r="F182" s="301">
        <v>2.2000000000000002</v>
      </c>
      <c r="G182" s="301">
        <v>0.45000000000000007</v>
      </c>
      <c r="H182" s="301">
        <v>-8.1999999999999993</v>
      </c>
      <c r="I182" s="301">
        <v>-4.8</v>
      </c>
      <c r="J182" s="106"/>
      <c r="K182" s="36">
        <v>42423</v>
      </c>
      <c r="L182" s="105">
        <v>2.1731500000000001</v>
      </c>
      <c r="M182" s="98">
        <f t="shared" si="4"/>
        <v>2.1187250000000004</v>
      </c>
      <c r="N182" s="108">
        <f t="shared" si="5"/>
        <v>2.0648666666666671</v>
      </c>
      <c r="O182" s="262"/>
      <c r="P182" s="181">
        <v>42423</v>
      </c>
      <c r="Q182" s="301">
        <v>3.65</v>
      </c>
      <c r="R182" s="224">
        <v>1.5312749999999995</v>
      </c>
      <c r="S182"/>
      <c r="T182" s="301">
        <v>-2.2000000000000002</v>
      </c>
      <c r="U182" s="224">
        <v>-4.3187250000000006</v>
      </c>
      <c r="V182"/>
      <c r="W182" s="301">
        <v>1.0499999999999998</v>
      </c>
      <c r="X182" s="224">
        <v>-1.0687250000000006</v>
      </c>
      <c r="Y182"/>
      <c r="Z182" s="301">
        <v>2.2000000000000002</v>
      </c>
      <c r="AA182" s="224">
        <v>8.1274999999999764E-2</v>
      </c>
      <c r="AB182"/>
      <c r="AC182" s="301">
        <v>0.45000000000000007</v>
      </c>
      <c r="AD182" s="223">
        <v>-1.6687250000000002</v>
      </c>
      <c r="AE182"/>
      <c r="AF182" s="301">
        <v>-8.1999999999999993</v>
      </c>
      <c r="AG182" s="223">
        <v>-10.318725000000001</v>
      </c>
      <c r="AH182" s="100"/>
      <c r="AI182" s="301">
        <v>-4.8</v>
      </c>
      <c r="AJ182" s="223">
        <v>-6.9187250000000002</v>
      </c>
      <c r="AK182" s="104"/>
      <c r="AV182" s="36">
        <v>42424</v>
      </c>
      <c r="AW182" s="163">
        <v>0.22157499999999963</v>
      </c>
      <c r="AX182" s="163">
        <v>-20.807320429142525</v>
      </c>
      <c r="AY182" s="163"/>
      <c r="BA182" s="163">
        <v>-5.6784250000000007</v>
      </c>
      <c r="BB182" s="163">
        <v>-20.916939871869037</v>
      </c>
      <c r="BC182" s="163"/>
      <c r="BE182" s="163">
        <v>0.5215749999999999</v>
      </c>
      <c r="BF182" s="163">
        <v>-18.286021978219992</v>
      </c>
      <c r="BG182" s="163"/>
      <c r="BI182" s="163">
        <v>-1.2284250000000001</v>
      </c>
      <c r="BJ182" s="163">
        <v>-19.673173189120988</v>
      </c>
      <c r="BK182" s="163"/>
      <c r="BM182" s="163">
        <v>-2.9284249999999998</v>
      </c>
      <c r="BN182" s="163">
        <v>-21.511289412287493</v>
      </c>
      <c r="BO182" s="163"/>
      <c r="BQ182" s="163">
        <v>-7.9784249999999997</v>
      </c>
      <c r="BR182" s="163">
        <v>-22.26475727991501</v>
      </c>
      <c r="BS182" s="163"/>
      <c r="BU182" s="163">
        <v>-5.7784250000000004</v>
      </c>
      <c r="BV182" s="163">
        <v>-24.261975439477531</v>
      </c>
      <c r="BW182" s="163"/>
    </row>
    <row r="183" spans="1:75" x14ac:dyDescent="0.35">
      <c r="A183" s="95">
        <v>41329</v>
      </c>
      <c r="B183" s="36">
        <v>41329</v>
      </c>
      <c r="C183" s="301">
        <v>2.4499999999999997</v>
      </c>
      <c r="D183" s="301">
        <v>-3.45</v>
      </c>
      <c r="E183" s="301">
        <v>2.75</v>
      </c>
      <c r="F183" s="301">
        <v>1</v>
      </c>
      <c r="G183" s="301">
        <v>-0.7</v>
      </c>
      <c r="H183" s="301">
        <v>-5.75</v>
      </c>
      <c r="I183" s="301">
        <v>-3.55</v>
      </c>
      <c r="J183" s="106"/>
      <c r="K183" s="36">
        <v>42424</v>
      </c>
      <c r="L183" s="105">
        <v>2.2837000000000001</v>
      </c>
      <c r="M183" s="98">
        <f t="shared" si="4"/>
        <v>2.2284250000000001</v>
      </c>
      <c r="N183" s="108">
        <f t="shared" si="5"/>
        <v>2.173716666666667</v>
      </c>
      <c r="O183" s="262"/>
      <c r="P183" s="181">
        <v>42424</v>
      </c>
      <c r="Q183" s="301">
        <v>2.4499999999999997</v>
      </c>
      <c r="R183" s="224">
        <v>0.22157499999999963</v>
      </c>
      <c r="S183"/>
      <c r="T183" s="301">
        <v>-3.45</v>
      </c>
      <c r="U183" s="224">
        <v>-5.6784250000000007</v>
      </c>
      <c r="V183"/>
      <c r="W183" s="301">
        <v>2.75</v>
      </c>
      <c r="X183" s="224">
        <v>0.5215749999999999</v>
      </c>
      <c r="Y183"/>
      <c r="Z183" s="301">
        <v>1</v>
      </c>
      <c r="AA183" s="224">
        <v>-1.2284250000000001</v>
      </c>
      <c r="AB183"/>
      <c r="AC183" s="301">
        <v>-0.7</v>
      </c>
      <c r="AD183" s="223">
        <v>-2.9284249999999998</v>
      </c>
      <c r="AE183"/>
      <c r="AF183" s="301">
        <v>-5.75</v>
      </c>
      <c r="AG183" s="223">
        <v>-7.9784249999999997</v>
      </c>
      <c r="AH183" s="100"/>
      <c r="AI183" s="301">
        <v>-3.55</v>
      </c>
      <c r="AJ183" s="223">
        <v>-5.7784250000000004</v>
      </c>
      <c r="AK183" s="104"/>
      <c r="AV183" s="36">
        <v>42425</v>
      </c>
      <c r="AW183" s="163">
        <v>-3.9825000000000443E-2</v>
      </c>
      <c r="AX183" s="163">
        <v>-20.72328302668253</v>
      </c>
      <c r="AY183" s="163"/>
      <c r="BA183" s="163">
        <v>-8.5898250000000012</v>
      </c>
      <c r="BB183" s="163">
        <v>-21.031536329769033</v>
      </c>
      <c r="BC183" s="163"/>
      <c r="BE183" s="163">
        <v>0.61017499999999947</v>
      </c>
      <c r="BF183" s="163">
        <v>-18.142776405844998</v>
      </c>
      <c r="BG183" s="163"/>
      <c r="BI183" s="163">
        <v>-0.58982500000000027</v>
      </c>
      <c r="BJ183" s="163">
        <v>-19.568126436045993</v>
      </c>
      <c r="BK183" s="163"/>
      <c r="BM183" s="163">
        <v>-3.3898250000000001</v>
      </c>
      <c r="BN183" s="163">
        <v>-21.488370120707494</v>
      </c>
      <c r="BO183" s="163"/>
      <c r="BQ183" s="163">
        <v>-2.6398250000000001</v>
      </c>
      <c r="BR183" s="163">
        <v>-22.249477752195009</v>
      </c>
      <c r="BS183" s="163"/>
      <c r="BU183" s="163">
        <v>-4.5898250000000003</v>
      </c>
      <c r="BV183" s="163">
        <v>-24.26961520333753</v>
      </c>
      <c r="BW183" s="163"/>
    </row>
    <row r="184" spans="1:75" ht="15" thickBot="1" x14ac:dyDescent="0.4">
      <c r="A184" s="95">
        <v>41330</v>
      </c>
      <c r="B184" s="36">
        <v>41330</v>
      </c>
      <c r="C184" s="301">
        <v>2.2999999999999998</v>
      </c>
      <c r="D184" s="301">
        <v>-6.25</v>
      </c>
      <c r="E184" s="301">
        <v>2.9499999999999997</v>
      </c>
      <c r="F184" s="301">
        <v>1.75</v>
      </c>
      <c r="G184" s="301">
        <v>-1.0499999999999998</v>
      </c>
      <c r="H184" s="301">
        <v>-0.30000000000000004</v>
      </c>
      <c r="I184" s="301">
        <v>-2.25</v>
      </c>
      <c r="J184" s="106"/>
      <c r="K184" s="36">
        <v>42425</v>
      </c>
      <c r="L184" s="105">
        <v>2.39595</v>
      </c>
      <c r="M184" s="98">
        <f t="shared" si="4"/>
        <v>2.3398250000000003</v>
      </c>
      <c r="N184" s="108">
        <f t="shared" si="5"/>
        <v>2.2842666666666669</v>
      </c>
      <c r="O184" s="262"/>
      <c r="P184" s="181">
        <v>42425</v>
      </c>
      <c r="Q184" s="301">
        <v>2.2999999999999998</v>
      </c>
      <c r="R184" s="224">
        <v>-3.9825000000000443E-2</v>
      </c>
      <c r="S184"/>
      <c r="T184" s="301">
        <v>-6.25</v>
      </c>
      <c r="U184" s="224">
        <v>-8.5898250000000012</v>
      </c>
      <c r="V184"/>
      <c r="W184" s="301">
        <v>2.9499999999999997</v>
      </c>
      <c r="X184" s="224">
        <v>0.61017499999999947</v>
      </c>
      <c r="Y184"/>
      <c r="Z184" s="301">
        <v>1.75</v>
      </c>
      <c r="AA184" s="224">
        <v>-0.58982500000000027</v>
      </c>
      <c r="AB184"/>
      <c r="AC184" s="301">
        <v>-1.0499999999999998</v>
      </c>
      <c r="AD184" s="223">
        <v>-3.3898250000000001</v>
      </c>
      <c r="AE184"/>
      <c r="AF184" s="301">
        <v>-0.30000000000000004</v>
      </c>
      <c r="AG184" s="223">
        <v>-2.6398250000000001</v>
      </c>
      <c r="AH184" s="100"/>
      <c r="AI184" s="301">
        <v>-2.25</v>
      </c>
      <c r="AJ184" s="223">
        <v>-4.5898250000000003</v>
      </c>
      <c r="AK184" s="104"/>
      <c r="AV184" s="36">
        <v>42426</v>
      </c>
      <c r="AW184" s="163">
        <v>1.297075</v>
      </c>
      <c r="AX184" s="163">
        <v>-20.593788503407531</v>
      </c>
      <c r="AY184" s="163"/>
      <c r="BA184" s="163">
        <v>-9.8529250000000008</v>
      </c>
      <c r="BB184" s="163">
        <v>-21.19091420456903</v>
      </c>
      <c r="BC184" s="163"/>
      <c r="BE184" s="163">
        <v>0.39707500000000007</v>
      </c>
      <c r="BF184" s="163">
        <v>-17.99335964822</v>
      </c>
      <c r="BG184" s="163"/>
      <c r="BI184" s="163">
        <v>-0.70292500000000002</v>
      </c>
      <c r="BJ184" s="163">
        <v>-19.458554147120996</v>
      </c>
      <c r="BK184" s="163"/>
      <c r="BM184" s="163">
        <v>-3.1029249999999999</v>
      </c>
      <c r="BN184" s="163">
        <v>-21.464463439487492</v>
      </c>
      <c r="BO184" s="163"/>
      <c r="BQ184" s="163">
        <v>-3.1529250000000002</v>
      </c>
      <c r="BR184" s="163">
        <v>-22.209633283495009</v>
      </c>
      <c r="BS184" s="163"/>
      <c r="BU184" s="163">
        <v>-7.5029249999999994</v>
      </c>
      <c r="BV184" s="163">
        <v>-24.293521884557528</v>
      </c>
      <c r="BW184" s="163">
        <v>-24.265876984126983</v>
      </c>
    </row>
    <row r="185" spans="1:75" ht="15" thickBot="1" x14ac:dyDescent="0.4">
      <c r="A185" s="95">
        <v>41331</v>
      </c>
      <c r="B185" s="36">
        <v>41331</v>
      </c>
      <c r="C185" s="301">
        <v>3.75</v>
      </c>
      <c r="D185" s="301">
        <v>-7.4</v>
      </c>
      <c r="E185" s="301">
        <v>2.85</v>
      </c>
      <c r="F185" s="301">
        <v>1.75</v>
      </c>
      <c r="G185" s="301">
        <v>-0.64999999999999991</v>
      </c>
      <c r="H185" s="301">
        <v>-0.70000000000000007</v>
      </c>
      <c r="I185" s="301">
        <v>-5.05</v>
      </c>
      <c r="J185" s="106"/>
      <c r="K185" s="36">
        <v>42426</v>
      </c>
      <c r="L185" s="105">
        <v>2.5099</v>
      </c>
      <c r="M185" s="98">
        <f t="shared" si="4"/>
        <v>2.452925</v>
      </c>
      <c r="N185" s="108">
        <f t="shared" si="5"/>
        <v>2.3965166666666669</v>
      </c>
      <c r="O185" s="262"/>
      <c r="P185" s="181">
        <v>42426</v>
      </c>
      <c r="Q185" s="301">
        <v>3.75</v>
      </c>
      <c r="R185" s="224">
        <v>1.297075</v>
      </c>
      <c r="S185"/>
      <c r="T185" s="301">
        <v>-7.4</v>
      </c>
      <c r="U185" s="224">
        <v>-9.8529250000000008</v>
      </c>
      <c r="V185" s="98"/>
      <c r="W185" s="301">
        <v>2.85</v>
      </c>
      <c r="X185" s="224">
        <v>0.39707500000000007</v>
      </c>
      <c r="Y185"/>
      <c r="Z185" s="301">
        <v>1.75</v>
      </c>
      <c r="AA185" s="224">
        <v>-0.70292500000000002</v>
      </c>
      <c r="AB185"/>
      <c r="AC185" s="301">
        <v>-0.64999999999999991</v>
      </c>
      <c r="AD185" s="223">
        <v>-3.1029249999999999</v>
      </c>
      <c r="AE185"/>
      <c r="AF185" s="301">
        <v>-0.70000000000000007</v>
      </c>
      <c r="AG185" s="223">
        <v>-3.1529250000000002</v>
      </c>
      <c r="AH185" s="100"/>
      <c r="AI185" s="301">
        <v>-5.05</v>
      </c>
      <c r="AJ185" s="223">
        <v>-7.5029249999999994</v>
      </c>
      <c r="AK185">
        <v>-24.265876984126983</v>
      </c>
      <c r="AV185" s="36">
        <v>42427</v>
      </c>
      <c r="AW185" s="163">
        <v>2.0822750000000005</v>
      </c>
      <c r="AX185" s="163">
        <v>-20.448380961057534</v>
      </c>
      <c r="AY185" s="163"/>
      <c r="BA185" s="163">
        <v>-7.417724999999999</v>
      </c>
      <c r="BB185" s="163">
        <v>-21.315549240869029</v>
      </c>
      <c r="BC185" s="163"/>
      <c r="BE185" s="163">
        <v>2.232275</v>
      </c>
      <c r="BF185" s="163">
        <v>-17.816793346795006</v>
      </c>
      <c r="BG185" s="163"/>
      <c r="BI185" s="163">
        <v>1.6822750000000002</v>
      </c>
      <c r="BJ185" s="163">
        <v>-19.323532857796</v>
      </c>
      <c r="BK185" s="163"/>
      <c r="BM185" s="163">
        <v>-5.0177250000000004</v>
      </c>
      <c r="BN185" s="163">
        <v>-21.481081444327494</v>
      </c>
      <c r="BO185" s="163"/>
      <c r="BQ185" s="163">
        <v>-3.017725</v>
      </c>
      <c r="BR185" s="308">
        <v>-22.16808827139501</v>
      </c>
      <c r="BS185" s="230">
        <v>-22.321981481481483</v>
      </c>
      <c r="BU185" s="163">
        <v>-10.167724999999999</v>
      </c>
      <c r="BV185" s="163">
        <v>-24.339221397867526</v>
      </c>
      <c r="BW185" s="163"/>
    </row>
    <row r="186" spans="1:75" x14ac:dyDescent="0.35">
      <c r="A186" s="95">
        <v>41332</v>
      </c>
      <c r="B186" s="36">
        <v>41332</v>
      </c>
      <c r="C186" s="301">
        <v>4.6500000000000004</v>
      </c>
      <c r="D186" s="301">
        <v>-4.8499999999999996</v>
      </c>
      <c r="E186" s="301">
        <v>4.8</v>
      </c>
      <c r="F186" s="301">
        <v>4.25</v>
      </c>
      <c r="G186" s="301">
        <v>-2.4500000000000002</v>
      </c>
      <c r="H186" s="301">
        <v>-0.45000000000000007</v>
      </c>
      <c r="I186" s="301">
        <v>-7.6</v>
      </c>
      <c r="J186" s="106"/>
      <c r="K186" s="36">
        <v>42427</v>
      </c>
      <c r="L186" s="105">
        <v>2.6255499999999996</v>
      </c>
      <c r="M186" s="98">
        <f t="shared" si="4"/>
        <v>2.5677249999999998</v>
      </c>
      <c r="N186" s="108">
        <f t="shared" si="5"/>
        <v>2.5104666666666664</v>
      </c>
      <c r="O186" s="262"/>
      <c r="P186" s="181">
        <v>42427</v>
      </c>
      <c r="Q186" s="301">
        <v>4.6500000000000004</v>
      </c>
      <c r="R186" s="224">
        <v>2.0822750000000005</v>
      </c>
      <c r="S186"/>
      <c r="T186" s="301">
        <v>-4.8499999999999996</v>
      </c>
      <c r="U186" s="224">
        <v>-7.417724999999999</v>
      </c>
      <c r="V186">
        <v>-20.986037037037033</v>
      </c>
      <c r="W186" s="301">
        <v>4.8</v>
      </c>
      <c r="X186" s="224">
        <v>2.232275</v>
      </c>
      <c r="Y186"/>
      <c r="Z186" s="301">
        <v>4.25</v>
      </c>
      <c r="AA186" s="224">
        <v>1.6822750000000002</v>
      </c>
      <c r="AB186"/>
      <c r="AC186" s="301">
        <v>-2.4500000000000002</v>
      </c>
      <c r="AD186" s="223">
        <v>-5.0177250000000004</v>
      </c>
      <c r="AE186"/>
      <c r="AF186" s="301">
        <v>-0.45000000000000007</v>
      </c>
      <c r="AG186" s="223">
        <v>-3.017725</v>
      </c>
      <c r="AH186" s="100">
        <v>-22.321981481481483</v>
      </c>
      <c r="AI186" s="301">
        <v>-7.6</v>
      </c>
      <c r="AJ186" s="223">
        <v>-10.167724999999999</v>
      </c>
      <c r="AK186"/>
      <c r="AV186" s="36">
        <v>42428</v>
      </c>
      <c r="AW186" s="163">
        <v>1.415775</v>
      </c>
      <c r="AX186" s="163">
        <v>-20.307650155582561</v>
      </c>
      <c r="AY186" s="163"/>
      <c r="BA186" s="163">
        <v>-3.7842249999999997</v>
      </c>
      <c r="BB186" s="163">
        <v>-21.35885102716902</v>
      </c>
      <c r="BC186" s="163">
        <v>-20.986037037037033</v>
      </c>
      <c r="BE186" s="163">
        <v>1.2157750000000007</v>
      </c>
      <c r="BF186" s="163">
        <v>-17.643586201595038</v>
      </c>
      <c r="BG186" s="163"/>
      <c r="BI186" s="163">
        <v>2.7157750000000007</v>
      </c>
      <c r="BJ186" s="163">
        <v>-19.171976605746028</v>
      </c>
      <c r="BK186" s="163"/>
      <c r="BM186" s="163">
        <v>-7.2842249999999993</v>
      </c>
      <c r="BN186" s="163">
        <v>-21.533043587887484</v>
      </c>
      <c r="BO186" s="163">
        <v>-21.818458333333332</v>
      </c>
      <c r="BQ186" s="163">
        <v>-1.0842249999999996</v>
      </c>
      <c r="BR186" s="163">
        <v>-22.094475234685024</v>
      </c>
      <c r="BS186" s="163"/>
      <c r="BU186" s="163">
        <v>-7.9342249999999996</v>
      </c>
      <c r="BV186" s="163">
        <v>-24.365202469647521</v>
      </c>
      <c r="BW186" s="163"/>
    </row>
    <row r="187" spans="1:75" x14ac:dyDescent="0.35">
      <c r="A187" s="95">
        <v>42428</v>
      </c>
      <c r="B187" s="36">
        <v>42428</v>
      </c>
      <c r="C187" s="301">
        <v>4.0999999999999996</v>
      </c>
      <c r="D187" s="301">
        <v>-1.1000000000000001</v>
      </c>
      <c r="E187" s="301">
        <v>3.9000000000000004</v>
      </c>
      <c r="F187" s="301">
        <v>5.4</v>
      </c>
      <c r="G187" s="301">
        <v>-4.5999999999999996</v>
      </c>
      <c r="H187" s="301">
        <v>1.6</v>
      </c>
      <c r="I187" s="301">
        <v>-5.25</v>
      </c>
      <c r="J187" s="106"/>
      <c r="K187" s="36">
        <v>42428</v>
      </c>
      <c r="L187" s="105">
        <v>2.7428999999999997</v>
      </c>
      <c r="M187" s="98">
        <f t="shared" si="4"/>
        <v>2.6842249999999996</v>
      </c>
      <c r="N187" s="108">
        <f t="shared" si="5"/>
        <v>2.6261166666666664</v>
      </c>
      <c r="O187" s="262"/>
      <c r="P187" s="181">
        <v>42428</v>
      </c>
      <c r="Q187" s="301">
        <v>4.0999999999999996</v>
      </c>
      <c r="R187" s="224">
        <v>1.415775</v>
      </c>
      <c r="S187"/>
      <c r="T187" s="301">
        <v>-1.1000000000000001</v>
      </c>
      <c r="U187" s="224">
        <v>-3.7842249999999997</v>
      </c>
      <c r="V187"/>
      <c r="W187" s="301">
        <v>3.9000000000000004</v>
      </c>
      <c r="X187" s="224">
        <v>1.2157750000000007</v>
      </c>
      <c r="Y187"/>
      <c r="Z187" s="301">
        <v>5.4</v>
      </c>
      <c r="AA187" s="224">
        <v>2.7157750000000007</v>
      </c>
      <c r="AB187"/>
      <c r="AC187" s="301">
        <v>-4.5999999999999996</v>
      </c>
      <c r="AD187" s="223">
        <v>-7.2842249999999993</v>
      </c>
      <c r="AE187">
        <v>-21.818458333333332</v>
      </c>
      <c r="AF187" s="301">
        <v>1.6</v>
      </c>
      <c r="AG187" s="223">
        <v>-1.0842249999999996</v>
      </c>
      <c r="AH187" s="100"/>
      <c r="AI187" s="301">
        <v>-5.25</v>
      </c>
      <c r="AJ187" s="223">
        <v>-7.9342249999999996</v>
      </c>
      <c r="AK187"/>
      <c r="AV187" s="36">
        <v>42429</v>
      </c>
      <c r="AW187" s="163"/>
      <c r="AX187" s="163"/>
      <c r="AY187" s="163"/>
      <c r="BA187" s="163"/>
      <c r="BB187" s="163"/>
      <c r="BC187" s="163"/>
      <c r="BE187" s="163"/>
      <c r="BF187" s="163"/>
      <c r="BG187" s="163"/>
      <c r="BI187" s="163">
        <v>2.5285500000000001</v>
      </c>
      <c r="BJ187" s="163">
        <v>-19.014070157396009</v>
      </c>
      <c r="BK187" s="163"/>
      <c r="BM187" s="163"/>
      <c r="BN187" s="163"/>
      <c r="BO187" s="163"/>
      <c r="BQ187" s="163"/>
      <c r="BR187" s="163"/>
      <c r="BS187" s="163"/>
      <c r="BU187" s="163"/>
      <c r="BV187" s="163"/>
      <c r="BW187" s="163"/>
    </row>
    <row r="188" spans="1:75" x14ac:dyDescent="0.35">
      <c r="A188" s="95">
        <v>42429</v>
      </c>
      <c r="B188" s="36">
        <v>42429</v>
      </c>
      <c r="C188" s="301"/>
      <c r="D188" s="301"/>
      <c r="E188" s="301"/>
      <c r="F188" s="301">
        <v>5.3</v>
      </c>
      <c r="G188" s="301"/>
      <c r="H188" s="301"/>
      <c r="I188" s="301"/>
      <c r="J188" s="106"/>
      <c r="K188" s="36">
        <v>42429</v>
      </c>
      <c r="L188" s="105">
        <v>2.8</v>
      </c>
      <c r="M188" s="98">
        <f t="shared" si="4"/>
        <v>2.7714499999999997</v>
      </c>
      <c r="N188" s="108">
        <f t="shared" si="5"/>
        <v>2.7228166666666667</v>
      </c>
      <c r="O188" s="262"/>
      <c r="P188" s="181">
        <v>42429</v>
      </c>
      <c r="Q188" s="301"/>
      <c r="R188" s="224"/>
      <c r="S188"/>
      <c r="T188" s="301"/>
      <c r="U188" s="224"/>
      <c r="V188"/>
      <c r="W188" s="301"/>
      <c r="X188" s="224"/>
      <c r="Y188"/>
      <c r="Z188" s="301">
        <v>5.3</v>
      </c>
      <c r="AA188" s="224">
        <v>2.5285500000000001</v>
      </c>
      <c r="AB188"/>
      <c r="AC188" s="301"/>
      <c r="AD188" s="223"/>
      <c r="AE188"/>
      <c r="AF188" s="301"/>
      <c r="AG188" s="223"/>
      <c r="AH188" s="100"/>
      <c r="AI188" s="362"/>
      <c r="AJ188" s="223"/>
      <c r="AK188"/>
      <c r="AV188" s="36">
        <v>42430</v>
      </c>
      <c r="AW188" s="163">
        <v>2.8690250000000002</v>
      </c>
      <c r="AX188" s="163">
        <v>-20.154934689107581</v>
      </c>
      <c r="AY188" s="163"/>
      <c r="BA188" s="163">
        <v>-3.9309750000000001</v>
      </c>
      <c r="BB188" s="163">
        <v>-21.335651499244047</v>
      </c>
      <c r="BC188" s="163"/>
      <c r="BE188" s="163">
        <v>-0.68097499999999966</v>
      </c>
      <c r="BF188" s="163">
        <v>-17.708639330095068</v>
      </c>
      <c r="BG188" s="163"/>
      <c r="BI188" s="163">
        <v>2.2690249999999996</v>
      </c>
      <c r="BJ188" s="163">
        <v>-18.861354690921029</v>
      </c>
      <c r="BK188" s="163">
        <v>-18.744805555555558</v>
      </c>
      <c r="BM188" s="163">
        <v>-3.580975</v>
      </c>
      <c r="BN188" s="163">
        <v>-21.509844059962511</v>
      </c>
      <c r="BO188" s="163"/>
      <c r="BQ188" s="163">
        <v>-1.1309750000000001</v>
      </c>
      <c r="BR188" s="163">
        <v>-22.051216674915047</v>
      </c>
      <c r="BS188" s="163"/>
      <c r="BU188" s="163">
        <v>-5.2809749999999998</v>
      </c>
      <c r="BV188" s="163">
        <v>-24.293396094227518</v>
      </c>
      <c r="BW188" s="163"/>
    </row>
    <row r="189" spans="1:75" x14ac:dyDescent="0.35">
      <c r="A189" s="95">
        <v>41334</v>
      </c>
      <c r="B189" s="36">
        <v>41334</v>
      </c>
      <c r="C189" s="301">
        <v>5.7</v>
      </c>
      <c r="D189" s="301">
        <v>-1.1000000000000001</v>
      </c>
      <c r="E189" s="301">
        <v>2.1500000000000004</v>
      </c>
      <c r="F189" s="301">
        <v>5.0999999999999996</v>
      </c>
      <c r="G189" s="301">
        <v>-0.75</v>
      </c>
      <c r="H189" s="301">
        <v>1.7</v>
      </c>
      <c r="I189" s="301">
        <v>-2.4500000000000002</v>
      </c>
      <c r="J189" s="106"/>
      <c r="K189" s="36">
        <v>42430</v>
      </c>
      <c r="L189" s="105">
        <v>2.8619500000000002</v>
      </c>
      <c r="M189" s="98">
        <f t="shared" si="4"/>
        <v>2.830975</v>
      </c>
      <c r="N189" s="108">
        <f t="shared" si="5"/>
        <v>2.8016166666666664</v>
      </c>
      <c r="O189" s="262"/>
      <c r="P189" s="181">
        <v>42430</v>
      </c>
      <c r="Q189" s="301">
        <v>5.7</v>
      </c>
      <c r="R189" s="224">
        <v>2.8690250000000002</v>
      </c>
      <c r="S189" s="126"/>
      <c r="T189" s="301">
        <v>-1.1000000000000001</v>
      </c>
      <c r="U189" s="224">
        <v>-3.9309750000000001</v>
      </c>
      <c r="V189"/>
      <c r="W189" s="301">
        <v>2.1500000000000004</v>
      </c>
      <c r="X189" s="224">
        <v>-0.68097499999999966</v>
      </c>
      <c r="Y189" s="126"/>
      <c r="Z189" s="301">
        <v>5.0999999999999996</v>
      </c>
      <c r="AA189" s="224">
        <v>2.2690249999999996</v>
      </c>
      <c r="AB189">
        <v>-18.744805555555558</v>
      </c>
      <c r="AC189" s="301">
        <v>-0.75</v>
      </c>
      <c r="AD189" s="223">
        <v>-3.580975</v>
      </c>
      <c r="AE189" s="386"/>
      <c r="AF189" s="301">
        <v>1.7</v>
      </c>
      <c r="AG189" s="223">
        <v>-1.1309750000000001</v>
      </c>
      <c r="AH189" s="386"/>
      <c r="AI189" s="301">
        <v>-2.4500000000000002</v>
      </c>
      <c r="AJ189" s="223">
        <v>-5.2809749999999998</v>
      </c>
      <c r="AK189" s="128"/>
      <c r="AV189" s="36">
        <v>42431</v>
      </c>
      <c r="AW189" s="163">
        <v>5.877675</v>
      </c>
      <c r="AX189" s="163">
        <v>-19.971473957732545</v>
      </c>
      <c r="AY189" s="163"/>
      <c r="BA189" s="163">
        <v>-6.1723250000000007</v>
      </c>
      <c r="BB189" s="163">
        <v>-21.474497922119035</v>
      </c>
      <c r="BC189" s="163"/>
      <c r="BE189" s="163">
        <v>-0.12232500000000046</v>
      </c>
      <c r="BF189" s="163">
        <v>-17.764025021595021</v>
      </c>
      <c r="BG189" s="163"/>
      <c r="BI189" s="163">
        <v>2.3776750000000004</v>
      </c>
      <c r="BJ189" s="163">
        <v>-18.702355390395997</v>
      </c>
      <c r="BK189" s="163"/>
      <c r="BM189" s="163">
        <v>-2.2324999999999928E-2</v>
      </c>
      <c r="BN189" s="163">
        <v>-21.465229751462463</v>
      </c>
      <c r="BO189" s="163"/>
      <c r="BQ189" s="163">
        <v>-0.82232500000000064</v>
      </c>
      <c r="BR189" s="163">
        <v>-21.99552522811501</v>
      </c>
      <c r="BS189" s="163"/>
      <c r="BU189" s="163">
        <v>-6.2723250000000004</v>
      </c>
      <c r="BV189" s="163">
        <v>-24.242318955927527</v>
      </c>
      <c r="BW189" s="163"/>
    </row>
    <row r="190" spans="1:75" ht="15" thickBot="1" x14ac:dyDescent="0.4">
      <c r="A190" s="95">
        <v>41335</v>
      </c>
      <c r="B190" s="36">
        <v>41335</v>
      </c>
      <c r="C190" s="301">
        <v>8.8000000000000007</v>
      </c>
      <c r="D190" s="301">
        <v>-3.25</v>
      </c>
      <c r="E190" s="301">
        <v>2.8</v>
      </c>
      <c r="F190" s="301">
        <v>5.3000000000000007</v>
      </c>
      <c r="G190" s="301">
        <v>2.9000000000000004</v>
      </c>
      <c r="H190" s="301">
        <v>2.0999999999999996</v>
      </c>
      <c r="I190" s="301">
        <v>-3.35</v>
      </c>
      <c r="J190" s="106"/>
      <c r="K190" s="36">
        <v>42431</v>
      </c>
      <c r="L190" s="105">
        <v>2.9827000000000004</v>
      </c>
      <c r="M190" s="98">
        <f t="shared" si="4"/>
        <v>2.9223250000000003</v>
      </c>
      <c r="N190" s="108">
        <f t="shared" si="5"/>
        <v>2.8815500000000003</v>
      </c>
      <c r="O190" s="262"/>
      <c r="P190" s="181">
        <v>42431</v>
      </c>
      <c r="Q190" s="301">
        <v>8.8000000000000007</v>
      </c>
      <c r="R190" s="224">
        <v>5.877675</v>
      </c>
      <c r="S190"/>
      <c r="T190" s="301">
        <v>-3.25</v>
      </c>
      <c r="U190" s="224">
        <v>-6.1723250000000007</v>
      </c>
      <c r="V190"/>
      <c r="W190" s="301">
        <v>2.8</v>
      </c>
      <c r="X190" s="224">
        <v>-0.12232500000000046</v>
      </c>
      <c r="Y190"/>
      <c r="Z190" s="301">
        <v>5.3000000000000007</v>
      </c>
      <c r="AA190" s="224">
        <v>2.3776750000000004</v>
      </c>
      <c r="AB190"/>
      <c r="AC190" s="301">
        <v>2.9000000000000004</v>
      </c>
      <c r="AD190" s="223">
        <v>-2.2324999999999928E-2</v>
      </c>
      <c r="AE190"/>
      <c r="AF190" s="301">
        <v>2.0999999999999996</v>
      </c>
      <c r="AG190" s="223">
        <v>-0.82232500000000064</v>
      </c>
      <c r="AH190" s="100"/>
      <c r="AI190" s="301">
        <v>-3.35</v>
      </c>
      <c r="AJ190" s="223">
        <v>-6.2723250000000004</v>
      </c>
      <c r="AK190" s="104"/>
      <c r="AV190" s="36">
        <v>42432</v>
      </c>
      <c r="AW190" s="163">
        <v>3.656075</v>
      </c>
      <c r="AX190" s="163">
        <v>-19.793261212882587</v>
      </c>
      <c r="AY190" s="163"/>
      <c r="BA190" s="163">
        <v>-5.1939250000000001</v>
      </c>
      <c r="BB190" s="163">
        <v>-21.585391549694055</v>
      </c>
      <c r="BC190" s="163"/>
      <c r="BE190" s="163">
        <v>-1.1939250000000003</v>
      </c>
      <c r="BF190" s="163">
        <v>-17.81580012698258</v>
      </c>
      <c r="BG190" s="163"/>
      <c r="BI190" s="163">
        <v>4.0560749999999999</v>
      </c>
      <c r="BJ190" s="163">
        <v>-18.511413163771042</v>
      </c>
      <c r="BK190" s="163"/>
      <c r="BM190" s="163">
        <v>1.1060750000000001</v>
      </c>
      <c r="BN190" s="163">
        <v>-21.325205451937496</v>
      </c>
      <c r="BO190" s="163"/>
      <c r="BQ190" s="163">
        <v>-1.6939250000000003</v>
      </c>
      <c r="BR190" s="163">
        <v>-21.947300333502568</v>
      </c>
      <c r="BS190" s="163"/>
      <c r="BU190" s="163">
        <v>-8.4939250000000008</v>
      </c>
      <c r="BV190" s="163">
        <v>-24.223787639287508</v>
      </c>
      <c r="BW190" s="163"/>
    </row>
    <row r="191" spans="1:75" ht="15" thickBot="1" x14ac:dyDescent="0.4">
      <c r="A191" s="95">
        <v>41336</v>
      </c>
      <c r="B191" s="36">
        <v>41336</v>
      </c>
      <c r="C191" s="301">
        <v>6.7</v>
      </c>
      <c r="D191" s="301">
        <v>-2.15</v>
      </c>
      <c r="E191" s="301">
        <v>1.8499999999999999</v>
      </c>
      <c r="F191" s="301">
        <v>7.1</v>
      </c>
      <c r="G191" s="301">
        <v>4.1500000000000004</v>
      </c>
      <c r="H191" s="301">
        <v>1.3499999999999999</v>
      </c>
      <c r="I191" s="301">
        <v>-5.45</v>
      </c>
      <c r="J191" s="106"/>
      <c r="K191" s="36">
        <v>42432</v>
      </c>
      <c r="L191" s="105">
        <v>3.1051500000000001</v>
      </c>
      <c r="M191" s="98">
        <f t="shared" si="4"/>
        <v>3.0439250000000002</v>
      </c>
      <c r="N191" s="108">
        <f t="shared" si="5"/>
        <v>2.9832666666666667</v>
      </c>
      <c r="O191" s="262"/>
      <c r="P191" s="181">
        <v>42432</v>
      </c>
      <c r="Q191" s="301">
        <v>6.7</v>
      </c>
      <c r="R191" s="224">
        <v>3.656075</v>
      </c>
      <c r="S191"/>
      <c r="T191" s="301">
        <v>-2.15</v>
      </c>
      <c r="U191" s="224">
        <v>-5.1939250000000001</v>
      </c>
      <c r="V191"/>
      <c r="W191" s="301">
        <v>1.8499999999999999</v>
      </c>
      <c r="X191" s="224">
        <v>-1.1939250000000003</v>
      </c>
      <c r="Y191" s="98"/>
      <c r="Z191" s="301">
        <v>7.1</v>
      </c>
      <c r="AA191" s="224">
        <v>4.0560749999999999</v>
      </c>
      <c r="AB191"/>
      <c r="AC191" s="301">
        <v>4.1500000000000004</v>
      </c>
      <c r="AD191" s="223">
        <v>1.1060750000000001</v>
      </c>
      <c r="AE191"/>
      <c r="AF191" s="301">
        <v>1.3499999999999999</v>
      </c>
      <c r="AG191" s="223">
        <v>-1.6939250000000003</v>
      </c>
      <c r="AH191" s="100"/>
      <c r="AI191" s="301">
        <v>-5.45</v>
      </c>
      <c r="AJ191" s="223">
        <v>-8.4939250000000008</v>
      </c>
      <c r="AK191" s="104"/>
      <c r="AV191" s="36">
        <v>42433</v>
      </c>
      <c r="AW191" s="163">
        <v>0.63277499999999964</v>
      </c>
      <c r="AX191" s="163">
        <v>-19.654199456220049</v>
      </c>
      <c r="AY191" s="163"/>
      <c r="BA191" s="163">
        <v>-2.3172250000000001</v>
      </c>
      <c r="BB191" s="163">
        <v>-21.529782796971482</v>
      </c>
      <c r="BC191" s="163"/>
      <c r="BE191" s="163">
        <v>-3.6172250000000004</v>
      </c>
      <c r="BF191" s="308">
        <v>-17.864164567307508</v>
      </c>
      <c r="BG191" s="230">
        <v>-18.682013888888893</v>
      </c>
      <c r="BI191" s="163">
        <v>3.4827750000000002</v>
      </c>
      <c r="BJ191" s="163">
        <v>-18.325997488220988</v>
      </c>
      <c r="BK191" s="163"/>
      <c r="BM191" s="163">
        <v>0.58277499999999982</v>
      </c>
      <c r="BN191" s="163">
        <v>-21.186143695274957</v>
      </c>
      <c r="BO191" s="163"/>
      <c r="BQ191" s="163">
        <v>-3.1672250000000002</v>
      </c>
      <c r="BR191" s="163">
        <v>-21.895664773827495</v>
      </c>
      <c r="BS191" s="163"/>
      <c r="BU191" s="163">
        <v>-10.917225</v>
      </c>
      <c r="BV191" s="163">
        <v>-24.240334635347541</v>
      </c>
      <c r="BW191" s="163"/>
    </row>
    <row r="192" spans="1:75" ht="15.75" customHeight="1" x14ac:dyDescent="0.35">
      <c r="A192" s="95">
        <v>41337</v>
      </c>
      <c r="B192" s="36">
        <v>41337</v>
      </c>
      <c r="C192" s="301">
        <v>3.8</v>
      </c>
      <c r="D192" s="301">
        <v>0.85</v>
      </c>
      <c r="E192" s="301">
        <v>-0.44999999999999996</v>
      </c>
      <c r="F192" s="301">
        <v>6.65</v>
      </c>
      <c r="G192" s="301">
        <v>3.75</v>
      </c>
      <c r="H192" s="301">
        <v>0</v>
      </c>
      <c r="I192" s="301">
        <v>-7.75</v>
      </c>
      <c r="J192" s="106"/>
      <c r="K192" s="36">
        <v>42433</v>
      </c>
      <c r="L192" s="105">
        <v>3.2292999999999998</v>
      </c>
      <c r="M192" s="98">
        <f t="shared" si="4"/>
        <v>3.1672250000000002</v>
      </c>
      <c r="N192" s="108">
        <f t="shared" si="5"/>
        <v>3.1057166666666665</v>
      </c>
      <c r="O192" s="262"/>
      <c r="P192" s="181">
        <v>42433</v>
      </c>
      <c r="Q192" s="301">
        <v>3.8</v>
      </c>
      <c r="R192" s="224">
        <v>0.63277499999999964</v>
      </c>
      <c r="S192"/>
      <c r="T192" s="301">
        <v>0.85</v>
      </c>
      <c r="U192" s="224">
        <v>-2.3172250000000001</v>
      </c>
      <c r="V192"/>
      <c r="W192" s="301">
        <v>-0.44999999999999996</v>
      </c>
      <c r="X192" s="224">
        <v>-3.6172250000000004</v>
      </c>
      <c r="Y192">
        <v>-18.682013888888893</v>
      </c>
      <c r="Z192" s="301">
        <v>6.65</v>
      </c>
      <c r="AA192" s="224">
        <v>3.4827750000000002</v>
      </c>
      <c r="AB192"/>
      <c r="AC192" s="301">
        <v>3.75</v>
      </c>
      <c r="AD192" s="223">
        <v>0.58277499999999982</v>
      </c>
      <c r="AE192"/>
      <c r="AF192" s="301">
        <v>0</v>
      </c>
      <c r="AG192" s="223">
        <v>-3.1672250000000002</v>
      </c>
      <c r="AH192" s="100"/>
      <c r="AI192" s="301">
        <v>-7.75</v>
      </c>
      <c r="AJ192" s="223">
        <v>-10.917225</v>
      </c>
      <c r="AK192" s="104"/>
      <c r="AV192" s="36">
        <v>42434</v>
      </c>
      <c r="AW192" s="163">
        <v>-0.74222499999999991</v>
      </c>
      <c r="AX192" s="163">
        <v>-19.678708760720053</v>
      </c>
      <c r="AY192" s="163"/>
      <c r="BA192" s="163">
        <v>-0.24222499999999991</v>
      </c>
      <c r="BB192" s="163">
        <v>-21.454292101471484</v>
      </c>
      <c r="BC192" s="163"/>
      <c r="BE192" s="163">
        <v>-2.3422249999999996</v>
      </c>
      <c r="BF192" s="163">
        <v>-17.898316046150011</v>
      </c>
      <c r="BG192" s="163"/>
      <c r="BI192" s="163">
        <v>5.4077749999999991</v>
      </c>
      <c r="BJ192" s="163">
        <v>-18.119379466595991</v>
      </c>
      <c r="BK192" s="163"/>
      <c r="BM192" s="163">
        <v>-2.9422249999999996</v>
      </c>
      <c r="BN192" s="163">
        <v>-21.120295174117459</v>
      </c>
      <c r="BO192" s="163"/>
      <c r="BQ192" s="163">
        <v>-4.4922249999999995</v>
      </c>
      <c r="BR192" s="163">
        <v>-21.840835880489998</v>
      </c>
      <c r="BS192" s="163"/>
      <c r="BU192" s="163">
        <v>-11.642225000000002</v>
      </c>
      <c r="BV192" s="163">
        <v>-24.261550541367537</v>
      </c>
      <c r="BW192" s="163"/>
    </row>
    <row r="193" spans="1:75" x14ac:dyDescent="0.35">
      <c r="A193" s="95">
        <v>41338</v>
      </c>
      <c r="B193" s="36">
        <v>41338</v>
      </c>
      <c r="C193" s="301">
        <v>2.5499999999999998</v>
      </c>
      <c r="D193" s="301">
        <v>3.05</v>
      </c>
      <c r="E193" s="301">
        <v>0.95000000000000007</v>
      </c>
      <c r="F193" s="301">
        <v>8.6999999999999993</v>
      </c>
      <c r="G193" s="301">
        <v>0.34999999999999987</v>
      </c>
      <c r="H193" s="301">
        <v>-1.2</v>
      </c>
      <c r="I193" s="301">
        <v>-8.3500000000000014</v>
      </c>
      <c r="J193" s="106"/>
      <c r="K193" s="36">
        <v>42434</v>
      </c>
      <c r="L193" s="105">
        <v>3.3551499999999996</v>
      </c>
      <c r="M193" s="98">
        <f t="shared" si="4"/>
        <v>3.2922249999999997</v>
      </c>
      <c r="N193" s="108">
        <f t="shared" si="5"/>
        <v>3.2298666666666667</v>
      </c>
      <c r="O193" s="262"/>
      <c r="P193" s="181">
        <v>42434</v>
      </c>
      <c r="Q193" s="301">
        <v>2.5499999999999998</v>
      </c>
      <c r="R193" s="224">
        <v>-0.74222499999999991</v>
      </c>
      <c r="S193"/>
      <c r="T193" s="301">
        <v>3.05</v>
      </c>
      <c r="U193" s="224">
        <v>-0.24222499999999991</v>
      </c>
      <c r="V193"/>
      <c r="W193" s="301">
        <v>0.95000000000000007</v>
      </c>
      <c r="X193" s="224">
        <v>-2.3422249999999996</v>
      </c>
      <c r="Y193"/>
      <c r="Z193" s="301">
        <v>8.6999999999999993</v>
      </c>
      <c r="AA193" s="224">
        <v>5.4077749999999991</v>
      </c>
      <c r="AB193"/>
      <c r="AC193" s="301">
        <v>0.34999999999999987</v>
      </c>
      <c r="AD193" s="223">
        <v>-2.9422249999999996</v>
      </c>
      <c r="AE193"/>
      <c r="AF193" s="301">
        <v>-1.2</v>
      </c>
      <c r="AG193" s="223">
        <v>-4.4922249999999995</v>
      </c>
      <c r="AH193" s="100"/>
      <c r="AI193" s="301">
        <v>-8.3500000000000014</v>
      </c>
      <c r="AJ193" s="223">
        <v>-11.642225000000002</v>
      </c>
      <c r="AK193" s="104"/>
      <c r="AV193" s="36">
        <v>42435</v>
      </c>
      <c r="AW193" s="163">
        <v>-1.1189249999999999</v>
      </c>
      <c r="AX193" s="163">
        <v>-19.699439709132594</v>
      </c>
      <c r="AY193" s="163"/>
      <c r="BA193" s="163">
        <v>1.8310750000000002</v>
      </c>
      <c r="BB193" s="163">
        <v>-21.296755713396507</v>
      </c>
      <c r="BC193" s="163"/>
      <c r="BE193" s="163">
        <v>0.88107500000000005</v>
      </c>
      <c r="BF193" s="163">
        <v>-17.747940402987531</v>
      </c>
      <c r="BG193" s="163"/>
      <c r="BI193" s="163">
        <v>7.6310750000000009</v>
      </c>
      <c r="BJ193" s="163">
        <v>-17.689734771846052</v>
      </c>
      <c r="BK193" s="163"/>
      <c r="BM193" s="163">
        <v>-4.2689249999999994</v>
      </c>
      <c r="BN193" s="163">
        <v>-21.055347612354996</v>
      </c>
      <c r="BO193" s="163"/>
      <c r="BQ193" s="163">
        <v>-3.5689249999999997</v>
      </c>
      <c r="BR193" s="163">
        <v>-21.768727573815035</v>
      </c>
      <c r="BS193" s="163"/>
      <c r="BU193" s="163">
        <v>-8.0189249999999994</v>
      </c>
      <c r="BV193" s="163">
        <v>-24.253208076247525</v>
      </c>
      <c r="BW193" s="163"/>
    </row>
    <row r="194" spans="1:75" x14ac:dyDescent="0.35">
      <c r="A194" s="95">
        <v>41339</v>
      </c>
      <c r="B194" s="36">
        <v>41339</v>
      </c>
      <c r="C194" s="301">
        <v>2.2999999999999998</v>
      </c>
      <c r="D194" s="301">
        <v>5.25</v>
      </c>
      <c r="E194" s="301">
        <v>4.3</v>
      </c>
      <c r="F194" s="301">
        <v>11.05</v>
      </c>
      <c r="G194" s="301">
        <v>-0.85000000000000009</v>
      </c>
      <c r="H194" s="301">
        <v>-0.15000000000000002</v>
      </c>
      <c r="I194" s="301">
        <v>-4.6000000000000005</v>
      </c>
      <c r="J194" s="106"/>
      <c r="K194" s="36">
        <v>42435</v>
      </c>
      <c r="L194" s="105">
        <v>3.4826999999999999</v>
      </c>
      <c r="M194" s="98">
        <f t="shared" si="4"/>
        <v>3.4189249999999998</v>
      </c>
      <c r="N194" s="108">
        <f t="shared" si="5"/>
        <v>3.3557166666666665</v>
      </c>
      <c r="O194" s="262"/>
      <c r="P194" s="181">
        <v>42435</v>
      </c>
      <c r="Q194" s="301">
        <v>2.2999999999999998</v>
      </c>
      <c r="R194" s="224">
        <v>-1.1189249999999999</v>
      </c>
      <c r="S194" s="98"/>
      <c r="T194" s="301">
        <v>5.25</v>
      </c>
      <c r="U194" s="224">
        <v>1.8310750000000002</v>
      </c>
      <c r="V194"/>
      <c r="W194" s="301">
        <v>4.3</v>
      </c>
      <c r="X194" s="224">
        <v>0.88107500000000005</v>
      </c>
      <c r="Y194"/>
      <c r="Z194" s="301">
        <v>11.05</v>
      </c>
      <c r="AA194" s="224">
        <v>7.6310750000000009</v>
      </c>
      <c r="AB194"/>
      <c r="AC194" s="301">
        <v>-0.85000000000000009</v>
      </c>
      <c r="AD194" s="223">
        <v>-4.2689249999999994</v>
      </c>
      <c r="AE194"/>
      <c r="AF194" s="301">
        <v>-0.15000000000000002</v>
      </c>
      <c r="AG194" s="223">
        <v>-3.5689249999999997</v>
      </c>
      <c r="AH194" s="100"/>
      <c r="AI194" s="301">
        <v>-4.6000000000000005</v>
      </c>
      <c r="AJ194" s="223">
        <v>-8.0189249999999994</v>
      </c>
      <c r="AK194" s="104"/>
      <c r="AV194" s="36">
        <v>42436</v>
      </c>
      <c r="AW194" s="163">
        <v>-0.64732499999999993</v>
      </c>
      <c r="AX194" s="163">
        <v>-19.701736185632548</v>
      </c>
      <c r="AY194" s="163">
        <v>-20.121592592592592</v>
      </c>
      <c r="BA194" s="163">
        <v>3.8026749999999998</v>
      </c>
      <c r="BB194" s="163">
        <v>-21.088363246946475</v>
      </c>
      <c r="BC194" s="163"/>
      <c r="BE194" s="163">
        <v>1.7026750000000002</v>
      </c>
      <c r="BF194" s="163">
        <v>-17.584203465062505</v>
      </c>
      <c r="BG194" s="163"/>
      <c r="BI194" s="163">
        <v>4.4026749999999995</v>
      </c>
      <c r="BJ194" s="163">
        <v>-17.466457129221016</v>
      </c>
      <c r="BK194" s="163"/>
      <c r="BM194" s="163">
        <v>-4.0973249999999997</v>
      </c>
      <c r="BN194" s="163">
        <v>-20.979971853117451</v>
      </c>
      <c r="BO194" s="163"/>
      <c r="BQ194" s="163">
        <v>-2.8973249999999999</v>
      </c>
      <c r="BR194" s="163">
        <v>-21.681443673637489</v>
      </c>
      <c r="BS194" s="163"/>
      <c r="BU194" s="163">
        <v>-4.0473249999999998</v>
      </c>
      <c r="BV194" s="163">
        <v>-24.151988878257509</v>
      </c>
      <c r="BW194" s="163"/>
    </row>
    <row r="195" spans="1:75" x14ac:dyDescent="0.35">
      <c r="A195" s="95">
        <v>41340</v>
      </c>
      <c r="B195" s="36">
        <v>41340</v>
      </c>
      <c r="C195" s="301">
        <v>2.9</v>
      </c>
      <c r="D195" s="301">
        <v>7.35</v>
      </c>
      <c r="E195" s="301">
        <v>5.25</v>
      </c>
      <c r="F195" s="301">
        <v>7.9499999999999993</v>
      </c>
      <c r="G195" s="301">
        <v>-0.55000000000000004</v>
      </c>
      <c r="H195" s="301">
        <v>0.64999999999999991</v>
      </c>
      <c r="I195" s="301">
        <v>-0.5</v>
      </c>
      <c r="J195" s="106"/>
      <c r="K195" s="36">
        <v>42436</v>
      </c>
      <c r="L195" s="105">
        <v>3.6119500000000002</v>
      </c>
      <c r="M195" s="98">
        <f t="shared" si="4"/>
        <v>3.5473249999999998</v>
      </c>
      <c r="N195" s="108">
        <f t="shared" si="5"/>
        <v>3.4832666666666667</v>
      </c>
      <c r="O195" s="262"/>
      <c r="P195" s="181">
        <v>42436</v>
      </c>
      <c r="Q195" s="301">
        <v>2.9</v>
      </c>
      <c r="R195" s="224">
        <v>-0.64732499999999993</v>
      </c>
      <c r="S195">
        <v>-20.121592592592592</v>
      </c>
      <c r="T195" s="301">
        <v>7.35</v>
      </c>
      <c r="U195" s="224">
        <v>3.8026749999999998</v>
      </c>
      <c r="V195"/>
      <c r="W195" s="301">
        <v>5.25</v>
      </c>
      <c r="X195" s="224">
        <v>1.7026750000000002</v>
      </c>
      <c r="Y195"/>
      <c r="Z195" s="301">
        <v>7.9499999999999993</v>
      </c>
      <c r="AA195" s="224">
        <v>4.4026749999999995</v>
      </c>
      <c r="AB195"/>
      <c r="AC195" s="301">
        <v>-0.55000000000000004</v>
      </c>
      <c r="AD195" s="223">
        <v>-4.0973249999999997</v>
      </c>
      <c r="AE195"/>
      <c r="AF195" s="301">
        <v>0.64999999999999991</v>
      </c>
      <c r="AG195" s="223">
        <v>-2.8973249999999999</v>
      </c>
      <c r="AH195" s="100"/>
      <c r="AI195" s="301">
        <v>-0.5</v>
      </c>
      <c r="AJ195" s="223">
        <v>-4.0473249999999998</v>
      </c>
      <c r="AK195" s="104"/>
      <c r="AV195" s="36">
        <v>42437</v>
      </c>
      <c r="AW195" s="163">
        <v>0.32257500000000006</v>
      </c>
      <c r="AX195" s="163">
        <v>-19.53934394137006</v>
      </c>
      <c r="AY195" s="163"/>
      <c r="BA195" s="163">
        <v>4.5725750000000005</v>
      </c>
      <c r="BB195" s="163">
        <v>-20.856374326571494</v>
      </c>
      <c r="BC195" s="163"/>
      <c r="BE195" s="163">
        <v>1.8725749999999999</v>
      </c>
      <c r="BF195" s="163">
        <v>-17.414078256787519</v>
      </c>
      <c r="BG195" s="163"/>
      <c r="BI195" s="163">
        <v>1.7725750000000002</v>
      </c>
      <c r="BJ195" s="163">
        <v>-17.296331920946031</v>
      </c>
      <c r="BK195" s="163"/>
      <c r="BM195" s="163">
        <v>-3.2274250000000002</v>
      </c>
      <c r="BN195" s="163">
        <v>-20.886119220642474</v>
      </c>
      <c r="BO195" s="163"/>
      <c r="BQ195" s="163">
        <v>-2.527425</v>
      </c>
      <c r="BR195" s="163">
        <v>-21.582951262755014</v>
      </c>
      <c r="BS195" s="163"/>
      <c r="BU195" s="163">
        <v>-4.5774249999999999</v>
      </c>
      <c r="BV195" s="163">
        <v>-24.046820567687519</v>
      </c>
      <c r="BW195" s="163"/>
    </row>
    <row r="196" spans="1:75" x14ac:dyDescent="0.35">
      <c r="A196" s="95">
        <v>41341</v>
      </c>
      <c r="B196" s="36">
        <v>41341</v>
      </c>
      <c r="C196" s="301">
        <v>4</v>
      </c>
      <c r="D196" s="301">
        <v>8.25</v>
      </c>
      <c r="E196" s="301">
        <v>5.55</v>
      </c>
      <c r="F196" s="301">
        <v>5.45</v>
      </c>
      <c r="G196" s="301">
        <v>0.44999999999999996</v>
      </c>
      <c r="H196" s="301">
        <v>1.1500000000000001</v>
      </c>
      <c r="I196" s="301">
        <v>-0.9</v>
      </c>
      <c r="J196" s="106"/>
      <c r="K196" s="36">
        <v>42437</v>
      </c>
      <c r="L196" s="105">
        <v>3.7428999999999997</v>
      </c>
      <c r="M196" s="98">
        <f t="shared" si="4"/>
        <v>3.6774249999999999</v>
      </c>
      <c r="N196" s="108">
        <f t="shared" si="5"/>
        <v>3.6125166666666666</v>
      </c>
      <c r="O196" s="262"/>
      <c r="P196" s="181">
        <v>42437</v>
      </c>
      <c r="Q196" s="301">
        <v>4</v>
      </c>
      <c r="R196" s="224">
        <v>0.32257500000000006</v>
      </c>
      <c r="S196"/>
      <c r="T196" s="301">
        <v>8.25</v>
      </c>
      <c r="U196" s="224">
        <v>4.5725750000000005</v>
      </c>
      <c r="V196"/>
      <c r="W196" s="301">
        <v>5.55</v>
      </c>
      <c r="X196" s="224">
        <v>1.8725749999999999</v>
      </c>
      <c r="Y196"/>
      <c r="Z196" s="301">
        <v>5.45</v>
      </c>
      <c r="AA196" s="224">
        <v>1.7725750000000002</v>
      </c>
      <c r="AB196"/>
      <c r="AC196" s="301">
        <v>0.44999999999999996</v>
      </c>
      <c r="AD196" s="223">
        <v>-3.2274250000000002</v>
      </c>
      <c r="AE196"/>
      <c r="AF196" s="301">
        <v>1.1500000000000001</v>
      </c>
      <c r="AG196" s="223">
        <v>-2.527425</v>
      </c>
      <c r="AH196" s="100"/>
      <c r="AI196" s="301">
        <v>-0.9</v>
      </c>
      <c r="AJ196" s="223">
        <v>-4.5774249999999999</v>
      </c>
      <c r="AK196" s="104"/>
      <c r="AV196" s="36">
        <v>42438</v>
      </c>
      <c r="AW196" s="163">
        <v>0.34077500000000072</v>
      </c>
      <c r="AX196" s="163">
        <v>-19.370671105832578</v>
      </c>
      <c r="AY196" s="163"/>
      <c r="BA196" s="163">
        <v>6.4407750000000004</v>
      </c>
      <c r="BB196" s="163">
        <v>-20.567220894221524</v>
      </c>
      <c r="BC196" s="163"/>
      <c r="BE196" s="163">
        <v>3.1407749999999997</v>
      </c>
      <c r="BF196" s="163">
        <v>-17.189181142737542</v>
      </c>
      <c r="BG196" s="163"/>
      <c r="BI196" s="163">
        <v>0.79077500000000001</v>
      </c>
      <c r="BJ196" s="163">
        <v>-17.127659085408549</v>
      </c>
      <c r="BK196" s="163"/>
      <c r="BM196" s="163">
        <v>-2.6092249999999995</v>
      </c>
      <c r="BN196" s="163">
        <v>-20.776082484845006</v>
      </c>
      <c r="BO196" s="163"/>
      <c r="BQ196" s="163">
        <v>-0.75922499999999982</v>
      </c>
      <c r="BR196" s="163">
        <v>-21.440388079755078</v>
      </c>
      <c r="BS196" s="163"/>
      <c r="BU196" s="163">
        <v>-5.6592249999999993</v>
      </c>
      <c r="BV196" s="163">
        <v>-23.985374358667514</v>
      </c>
      <c r="BW196" s="163"/>
    </row>
    <row r="197" spans="1:75" x14ac:dyDescent="0.35">
      <c r="A197" s="95">
        <v>41342</v>
      </c>
      <c r="B197" s="36">
        <v>41342</v>
      </c>
      <c r="C197" s="301">
        <v>4.1500000000000004</v>
      </c>
      <c r="D197" s="301">
        <v>10.25</v>
      </c>
      <c r="E197" s="301">
        <v>6.9499999999999993</v>
      </c>
      <c r="F197" s="301">
        <v>4.5999999999999996</v>
      </c>
      <c r="G197" s="301">
        <v>1.2</v>
      </c>
      <c r="H197" s="301">
        <v>3.05</v>
      </c>
      <c r="I197" s="301">
        <v>-1.85</v>
      </c>
      <c r="J197" s="106"/>
      <c r="K197" s="36">
        <v>42438</v>
      </c>
      <c r="L197" s="105">
        <v>3.8755500000000001</v>
      </c>
      <c r="M197" s="98">
        <f t="shared" si="4"/>
        <v>3.8092249999999996</v>
      </c>
      <c r="N197" s="108">
        <f t="shared" si="5"/>
        <v>3.7434666666666665</v>
      </c>
      <c r="O197" s="262"/>
      <c r="P197" s="181">
        <v>42438</v>
      </c>
      <c r="Q197" s="301">
        <v>4.1500000000000004</v>
      </c>
      <c r="R197" s="224">
        <v>0.34077500000000072</v>
      </c>
      <c r="S197"/>
      <c r="T197" s="301">
        <v>10.25</v>
      </c>
      <c r="U197" s="224">
        <v>6.4407750000000004</v>
      </c>
      <c r="V197"/>
      <c r="W197" s="301">
        <v>6.9499999999999993</v>
      </c>
      <c r="X197" s="224">
        <v>3.1407749999999997</v>
      </c>
      <c r="Y197"/>
      <c r="Z197" s="301">
        <v>4.5999999999999996</v>
      </c>
      <c r="AA197" s="224">
        <v>0.79077500000000001</v>
      </c>
      <c r="AB197"/>
      <c r="AC197" s="301">
        <v>1.2</v>
      </c>
      <c r="AD197" s="223">
        <v>-2.6092249999999995</v>
      </c>
      <c r="AE197"/>
      <c r="AF197" s="301">
        <v>3.05</v>
      </c>
      <c r="AG197" s="223">
        <v>-0.75922499999999982</v>
      </c>
      <c r="AH197" s="100"/>
      <c r="AI197" s="301">
        <v>-1.85</v>
      </c>
      <c r="AJ197" s="223">
        <v>-5.6592249999999993</v>
      </c>
      <c r="AK197" s="104"/>
      <c r="AV197" s="36">
        <v>42439</v>
      </c>
      <c r="AW197" s="163">
        <v>0.60727499999999957</v>
      </c>
      <c r="AX197" s="163">
        <v>-19.195531473070048</v>
      </c>
      <c r="AY197" s="163"/>
      <c r="BA197" s="163">
        <v>4.8072749999999997</v>
      </c>
      <c r="BB197" s="163">
        <v>-20.317021418846483</v>
      </c>
      <c r="BC197" s="163"/>
      <c r="BE197" s="163">
        <v>2.7072750000000001</v>
      </c>
      <c r="BF197" s="163">
        <v>-16.972341597412505</v>
      </c>
      <c r="BG197" s="163"/>
      <c r="BI197" s="163">
        <v>2.6072749999999996</v>
      </c>
      <c r="BJ197" s="163">
        <v>-16.910819540083512</v>
      </c>
      <c r="BK197" s="163"/>
      <c r="BM197" s="163">
        <v>-1.8927250000000004</v>
      </c>
      <c r="BN197" s="163">
        <v>-20.650823166857453</v>
      </c>
      <c r="BO197" s="163"/>
      <c r="BQ197" s="163">
        <v>-2.0427250000000003</v>
      </c>
      <c r="BR197" s="163">
        <v>-21.318464754772524</v>
      </c>
      <c r="BS197" s="163"/>
      <c r="BU197" s="163">
        <v>-6.6427250000000004</v>
      </c>
      <c r="BV197" s="163">
        <v>-23.952094218767524</v>
      </c>
      <c r="BW197" s="163"/>
    </row>
    <row r="198" spans="1:75" x14ac:dyDescent="0.35">
      <c r="A198" s="95">
        <v>41343</v>
      </c>
      <c r="B198" s="36">
        <v>41343</v>
      </c>
      <c r="C198" s="301">
        <v>4.55</v>
      </c>
      <c r="D198" s="301">
        <v>8.75</v>
      </c>
      <c r="E198" s="301">
        <v>6.65</v>
      </c>
      <c r="F198" s="301">
        <v>6.55</v>
      </c>
      <c r="G198" s="301">
        <v>2.0499999999999998</v>
      </c>
      <c r="H198" s="301">
        <v>1.9</v>
      </c>
      <c r="I198" s="301">
        <v>-2.7</v>
      </c>
      <c r="J198" s="106"/>
      <c r="K198" s="36">
        <v>42439</v>
      </c>
      <c r="L198" s="105">
        <v>4.0099</v>
      </c>
      <c r="M198" s="98">
        <f t="shared" si="4"/>
        <v>3.9427250000000003</v>
      </c>
      <c r="N198" s="108">
        <f t="shared" si="5"/>
        <v>3.8761166666666664</v>
      </c>
      <c r="O198" s="262"/>
      <c r="P198" s="181">
        <v>42439</v>
      </c>
      <c r="Q198" s="301">
        <v>4.55</v>
      </c>
      <c r="R198" s="224">
        <v>0.60727499999999957</v>
      </c>
      <c r="S198"/>
      <c r="T198" s="301">
        <v>8.75</v>
      </c>
      <c r="U198" s="224">
        <v>4.8072749999999997</v>
      </c>
      <c r="V198"/>
      <c r="W198" s="301">
        <v>6.65</v>
      </c>
      <c r="X198" s="224">
        <v>2.7072750000000001</v>
      </c>
      <c r="Y198"/>
      <c r="Z198" s="301">
        <v>6.55</v>
      </c>
      <c r="AA198" s="224">
        <v>2.6072749999999996</v>
      </c>
      <c r="AB198"/>
      <c r="AC198" s="301">
        <v>2.0499999999999998</v>
      </c>
      <c r="AD198" s="223">
        <v>-1.8927250000000004</v>
      </c>
      <c r="AE198"/>
      <c r="AF198" s="301">
        <v>1.9</v>
      </c>
      <c r="AG198" s="223">
        <v>-2.0427250000000003</v>
      </c>
      <c r="AH198" s="100"/>
      <c r="AI198" s="301">
        <v>-2.7</v>
      </c>
      <c r="AJ198" s="223">
        <v>-6.6427250000000004</v>
      </c>
      <c r="AK198" s="104"/>
      <c r="AV198" s="36">
        <v>42440</v>
      </c>
      <c r="AW198" s="163">
        <v>0.72207500000000024</v>
      </c>
      <c r="AX198" s="163">
        <v>-19.013735328032531</v>
      </c>
      <c r="AY198" s="163"/>
      <c r="BA198" s="163">
        <v>1.1220749999999997</v>
      </c>
      <c r="BB198" s="163">
        <v>-20.126568314521464</v>
      </c>
      <c r="BC198" s="163"/>
      <c r="BE198" s="163">
        <v>4.5720750000000008</v>
      </c>
      <c r="BF198" s="163">
        <v>-16.71263281878748</v>
      </c>
      <c r="BG198" s="163"/>
      <c r="BI198" s="163">
        <v>3.1220749999999997</v>
      </c>
      <c r="BJ198" s="163">
        <v>-16.668424680033489</v>
      </c>
      <c r="BK198" s="163"/>
      <c r="BM198" s="163">
        <v>-0.3779249999999994</v>
      </c>
      <c r="BN198" s="163">
        <v>-20.504544795357418</v>
      </c>
      <c r="BO198" s="163"/>
      <c r="BQ198" s="163">
        <v>-3.3779249999999994</v>
      </c>
      <c r="BR198" s="163">
        <v>-21.189500301847492</v>
      </c>
      <c r="BS198" s="163"/>
      <c r="BU198" s="163">
        <v>-6.5279249999999998</v>
      </c>
      <c r="BV198" s="163">
        <v>-23.921349893067532</v>
      </c>
      <c r="BW198" s="163"/>
    </row>
    <row r="199" spans="1:75" ht="15" thickBot="1" x14ac:dyDescent="0.4">
      <c r="A199" s="95">
        <v>41344</v>
      </c>
      <c r="B199" s="36">
        <v>41344</v>
      </c>
      <c r="C199" s="301">
        <v>4.8</v>
      </c>
      <c r="D199" s="301">
        <v>5.1999999999999993</v>
      </c>
      <c r="E199" s="301">
        <v>8.65</v>
      </c>
      <c r="F199" s="301">
        <v>7.1999999999999993</v>
      </c>
      <c r="G199" s="301">
        <v>3.7</v>
      </c>
      <c r="H199" s="301">
        <v>0.7</v>
      </c>
      <c r="I199" s="301">
        <v>-2.4500000000000002</v>
      </c>
      <c r="J199" s="106"/>
      <c r="K199" s="36">
        <v>42440</v>
      </c>
      <c r="L199" s="105">
        <v>4.1459499999999991</v>
      </c>
      <c r="M199" s="98">
        <f t="shared" si="4"/>
        <v>4.0779249999999996</v>
      </c>
      <c r="N199" s="108">
        <f t="shared" si="5"/>
        <v>4.0104666666666668</v>
      </c>
      <c r="O199" s="262"/>
      <c r="P199" s="181">
        <v>42440</v>
      </c>
      <c r="Q199" s="301">
        <v>4.8</v>
      </c>
      <c r="R199" s="224">
        <v>0.72207500000000024</v>
      </c>
      <c r="S199"/>
      <c r="T199" s="301">
        <v>5.1999999999999993</v>
      </c>
      <c r="U199" s="224">
        <v>1.1220749999999997</v>
      </c>
      <c r="V199"/>
      <c r="W199" s="301">
        <v>8.65</v>
      </c>
      <c r="X199" s="224">
        <v>4.5720750000000008</v>
      </c>
      <c r="Y199"/>
      <c r="Z199" s="301">
        <v>7.1999999999999993</v>
      </c>
      <c r="AA199" s="224">
        <v>3.1220749999999997</v>
      </c>
      <c r="AB199"/>
      <c r="AC199" s="301">
        <v>3.7</v>
      </c>
      <c r="AD199" s="223">
        <v>-0.3779249999999994</v>
      </c>
      <c r="AE199"/>
      <c r="AF199" s="301">
        <v>0.7</v>
      </c>
      <c r="AG199" s="223">
        <v>-3.3779249999999994</v>
      </c>
      <c r="AH199" s="100"/>
      <c r="AI199" s="301">
        <v>-2.4500000000000002</v>
      </c>
      <c r="AJ199" s="223">
        <v>-6.5279249999999998</v>
      </c>
      <c r="AK199" s="104"/>
      <c r="AV199" s="36">
        <v>42441</v>
      </c>
      <c r="AW199" s="163">
        <v>1.7351749999999999</v>
      </c>
      <c r="AX199" s="163">
        <v>-18.816106309357583</v>
      </c>
      <c r="AY199" s="163"/>
      <c r="BA199" s="163">
        <v>0.73517499999999991</v>
      </c>
      <c r="BB199" s="163">
        <v>-19.937922433059015</v>
      </c>
      <c r="BC199" s="163"/>
      <c r="BE199" s="163">
        <v>7.5351750000000006</v>
      </c>
      <c r="BF199" s="163">
        <v>-16.173644586037621</v>
      </c>
      <c r="BG199" s="163"/>
      <c r="BI199" s="163">
        <v>1.3851750000000003</v>
      </c>
      <c r="BJ199" s="163">
        <v>-16.47079566135854</v>
      </c>
      <c r="BK199" s="163"/>
      <c r="BM199" s="163">
        <v>0.88517500000000027</v>
      </c>
      <c r="BN199" s="163">
        <v>-20.315898913894969</v>
      </c>
      <c r="BO199" s="163"/>
      <c r="BQ199" s="163">
        <v>-2.8148249999999995</v>
      </c>
      <c r="BR199" s="163">
        <v>-21.042751205445082</v>
      </c>
      <c r="BS199" s="163"/>
      <c r="BU199" s="163">
        <v>-5.5148249999999992</v>
      </c>
      <c r="BV199" s="163">
        <v>-23.86446895168752</v>
      </c>
      <c r="BW199" s="163">
        <v>-24.018119047619045</v>
      </c>
    </row>
    <row r="200" spans="1:75" ht="15" thickBot="1" x14ac:dyDescent="0.4">
      <c r="A200" s="95">
        <v>41345</v>
      </c>
      <c r="B200" s="36">
        <v>41345</v>
      </c>
      <c r="C200" s="301">
        <v>5.9499999999999993</v>
      </c>
      <c r="D200" s="301">
        <v>4.9499999999999993</v>
      </c>
      <c r="E200" s="301">
        <v>11.75</v>
      </c>
      <c r="F200" s="301">
        <v>5.6</v>
      </c>
      <c r="G200" s="301">
        <v>5.0999999999999996</v>
      </c>
      <c r="H200" s="301">
        <v>1.4</v>
      </c>
      <c r="I200" s="301">
        <v>-1.3</v>
      </c>
      <c r="J200" s="106"/>
      <c r="K200" s="36">
        <v>42441</v>
      </c>
      <c r="L200" s="105">
        <v>4.2836999999999996</v>
      </c>
      <c r="M200" s="98">
        <f t="shared" si="4"/>
        <v>4.2148249999999994</v>
      </c>
      <c r="N200" s="108">
        <f t="shared" si="5"/>
        <v>4.146516666666666</v>
      </c>
      <c r="O200" s="262"/>
      <c r="P200" s="181">
        <v>42441</v>
      </c>
      <c r="Q200" s="301">
        <v>5.9499999999999993</v>
      </c>
      <c r="R200" s="224">
        <v>1.7351749999999999</v>
      </c>
      <c r="S200"/>
      <c r="T200" s="301">
        <v>4.9499999999999993</v>
      </c>
      <c r="U200" s="224">
        <v>0.73517499999999991</v>
      </c>
      <c r="V200"/>
      <c r="W200" s="301">
        <v>11.75</v>
      </c>
      <c r="X200" s="224">
        <v>7.5351750000000006</v>
      </c>
      <c r="Y200"/>
      <c r="Z200" s="301">
        <v>5.6</v>
      </c>
      <c r="AA200" s="224">
        <v>1.3851750000000003</v>
      </c>
      <c r="AB200"/>
      <c r="AC200" s="301">
        <v>5.0999999999999996</v>
      </c>
      <c r="AD200" s="223">
        <v>0.88517500000000027</v>
      </c>
      <c r="AE200"/>
      <c r="AF200" s="301">
        <v>1.4</v>
      </c>
      <c r="AG200" s="223">
        <v>-2.8148249999999995</v>
      </c>
      <c r="AH200" s="100"/>
      <c r="AI200" s="301">
        <v>-1.3</v>
      </c>
      <c r="AJ200" s="223">
        <v>-5.5148249999999992</v>
      </c>
      <c r="AK200">
        <v>-24.018119047619045</v>
      </c>
      <c r="AV200" s="36">
        <v>42442</v>
      </c>
      <c r="AW200" s="163">
        <v>4.1465750000000003</v>
      </c>
      <c r="AX200" s="163">
        <v>-18.536545807732512</v>
      </c>
      <c r="AY200" s="163"/>
      <c r="BA200" s="163">
        <v>1.0465750000000007</v>
      </c>
      <c r="BB200" s="163">
        <v>-19.732911398533965</v>
      </c>
      <c r="BC200" s="163"/>
      <c r="BE200" s="163">
        <v>6.0965749999999996</v>
      </c>
      <c r="BF200" s="163">
        <v>-15.838171984087538</v>
      </c>
      <c r="BG200" s="163"/>
      <c r="BI200" s="163">
        <v>0.39657500000000034</v>
      </c>
      <c r="BJ200" s="163">
        <v>-16.275103310220992</v>
      </c>
      <c r="BK200" s="163"/>
      <c r="BM200" s="163">
        <v>2.5965750000000005</v>
      </c>
      <c r="BN200" s="163">
        <v>-20.073613145819909</v>
      </c>
      <c r="BO200" s="163"/>
      <c r="BQ200" s="163">
        <v>-1.5034249999999996</v>
      </c>
      <c r="BR200" s="308">
        <v>-20.815893901219898</v>
      </c>
      <c r="BS200" s="230">
        <v>-20.066858796296298</v>
      </c>
      <c r="BU200" s="163">
        <v>-6.4034249999999995</v>
      </c>
      <c r="BV200" s="163">
        <v>-23.839018418787539</v>
      </c>
      <c r="BW200" s="163"/>
    </row>
    <row r="201" spans="1:75" x14ac:dyDescent="0.35">
      <c r="A201" s="95">
        <v>41346</v>
      </c>
      <c r="B201" s="36">
        <v>41346</v>
      </c>
      <c r="C201" s="301">
        <v>8.5</v>
      </c>
      <c r="D201" s="301">
        <v>5.4</v>
      </c>
      <c r="E201" s="301">
        <v>10.45</v>
      </c>
      <c r="F201" s="301">
        <v>4.75</v>
      </c>
      <c r="G201" s="301">
        <v>6.95</v>
      </c>
      <c r="H201" s="301">
        <v>2.85</v>
      </c>
      <c r="I201" s="301">
        <v>-2.0499999999999998</v>
      </c>
      <c r="J201" s="106"/>
      <c r="K201" s="36">
        <v>42442</v>
      </c>
      <c r="L201" s="105">
        <v>4.4231499999999997</v>
      </c>
      <c r="M201" s="98">
        <f t="shared" si="4"/>
        <v>4.3534249999999997</v>
      </c>
      <c r="N201" s="108">
        <f t="shared" si="5"/>
        <v>4.2842666666666664</v>
      </c>
      <c r="O201" s="262"/>
      <c r="P201" s="181">
        <v>42442</v>
      </c>
      <c r="Q201" s="301">
        <v>8.5</v>
      </c>
      <c r="R201" s="224">
        <v>4.1465750000000003</v>
      </c>
      <c r="S201"/>
      <c r="T201" s="301">
        <v>5.4</v>
      </c>
      <c r="U201" s="224">
        <v>1.0465750000000007</v>
      </c>
      <c r="V201">
        <v>-18.954851851851856</v>
      </c>
      <c r="W201" s="301">
        <v>10.45</v>
      </c>
      <c r="X201" s="224">
        <v>6.0965749999999996</v>
      </c>
      <c r="Y201"/>
      <c r="Z201" s="301">
        <v>4.75</v>
      </c>
      <c r="AA201" s="224">
        <v>0.39657500000000034</v>
      </c>
      <c r="AB201"/>
      <c r="AC201" s="301">
        <v>6.95</v>
      </c>
      <c r="AD201" s="223">
        <v>2.5965750000000005</v>
      </c>
      <c r="AE201"/>
      <c r="AF201" s="301">
        <v>2.85</v>
      </c>
      <c r="AG201" s="223">
        <v>-1.5034249999999996</v>
      </c>
      <c r="AH201" s="100">
        <v>-20.066858796296298</v>
      </c>
      <c r="AI201" s="301">
        <v>-2.0499999999999998</v>
      </c>
      <c r="AJ201" s="223">
        <v>-6.4034249999999995</v>
      </c>
      <c r="AK201"/>
      <c r="AV201" s="36">
        <v>42443</v>
      </c>
      <c r="AW201" s="163">
        <v>5.8562750000000001</v>
      </c>
      <c r="AX201" s="163">
        <v>-18.246632860357554</v>
      </c>
      <c r="AY201" s="163"/>
      <c r="BA201" s="163">
        <v>2.6562750000000008</v>
      </c>
      <c r="BB201" s="163">
        <v>-19.481653510809</v>
      </c>
      <c r="BC201" s="163">
        <v>-18.954851851851856</v>
      </c>
      <c r="BE201" s="163">
        <v>7.7562750000000005</v>
      </c>
      <c r="BF201" s="163">
        <v>-14.794485373537688</v>
      </c>
      <c r="BG201" s="163"/>
      <c r="BI201" s="163">
        <v>0.10627500000000012</v>
      </c>
      <c r="BJ201" s="163">
        <v>-16.07216424705852</v>
      </c>
      <c r="BK201" s="163"/>
      <c r="BM201" s="163">
        <v>2.6562750000000008</v>
      </c>
      <c r="BN201" s="163">
        <v>-19.822355258094944</v>
      </c>
      <c r="BO201" s="163">
        <v>-19.644500000000001</v>
      </c>
      <c r="BQ201" s="163">
        <v>0.45627500000000065</v>
      </c>
      <c r="BR201" s="163">
        <v>-20.410015774894955</v>
      </c>
      <c r="BS201" s="163"/>
      <c r="BU201" s="163">
        <v>-5.6937249999999997</v>
      </c>
      <c r="BV201" s="163">
        <v>-23.785404490367533</v>
      </c>
      <c r="BW201" s="163"/>
    </row>
    <row r="202" spans="1:75" x14ac:dyDescent="0.35">
      <c r="A202" s="95">
        <v>41347</v>
      </c>
      <c r="B202" s="36">
        <v>41347</v>
      </c>
      <c r="C202" s="301">
        <v>10.35</v>
      </c>
      <c r="D202" s="301">
        <v>7.15</v>
      </c>
      <c r="E202" s="301">
        <v>12.25</v>
      </c>
      <c r="F202" s="301">
        <v>4.5999999999999996</v>
      </c>
      <c r="G202" s="301">
        <v>7.15</v>
      </c>
      <c r="H202" s="301">
        <v>4.95</v>
      </c>
      <c r="I202" s="301">
        <v>-1.2</v>
      </c>
      <c r="J202" s="106"/>
      <c r="K202" s="36">
        <v>42443</v>
      </c>
      <c r="L202" s="105">
        <v>4.5642999999999994</v>
      </c>
      <c r="M202" s="98">
        <f t="shared" si="4"/>
        <v>4.4937249999999995</v>
      </c>
      <c r="N202" s="108">
        <f t="shared" si="5"/>
        <v>4.4237166666666665</v>
      </c>
      <c r="O202" s="262"/>
      <c r="P202" s="181">
        <v>42443</v>
      </c>
      <c r="Q202" s="301">
        <v>10.35</v>
      </c>
      <c r="R202" s="224">
        <v>5.8562750000000001</v>
      </c>
      <c r="S202"/>
      <c r="T202" s="301">
        <v>7.15</v>
      </c>
      <c r="U202" s="224">
        <v>2.6562750000000008</v>
      </c>
      <c r="V202"/>
      <c r="W202" s="301">
        <v>12.25</v>
      </c>
      <c r="X202" s="224">
        <v>7.7562750000000005</v>
      </c>
      <c r="Y202"/>
      <c r="Z202" s="301">
        <v>4.5999999999999996</v>
      </c>
      <c r="AA202" s="224">
        <v>0.10627500000000012</v>
      </c>
      <c r="AB202"/>
      <c r="AC202" s="301">
        <v>7.15</v>
      </c>
      <c r="AD202" s="223">
        <v>2.6562750000000008</v>
      </c>
      <c r="AE202">
        <v>-19.644500000000001</v>
      </c>
      <c r="AF202" s="301">
        <v>4.95</v>
      </c>
      <c r="AG202" s="223">
        <v>0.45627500000000065</v>
      </c>
      <c r="AH202" s="100"/>
      <c r="AI202" s="301">
        <v>-1.2</v>
      </c>
      <c r="AJ202" s="223">
        <v>-5.6937249999999997</v>
      </c>
      <c r="AK202"/>
      <c r="AV202" s="36">
        <v>42444</v>
      </c>
      <c r="AW202" s="163">
        <v>6.6142750000000001</v>
      </c>
      <c r="AX202" s="163">
        <v>-17.885965100407532</v>
      </c>
      <c r="AY202" s="163"/>
      <c r="BA202" s="163">
        <v>2.5642749999999994</v>
      </c>
      <c r="BB202" s="163">
        <v>-19.221171239733984</v>
      </c>
      <c r="BC202" s="163"/>
      <c r="BE202" s="163">
        <v>7.7142750000000015</v>
      </c>
      <c r="BF202" s="163">
        <v>-13.712482093687623</v>
      </c>
      <c r="BG202" s="163"/>
      <c r="BI202" s="163">
        <v>0.81427499999999942</v>
      </c>
      <c r="BJ202" s="163">
        <v>-15.861774720421007</v>
      </c>
      <c r="BK202" s="163">
        <v>-15.355541666666667</v>
      </c>
      <c r="BM202" s="163">
        <v>2.3642750000000001</v>
      </c>
      <c r="BN202" s="163">
        <v>-19.561872987019928</v>
      </c>
      <c r="BO202" s="163"/>
      <c r="BQ202" s="163">
        <v>0.66427499999999995</v>
      </c>
      <c r="BR202" s="163">
        <v>-19.989236721619928</v>
      </c>
      <c r="BS202" s="163"/>
      <c r="BU202" s="163">
        <v>-1.9357249999999997</v>
      </c>
      <c r="BV202" s="163">
        <v>-23.404699632642512</v>
      </c>
      <c r="BW202" s="163"/>
    </row>
    <row r="203" spans="1:75" x14ac:dyDescent="0.35">
      <c r="A203" s="95">
        <v>41348</v>
      </c>
      <c r="B203" s="36">
        <v>41348</v>
      </c>
      <c r="C203" s="301">
        <v>11.25</v>
      </c>
      <c r="D203" s="301">
        <v>7.1999999999999993</v>
      </c>
      <c r="E203" s="301">
        <v>12.350000000000001</v>
      </c>
      <c r="F203" s="301">
        <v>5.4499999999999993</v>
      </c>
      <c r="G203" s="301">
        <v>7</v>
      </c>
      <c r="H203" s="301">
        <v>5.3</v>
      </c>
      <c r="I203" s="301">
        <v>2.7</v>
      </c>
      <c r="J203" s="106"/>
      <c r="K203" s="36">
        <v>42444</v>
      </c>
      <c r="L203" s="105">
        <v>4.7071500000000004</v>
      </c>
      <c r="M203" s="98">
        <f t="shared" si="4"/>
        <v>4.6357249999999999</v>
      </c>
      <c r="N203" s="108">
        <f t="shared" si="5"/>
        <v>4.5648666666666662</v>
      </c>
      <c r="O203" s="262"/>
      <c r="P203" s="181">
        <v>42444</v>
      </c>
      <c r="Q203" s="301">
        <v>11.25</v>
      </c>
      <c r="R203" s="224">
        <v>6.6142750000000001</v>
      </c>
      <c r="S203" s="126"/>
      <c r="T203" s="301">
        <v>7.1999999999999993</v>
      </c>
      <c r="U203" s="224">
        <v>2.5642749999999994</v>
      </c>
      <c r="V203"/>
      <c r="W203" s="301">
        <v>12.350000000000001</v>
      </c>
      <c r="X203" s="224">
        <v>7.7142750000000015</v>
      </c>
      <c r="Y203" s="126"/>
      <c r="Z203" s="301">
        <v>5.4499999999999993</v>
      </c>
      <c r="AA203" s="224">
        <v>0.81427499999999942</v>
      </c>
      <c r="AB203">
        <v>-15.355541666666667</v>
      </c>
      <c r="AC203" s="301">
        <v>7</v>
      </c>
      <c r="AD203" s="223">
        <v>2.3642750000000001</v>
      </c>
      <c r="AE203" s="386"/>
      <c r="AF203" s="301">
        <v>5.3</v>
      </c>
      <c r="AG203" s="223">
        <v>0.66427499999999995</v>
      </c>
      <c r="AH203" s="386"/>
      <c r="AI203" s="301">
        <v>2.7</v>
      </c>
      <c r="AJ203" s="223">
        <v>-1.9357249999999997</v>
      </c>
      <c r="AK203" s="128"/>
      <c r="AV203" s="36">
        <v>42445</v>
      </c>
      <c r="AW203" s="163">
        <v>4.1492749999999994</v>
      </c>
      <c r="AX203" s="163">
        <v>-17.574469028032539</v>
      </c>
      <c r="AY203" s="163"/>
      <c r="BA203" s="163">
        <v>2.8992749999999994</v>
      </c>
      <c r="BB203" s="163">
        <v>-18.951207977008991</v>
      </c>
      <c r="BC203" s="163"/>
      <c r="BE203" s="163">
        <v>2.4992750000000008</v>
      </c>
      <c r="BF203" s="163">
        <v>-13.226548220782632</v>
      </c>
      <c r="BG203" s="163"/>
      <c r="BI203" s="163">
        <v>-0.95072500000000026</v>
      </c>
      <c r="BJ203" s="163">
        <v>-15.746446623921017</v>
      </c>
      <c r="BK203" s="163"/>
      <c r="BM203" s="163">
        <v>1.8492750000000004</v>
      </c>
      <c r="BN203" s="163">
        <v>-19.333442533944933</v>
      </c>
      <c r="BO203" s="163"/>
      <c r="BQ203" s="163">
        <v>-0.65072499999999955</v>
      </c>
      <c r="BR203" s="163">
        <v>-19.758580528619948</v>
      </c>
      <c r="BS203" s="163"/>
      <c r="BU203" s="163">
        <v>-0.45072500000000026</v>
      </c>
      <c r="BV203" s="163">
        <v>-22.989371536142521</v>
      </c>
      <c r="BW203" s="163"/>
    </row>
    <row r="204" spans="1:75" ht="15" thickBot="1" x14ac:dyDescent="0.4">
      <c r="A204" s="95">
        <v>41349</v>
      </c>
      <c r="B204" s="36">
        <v>41349</v>
      </c>
      <c r="C204" s="301">
        <v>8.9499999999999993</v>
      </c>
      <c r="D204" s="301">
        <v>7.6999999999999993</v>
      </c>
      <c r="E204" s="301">
        <v>7.3000000000000007</v>
      </c>
      <c r="F204" s="301">
        <v>3.8499999999999996</v>
      </c>
      <c r="G204" s="301">
        <v>6.65</v>
      </c>
      <c r="H204" s="301">
        <v>4.1500000000000004</v>
      </c>
      <c r="I204" s="301">
        <v>4.3499999999999996</v>
      </c>
      <c r="J204" s="106"/>
      <c r="K204" s="36">
        <v>42445</v>
      </c>
      <c r="L204" s="105">
        <v>4.8943000000000003</v>
      </c>
      <c r="M204" s="98">
        <f t="shared" si="4"/>
        <v>4.8007249999999999</v>
      </c>
      <c r="N204" s="108">
        <f t="shared" si="5"/>
        <v>4.7219166666666661</v>
      </c>
      <c r="O204" s="262"/>
      <c r="P204" s="181">
        <v>42445</v>
      </c>
      <c r="Q204" s="301">
        <v>8.9499999999999993</v>
      </c>
      <c r="R204" s="224">
        <v>4.1492749999999994</v>
      </c>
      <c r="S204"/>
      <c r="T204" s="301">
        <v>7.6999999999999993</v>
      </c>
      <c r="U204" s="224">
        <v>2.8992749999999994</v>
      </c>
      <c r="V204"/>
      <c r="W204" s="301">
        <v>7.3000000000000007</v>
      </c>
      <c r="X204" s="224">
        <v>2.4992750000000008</v>
      </c>
      <c r="Y204"/>
      <c r="Z204" s="301">
        <v>3.8499999999999996</v>
      </c>
      <c r="AA204" s="224">
        <v>-0.95072500000000026</v>
      </c>
      <c r="AB204"/>
      <c r="AC204" s="301">
        <v>6.65</v>
      </c>
      <c r="AD204" s="223">
        <v>1.8492750000000004</v>
      </c>
      <c r="AE204"/>
      <c r="AF204" s="301">
        <v>4.1500000000000004</v>
      </c>
      <c r="AG204" s="223">
        <v>-0.65072499999999955</v>
      </c>
      <c r="AH204" s="100"/>
      <c r="AI204" s="301">
        <v>4.3499999999999996</v>
      </c>
      <c r="AJ204" s="223">
        <v>-0.45072500000000026</v>
      </c>
      <c r="AK204" s="104"/>
      <c r="AV204" s="36">
        <v>42446</v>
      </c>
      <c r="AW204" s="163">
        <v>1.4874499999999999</v>
      </c>
      <c r="AX204" s="163">
        <v>-17.337795391107548</v>
      </c>
      <c r="AY204" s="163"/>
      <c r="BA204" s="163">
        <v>3.2374499999999991</v>
      </c>
      <c r="BB204" s="163">
        <v>-18.649986984559</v>
      </c>
      <c r="BC204" s="163"/>
      <c r="BE204" s="163">
        <v>0.83745000000000047</v>
      </c>
      <c r="BF204" s="163">
        <v>-13.000632476445141</v>
      </c>
      <c r="BG204" s="163"/>
      <c r="BI204" s="163">
        <v>-1.6625500000000004</v>
      </c>
      <c r="BJ204" s="163">
        <v>-15.626888813008531</v>
      </c>
      <c r="BK204" s="163"/>
      <c r="BM204" s="163">
        <v>-1.4625500000000002</v>
      </c>
      <c r="BN204" s="163">
        <v>-19.213884723032447</v>
      </c>
      <c r="BO204" s="163"/>
      <c r="BQ204" s="163">
        <v>-0.76255000000000006</v>
      </c>
      <c r="BR204" s="163">
        <v>-19.497949121619978</v>
      </c>
      <c r="BS204" s="163"/>
      <c r="BU204" s="163">
        <v>-1.4125500000000004</v>
      </c>
      <c r="BV204" s="163">
        <v>-22.580571617817533</v>
      </c>
      <c r="BW204" s="163"/>
    </row>
    <row r="205" spans="1:75" ht="15" thickBot="1" x14ac:dyDescent="0.4">
      <c r="A205" s="95">
        <v>41350</v>
      </c>
      <c r="B205" s="36">
        <v>41350</v>
      </c>
      <c r="C205" s="301">
        <v>6.45</v>
      </c>
      <c r="D205" s="301">
        <v>8.1999999999999993</v>
      </c>
      <c r="E205" s="301">
        <v>5.8000000000000007</v>
      </c>
      <c r="F205" s="301">
        <v>3.3</v>
      </c>
      <c r="G205" s="301">
        <v>3.5</v>
      </c>
      <c r="H205" s="301">
        <v>4.2</v>
      </c>
      <c r="I205" s="301">
        <v>3.55</v>
      </c>
      <c r="J205" s="106"/>
      <c r="K205" s="36">
        <v>42446</v>
      </c>
      <c r="L205" s="105">
        <v>5.0308000000000002</v>
      </c>
      <c r="M205" s="98">
        <f t="shared" si="4"/>
        <v>4.9625500000000002</v>
      </c>
      <c r="N205" s="108">
        <f t="shared" si="5"/>
        <v>4.8774166666666661</v>
      </c>
      <c r="O205" s="262"/>
      <c r="P205" s="181">
        <v>42446</v>
      </c>
      <c r="Q205" s="301">
        <v>6.45</v>
      </c>
      <c r="R205" s="224">
        <v>1.4874499999999999</v>
      </c>
      <c r="S205"/>
      <c r="T205" s="301">
        <v>8.1999999999999993</v>
      </c>
      <c r="U205" s="224">
        <v>3.2374499999999991</v>
      </c>
      <c r="V205"/>
      <c r="W205" s="301">
        <v>5.8000000000000007</v>
      </c>
      <c r="X205" s="224">
        <v>0.83745000000000047</v>
      </c>
      <c r="Y205"/>
      <c r="Z205" s="301">
        <v>3.3</v>
      </c>
      <c r="AA205" s="224">
        <v>-1.6625500000000004</v>
      </c>
      <c r="AB205"/>
      <c r="AC205" s="301">
        <v>3.5</v>
      </c>
      <c r="AD205" s="223">
        <v>-1.4625500000000002</v>
      </c>
      <c r="AE205"/>
      <c r="AF205" s="301">
        <v>4.2</v>
      </c>
      <c r="AG205" s="223">
        <v>-0.76255000000000006</v>
      </c>
      <c r="AH205" s="100"/>
      <c r="AI205" s="301">
        <v>3.55</v>
      </c>
      <c r="AJ205" s="223">
        <v>-1.4125500000000004</v>
      </c>
      <c r="AK205" s="104"/>
      <c r="AV205" s="36">
        <v>42447</v>
      </c>
      <c r="AW205" s="163">
        <v>-1.4497500000000003</v>
      </c>
      <c r="AX205" s="163">
        <v>-17.203226717120096</v>
      </c>
      <c r="AY205" s="163"/>
      <c r="BA205" s="163">
        <v>-0.29975000000000041</v>
      </c>
      <c r="BB205" s="163">
        <v>-18.50427552405905</v>
      </c>
      <c r="BC205" s="163"/>
      <c r="BE205" s="163">
        <v>2.4002499999999998</v>
      </c>
      <c r="BF205" s="308">
        <v>-12.479150067660198</v>
      </c>
      <c r="BG205" s="230">
        <v>-12.559180555555558</v>
      </c>
      <c r="BI205" s="163">
        <v>-1.5997500000000002</v>
      </c>
      <c r="BJ205" s="163">
        <v>-15.492320139021079</v>
      </c>
      <c r="BK205" s="163"/>
      <c r="BM205" s="163">
        <v>-1.0497500000000004</v>
      </c>
      <c r="BN205" s="163">
        <v>-19.079316049044994</v>
      </c>
      <c r="BO205" s="163"/>
      <c r="BQ205" s="163">
        <v>-1.0997500000000002</v>
      </c>
      <c r="BR205" s="163">
        <v>-19.228811773645074</v>
      </c>
      <c r="BS205" s="163"/>
      <c r="BU205" s="163">
        <v>-1.0997500000000002</v>
      </c>
      <c r="BV205" s="163">
        <v>-22.157145730342577</v>
      </c>
      <c r="BW205" s="163"/>
    </row>
    <row r="206" spans="1:75" x14ac:dyDescent="0.35">
      <c r="A206" s="95">
        <v>41351</v>
      </c>
      <c r="B206" s="36">
        <v>41351</v>
      </c>
      <c r="C206" s="301">
        <v>3.65</v>
      </c>
      <c r="D206" s="301">
        <v>4.8</v>
      </c>
      <c r="E206" s="301">
        <v>7.5</v>
      </c>
      <c r="F206" s="301">
        <v>3.5</v>
      </c>
      <c r="G206" s="301">
        <v>4.05</v>
      </c>
      <c r="H206" s="301">
        <v>4</v>
      </c>
      <c r="I206" s="301">
        <v>4</v>
      </c>
      <c r="J206" s="106"/>
      <c r="K206" s="36">
        <v>42447</v>
      </c>
      <c r="L206" s="105">
        <v>5.1687000000000003</v>
      </c>
      <c r="M206" s="98">
        <f t="shared" si="4"/>
        <v>5.0997500000000002</v>
      </c>
      <c r="N206" s="108">
        <f t="shared" si="5"/>
        <v>5.0312666666666672</v>
      </c>
      <c r="O206" s="262"/>
      <c r="P206" s="181">
        <v>42447</v>
      </c>
      <c r="Q206" s="301">
        <v>3.65</v>
      </c>
      <c r="R206" s="224">
        <v>-1.4497500000000003</v>
      </c>
      <c r="S206"/>
      <c r="T206" s="301">
        <v>4.8</v>
      </c>
      <c r="U206" s="224">
        <v>-0.29975000000000041</v>
      </c>
      <c r="V206"/>
      <c r="W206" s="301">
        <v>7.5</v>
      </c>
      <c r="X206" s="224">
        <v>2.4002499999999998</v>
      </c>
      <c r="Y206">
        <v>-12.559180555555558</v>
      </c>
      <c r="Z206" s="301">
        <v>3.5</v>
      </c>
      <c r="AA206" s="224">
        <v>-1.5997500000000002</v>
      </c>
      <c r="AB206"/>
      <c r="AC206" s="301">
        <v>4.05</v>
      </c>
      <c r="AD206" s="223">
        <v>-1.0497500000000004</v>
      </c>
      <c r="AE206"/>
      <c r="AF206" s="301">
        <v>4</v>
      </c>
      <c r="AG206" s="223">
        <v>-1.0997500000000002</v>
      </c>
      <c r="AH206" s="100"/>
      <c r="AI206" s="301">
        <v>4</v>
      </c>
      <c r="AJ206" s="223">
        <v>-1.0997500000000002</v>
      </c>
      <c r="AK206" s="104"/>
      <c r="AV206" s="36">
        <v>42448</v>
      </c>
      <c r="AW206" s="163">
        <v>-3.9383500000000007</v>
      </c>
      <c r="AX206" s="163">
        <v>-17.064780768195124</v>
      </c>
      <c r="AY206" s="163"/>
      <c r="BA206" s="163">
        <v>-0.73835000000000051</v>
      </c>
      <c r="BB206" s="163">
        <v>-18.342753472559082</v>
      </c>
      <c r="BC206" s="163"/>
      <c r="BE206" s="163">
        <v>3.4616499999999988</v>
      </c>
      <c r="BF206" s="163">
        <v>-11.897632282770237</v>
      </c>
      <c r="BG206" s="163"/>
      <c r="BI206" s="163">
        <v>-1.6383500000000009</v>
      </c>
      <c r="BJ206" s="163">
        <v>-15.342336138808609</v>
      </c>
      <c r="BK206" s="163"/>
      <c r="BM206" s="163">
        <v>-3.8350000000000328E-2</v>
      </c>
      <c r="BN206" s="163">
        <v>-18.917793997545026</v>
      </c>
      <c r="BO206" s="163"/>
      <c r="BQ206" s="163">
        <v>6.1649999999999316E-2</v>
      </c>
      <c r="BR206" s="163">
        <v>-18.744213619570107</v>
      </c>
      <c r="BS206" s="163"/>
      <c r="BU206" s="163">
        <v>-0.98835000000000051</v>
      </c>
      <c r="BV206" s="163">
        <v>-21.695623678842608</v>
      </c>
      <c r="BW206" s="163"/>
    </row>
    <row r="207" spans="1:75" x14ac:dyDescent="0.35">
      <c r="A207" s="95">
        <v>41352</v>
      </c>
      <c r="B207" s="36">
        <v>41352</v>
      </c>
      <c r="C207" s="301">
        <v>1.3</v>
      </c>
      <c r="D207" s="301">
        <v>4.5</v>
      </c>
      <c r="E207" s="301">
        <v>8.6999999999999993</v>
      </c>
      <c r="F207" s="301">
        <v>3.5999999999999996</v>
      </c>
      <c r="G207" s="301">
        <v>5.2</v>
      </c>
      <c r="H207" s="301">
        <v>5.3</v>
      </c>
      <c r="I207" s="301">
        <v>4.25</v>
      </c>
      <c r="J207" s="106"/>
      <c r="K207" s="36">
        <v>42448</v>
      </c>
      <c r="L207" s="105">
        <v>5.3080000000000007</v>
      </c>
      <c r="M207" s="98">
        <f t="shared" si="4"/>
        <v>5.2383500000000005</v>
      </c>
      <c r="N207" s="108">
        <f t="shared" si="5"/>
        <v>5.1691666666666665</v>
      </c>
      <c r="O207" s="262"/>
      <c r="P207" s="181">
        <v>42448</v>
      </c>
      <c r="Q207" s="301">
        <v>1.3</v>
      </c>
      <c r="R207" s="224">
        <v>-3.9383500000000007</v>
      </c>
      <c r="S207"/>
      <c r="T207" s="301">
        <v>4.5</v>
      </c>
      <c r="U207" s="224">
        <v>-0.73835000000000051</v>
      </c>
      <c r="V207"/>
      <c r="W207" s="301">
        <v>8.6999999999999993</v>
      </c>
      <c r="X207" s="224">
        <v>3.4616499999999988</v>
      </c>
      <c r="Y207"/>
      <c r="Z207" s="301">
        <v>3.5999999999999996</v>
      </c>
      <c r="AA207" s="224">
        <v>-1.6383500000000009</v>
      </c>
      <c r="AB207"/>
      <c r="AC207" s="301">
        <v>5.2</v>
      </c>
      <c r="AD207" s="223">
        <v>-3.8350000000000328E-2</v>
      </c>
      <c r="AE207"/>
      <c r="AF207" s="301">
        <v>5.3</v>
      </c>
      <c r="AG207" s="223">
        <v>6.1649999999999316E-2</v>
      </c>
      <c r="AH207" s="100"/>
      <c r="AI207" s="301">
        <v>4.25</v>
      </c>
      <c r="AJ207" s="223">
        <v>-0.98835000000000051</v>
      </c>
      <c r="AK207" s="104"/>
      <c r="AV207" s="36">
        <v>42449</v>
      </c>
      <c r="AW207" s="163">
        <v>-0.92835000000000001</v>
      </c>
      <c r="AX207" s="163">
        <v>-16.887026607695084</v>
      </c>
      <c r="AY207" s="163"/>
      <c r="BA207" s="163">
        <v>-0.62835000000000019</v>
      </c>
      <c r="BB207" s="163">
        <v>-18.164999312059042</v>
      </c>
      <c r="BC207" s="163"/>
      <c r="BE207" s="163">
        <v>4.2716500000000002</v>
      </c>
      <c r="BF207" s="163">
        <v>-11.252664166095181</v>
      </c>
      <c r="BG207" s="163"/>
      <c r="BI207" s="163">
        <v>-0.82835000000000036</v>
      </c>
      <c r="BJ207" s="163">
        <v>-15.164581978308568</v>
      </c>
      <c r="BK207" s="163"/>
      <c r="BM207" s="163">
        <v>-2.9783499999999998</v>
      </c>
      <c r="BN207" s="163">
        <v>-18.756761232662488</v>
      </c>
      <c r="BO207" s="163"/>
      <c r="BQ207" s="163">
        <v>0.5716499999999991</v>
      </c>
      <c r="BR207" s="163">
        <v>-18.493392685307587</v>
      </c>
      <c r="BS207" s="163"/>
      <c r="BU207" s="163">
        <v>-0.57835000000000036</v>
      </c>
      <c r="BV207" s="163">
        <v>-21.217869518342567</v>
      </c>
      <c r="BW207" s="163"/>
    </row>
    <row r="208" spans="1:75" x14ac:dyDescent="0.35">
      <c r="A208" s="95">
        <v>41353</v>
      </c>
      <c r="B208" s="36">
        <v>41353</v>
      </c>
      <c r="C208" s="301">
        <v>4.45</v>
      </c>
      <c r="D208" s="301">
        <v>4.75</v>
      </c>
      <c r="E208" s="301">
        <v>9.65</v>
      </c>
      <c r="F208" s="301">
        <v>4.55</v>
      </c>
      <c r="G208" s="301">
        <v>2.4000000000000004</v>
      </c>
      <c r="H208" s="301">
        <v>5.9499999999999993</v>
      </c>
      <c r="I208" s="301">
        <v>4.8</v>
      </c>
      <c r="J208" s="106"/>
      <c r="K208" s="36">
        <v>42449</v>
      </c>
      <c r="L208" s="105">
        <v>5.4486999999999997</v>
      </c>
      <c r="M208" s="98">
        <f t="shared" si="4"/>
        <v>5.3783500000000002</v>
      </c>
      <c r="N208" s="108">
        <f t="shared" si="5"/>
        <v>5.3084666666666669</v>
      </c>
      <c r="O208" s="262"/>
      <c r="P208" s="181">
        <v>42449</v>
      </c>
      <c r="Q208" s="301">
        <v>4.45</v>
      </c>
      <c r="R208" s="224">
        <v>-0.92835000000000001</v>
      </c>
      <c r="S208"/>
      <c r="T208" s="301">
        <v>4.75</v>
      </c>
      <c r="U208" s="224">
        <v>-0.62835000000000019</v>
      </c>
      <c r="V208"/>
      <c r="W208" s="301">
        <v>9.65</v>
      </c>
      <c r="X208" s="224">
        <v>4.2716500000000002</v>
      </c>
      <c r="Y208"/>
      <c r="Z208" s="301">
        <v>4.55</v>
      </c>
      <c r="AA208" s="224">
        <v>-0.82835000000000036</v>
      </c>
      <c r="AB208"/>
      <c r="AC208" s="301">
        <v>2.4000000000000004</v>
      </c>
      <c r="AD208" s="223">
        <v>-2.9783499999999998</v>
      </c>
      <c r="AE208"/>
      <c r="AF208" s="301">
        <v>5.9499999999999993</v>
      </c>
      <c r="AG208" s="223">
        <v>0.5716499999999991</v>
      </c>
      <c r="AH208" s="100"/>
      <c r="AI208" s="301">
        <v>4.8</v>
      </c>
      <c r="AJ208" s="223">
        <v>-0.57835000000000036</v>
      </c>
      <c r="AK208" s="104"/>
      <c r="AV208" s="36">
        <v>42450</v>
      </c>
      <c r="AW208" s="163">
        <v>-0.26975000000000016</v>
      </c>
      <c r="AX208" s="163">
        <v>-16.692612136195063</v>
      </c>
      <c r="AY208" s="163">
        <v>-16.94072222222222</v>
      </c>
      <c r="BA208" s="163">
        <v>-3.06975</v>
      </c>
      <c r="BB208" s="163">
        <v>-17.995305564134021</v>
      </c>
      <c r="BC208" s="163"/>
      <c r="BE208" s="163">
        <v>5.0802499999999995</v>
      </c>
      <c r="BF208" s="163">
        <v>-10.585204629570152</v>
      </c>
      <c r="BG208" s="163"/>
      <c r="BI208" s="163">
        <v>1.5302500000000006</v>
      </c>
      <c r="BJ208" s="163">
        <v>-14.675111651523547</v>
      </c>
      <c r="BK208" s="163"/>
      <c r="BM208" s="163">
        <v>-2.6697500000000005</v>
      </c>
      <c r="BN208" s="163">
        <v>-18.579651267664968</v>
      </c>
      <c r="BO208" s="163"/>
      <c r="BQ208" s="163">
        <v>0.18024999999999913</v>
      </c>
      <c r="BR208" s="163">
        <v>-18.233825087770075</v>
      </c>
      <c r="BS208" s="163"/>
      <c r="BU208" s="163">
        <v>8.0249999999999488E-2</v>
      </c>
      <c r="BV208" s="163">
        <v>-20.698734323267544</v>
      </c>
      <c r="BW208" s="163"/>
    </row>
    <row r="209" spans="1:75" x14ac:dyDescent="0.35">
      <c r="A209" s="95">
        <v>41354</v>
      </c>
      <c r="B209" s="36">
        <v>41354</v>
      </c>
      <c r="C209" s="301">
        <v>5.25</v>
      </c>
      <c r="D209" s="301">
        <v>2.4500000000000002</v>
      </c>
      <c r="E209" s="301">
        <v>10.6</v>
      </c>
      <c r="F209" s="301">
        <v>7.0500000000000007</v>
      </c>
      <c r="G209" s="301">
        <v>2.8499999999999996</v>
      </c>
      <c r="H209" s="301">
        <v>5.6999999999999993</v>
      </c>
      <c r="I209" s="301">
        <v>5.6</v>
      </c>
      <c r="J209" s="106"/>
      <c r="K209" s="36">
        <v>42450</v>
      </c>
      <c r="L209" s="105">
        <v>5.5908000000000007</v>
      </c>
      <c r="M209" s="98">
        <f t="shared" si="4"/>
        <v>5.5197500000000002</v>
      </c>
      <c r="N209" s="108">
        <f t="shared" si="5"/>
        <v>5.4491666666666667</v>
      </c>
      <c r="O209" s="262"/>
      <c r="P209" s="181">
        <v>42450</v>
      </c>
      <c r="Q209" s="301">
        <v>5.25</v>
      </c>
      <c r="R209" s="224">
        <v>-0.26975000000000016</v>
      </c>
      <c r="S209">
        <v>-16.94072222222222</v>
      </c>
      <c r="T209" s="301">
        <v>2.4500000000000002</v>
      </c>
      <c r="U209" s="224">
        <v>-3.06975</v>
      </c>
      <c r="V209"/>
      <c r="W209" s="301">
        <v>10.6</v>
      </c>
      <c r="X209" s="224">
        <v>5.0802499999999995</v>
      </c>
      <c r="Y209"/>
      <c r="Z209" s="301">
        <v>7.0500000000000007</v>
      </c>
      <c r="AA209" s="224">
        <v>1.5302500000000006</v>
      </c>
      <c r="AB209"/>
      <c r="AC209" s="301">
        <v>2.8499999999999996</v>
      </c>
      <c r="AD209" s="223">
        <v>-2.6697500000000005</v>
      </c>
      <c r="AE209"/>
      <c r="AF209" s="301">
        <v>5.6999999999999993</v>
      </c>
      <c r="AG209" s="223">
        <v>0.18024999999999913</v>
      </c>
      <c r="AH209" s="100"/>
      <c r="AI209" s="301">
        <v>5.6</v>
      </c>
      <c r="AJ209" s="223">
        <v>8.0249999999999488E-2</v>
      </c>
      <c r="AK209" s="104"/>
      <c r="AV209" s="36">
        <v>42451</v>
      </c>
      <c r="AW209" s="163">
        <v>-3.7625500000000005</v>
      </c>
      <c r="AX209" s="163">
        <v>-16.506677951120011</v>
      </c>
      <c r="AY209" s="163"/>
      <c r="BA209" s="163">
        <v>-5.2625500000000001</v>
      </c>
      <c r="BB209" s="163">
        <v>-18.116277180159003</v>
      </c>
      <c r="BC209" s="163"/>
      <c r="BE209" s="163">
        <v>2.6374500000000003</v>
      </c>
      <c r="BF209" s="163">
        <v>-9.9867383174250897</v>
      </c>
      <c r="BG209" s="163"/>
      <c r="BI209" s="163">
        <v>3.187450000000001</v>
      </c>
      <c r="BJ209" s="163">
        <v>-14.030609469213481</v>
      </c>
      <c r="BK209" s="163"/>
      <c r="BM209" s="163">
        <v>8.7449999999999584E-2</v>
      </c>
      <c r="BN209" s="163">
        <v>-18.042566115739913</v>
      </c>
      <c r="BO209" s="163"/>
      <c r="BQ209" s="163">
        <v>0.43744999999999923</v>
      </c>
      <c r="BR209" s="163">
        <v>-17.965282511807548</v>
      </c>
      <c r="BS209" s="163"/>
      <c r="BU209" s="163">
        <v>0.73744999999999994</v>
      </c>
      <c r="BV209" s="163">
        <v>-20.161649171342489</v>
      </c>
      <c r="BW209" s="163"/>
    </row>
    <row r="210" spans="1:75" x14ac:dyDescent="0.35">
      <c r="A210" s="95">
        <v>41355</v>
      </c>
      <c r="B210" s="36">
        <v>41355</v>
      </c>
      <c r="C210" s="301">
        <v>1.9</v>
      </c>
      <c r="D210" s="301">
        <v>0.4</v>
      </c>
      <c r="E210" s="301">
        <v>8.3000000000000007</v>
      </c>
      <c r="F210" s="301">
        <v>8.8500000000000014</v>
      </c>
      <c r="G210" s="301">
        <v>5.75</v>
      </c>
      <c r="H210" s="301">
        <v>6.1</v>
      </c>
      <c r="I210" s="301">
        <v>6.4</v>
      </c>
      <c r="J210" s="106"/>
      <c r="K210" s="36">
        <v>42451</v>
      </c>
      <c r="L210" s="105">
        <v>5.7343000000000002</v>
      </c>
      <c r="M210" s="98">
        <f t="shared" si="4"/>
        <v>5.6625500000000004</v>
      </c>
      <c r="N210" s="108">
        <f t="shared" si="5"/>
        <v>5.5912666666666668</v>
      </c>
      <c r="O210" s="262"/>
      <c r="P210" s="181">
        <v>42451</v>
      </c>
      <c r="Q210" s="301">
        <v>1.9</v>
      </c>
      <c r="R210" s="224">
        <v>-3.7625500000000005</v>
      </c>
      <c r="S210"/>
      <c r="T210" s="301">
        <v>0.4</v>
      </c>
      <c r="U210" s="224">
        <v>-5.2625500000000001</v>
      </c>
      <c r="V210"/>
      <c r="W210" s="301">
        <v>8.3000000000000007</v>
      </c>
      <c r="X210" s="224">
        <v>2.6374500000000003</v>
      </c>
      <c r="Y210"/>
      <c r="Z210" s="301">
        <v>8.8500000000000014</v>
      </c>
      <c r="AA210" s="224">
        <v>3.187450000000001</v>
      </c>
      <c r="AB210"/>
      <c r="AC210" s="301">
        <v>5.75</v>
      </c>
      <c r="AD210" s="223">
        <v>8.7449999999999584E-2</v>
      </c>
      <c r="AE210"/>
      <c r="AF210" s="301">
        <v>6.1</v>
      </c>
      <c r="AG210" s="223">
        <v>0.43744999999999923</v>
      </c>
      <c r="AH210" s="100"/>
      <c r="AI210" s="301">
        <v>6.4</v>
      </c>
      <c r="AJ210" s="223">
        <v>0.73744999999999994</v>
      </c>
      <c r="AK210" s="104"/>
      <c r="AV210" s="36">
        <v>42452</v>
      </c>
      <c r="AW210" s="163">
        <v>-4.9567499999999995</v>
      </c>
      <c r="AX210" s="163">
        <v>-16.317309998282624</v>
      </c>
      <c r="AY210" s="163"/>
      <c r="BA210" s="163">
        <v>-4.3067500000000001</v>
      </c>
      <c r="BB210" s="163">
        <v>-17.926909227321616</v>
      </c>
      <c r="BC210" s="163"/>
      <c r="BE210" s="163">
        <v>1.1932499999999999</v>
      </c>
      <c r="BF210" s="163">
        <v>-9.4629823462802101</v>
      </c>
      <c r="BG210" s="163"/>
      <c r="BI210" s="163">
        <v>1.4932500000000006</v>
      </c>
      <c r="BJ210" s="163">
        <v>-13.506853498068601</v>
      </c>
      <c r="BK210" s="163"/>
      <c r="BM210" s="163">
        <v>1.2432500000000006</v>
      </c>
      <c r="BN210" s="163">
        <v>-17.75159057621498</v>
      </c>
      <c r="BO210" s="163"/>
      <c r="BQ210" s="163">
        <v>-1.9067499999999997</v>
      </c>
      <c r="BR210" s="163">
        <v>-17.749462237195168</v>
      </c>
      <c r="BS210" s="163"/>
      <c r="BU210" s="163">
        <v>3.2932499999999996</v>
      </c>
      <c r="BV210" s="163">
        <v>-19.420984161642657</v>
      </c>
      <c r="BW210" s="163"/>
    </row>
    <row r="211" spans="1:75" x14ac:dyDescent="0.35">
      <c r="A211" s="95">
        <v>41356</v>
      </c>
      <c r="B211" s="36">
        <v>41356</v>
      </c>
      <c r="C211" s="301">
        <v>0.85000000000000009</v>
      </c>
      <c r="D211" s="301">
        <v>1.5</v>
      </c>
      <c r="E211" s="301">
        <v>7</v>
      </c>
      <c r="F211" s="301">
        <v>7.3000000000000007</v>
      </c>
      <c r="G211" s="301">
        <v>7.0500000000000007</v>
      </c>
      <c r="H211" s="301">
        <v>3.9000000000000004</v>
      </c>
      <c r="I211" s="301">
        <v>9.1</v>
      </c>
      <c r="J211" s="106"/>
      <c r="K211" s="36">
        <v>42452</v>
      </c>
      <c r="L211" s="105">
        <v>5.8792</v>
      </c>
      <c r="M211" s="98">
        <f t="shared" si="4"/>
        <v>5.8067500000000001</v>
      </c>
      <c r="N211" s="108">
        <f t="shared" si="5"/>
        <v>5.7347666666666663</v>
      </c>
      <c r="O211" s="262"/>
      <c r="P211" s="181">
        <v>42452</v>
      </c>
      <c r="Q211" s="301">
        <v>0.85000000000000009</v>
      </c>
      <c r="R211" s="224">
        <v>-4.9567499999999995</v>
      </c>
      <c r="S211"/>
      <c r="T211" s="301">
        <v>1.5</v>
      </c>
      <c r="U211" s="224">
        <v>-4.3067500000000001</v>
      </c>
      <c r="V211"/>
      <c r="W211" s="301">
        <v>7</v>
      </c>
      <c r="X211" s="224">
        <v>1.1932499999999999</v>
      </c>
      <c r="Y211"/>
      <c r="Z211" s="301">
        <v>7.3000000000000007</v>
      </c>
      <c r="AA211" s="224">
        <v>1.4932500000000006</v>
      </c>
      <c r="AB211"/>
      <c r="AC211" s="301">
        <v>7.0500000000000007</v>
      </c>
      <c r="AD211" s="223">
        <v>1.2432500000000006</v>
      </c>
      <c r="AE211"/>
      <c r="AF211" s="301">
        <v>3.9000000000000004</v>
      </c>
      <c r="AG211" s="223">
        <v>-1.9067499999999997</v>
      </c>
      <c r="AH211" s="100"/>
      <c r="AI211" s="301">
        <v>9.1</v>
      </c>
      <c r="AJ211" s="223">
        <v>3.2932499999999996</v>
      </c>
      <c r="AK211" s="104"/>
      <c r="AV211" s="36">
        <v>42453</v>
      </c>
      <c r="AW211" s="163">
        <v>-4.2523499999999999</v>
      </c>
      <c r="AX211" s="163">
        <v>-16.111305901020064</v>
      </c>
      <c r="AY211" s="163"/>
      <c r="BA211" s="163">
        <v>-2.8523500000000004</v>
      </c>
      <c r="BB211" s="163">
        <v>-17.699023871799053</v>
      </c>
      <c r="BC211" s="163"/>
      <c r="BE211" s="163">
        <v>1.7476499999999993</v>
      </c>
      <c r="BF211" s="163">
        <v>-8.9214212043451457</v>
      </c>
      <c r="BG211" s="163"/>
      <c r="BI211" s="163">
        <v>0.89764999999999961</v>
      </c>
      <c r="BJ211" s="163">
        <v>-13.219661983406066</v>
      </c>
      <c r="BK211" s="163"/>
      <c r="BM211" s="163">
        <v>0.59765000000000068</v>
      </c>
      <c r="BN211" s="163">
        <v>-17.464399061552445</v>
      </c>
      <c r="BO211" s="163"/>
      <c r="BQ211" s="163">
        <v>-3.0523500000000001</v>
      </c>
      <c r="BR211" s="163">
        <v>-17.529782353520108</v>
      </c>
      <c r="BS211" s="163"/>
      <c r="BU211" s="163">
        <v>2.9976499999999993</v>
      </c>
      <c r="BV211" s="163">
        <v>-18.709843268192571</v>
      </c>
      <c r="BW211" s="163"/>
    </row>
    <row r="212" spans="1:75" x14ac:dyDescent="0.35">
      <c r="A212" s="95">
        <v>41357</v>
      </c>
      <c r="B212" s="36">
        <v>41357</v>
      </c>
      <c r="C212" s="301">
        <v>1.7000000000000002</v>
      </c>
      <c r="D212" s="301">
        <v>3.0999999999999996</v>
      </c>
      <c r="E212" s="301">
        <v>7.6999999999999993</v>
      </c>
      <c r="F212" s="301">
        <v>6.85</v>
      </c>
      <c r="G212" s="301">
        <v>6.5500000000000007</v>
      </c>
      <c r="H212" s="301">
        <v>2.9</v>
      </c>
      <c r="I212" s="301">
        <v>8.9499999999999993</v>
      </c>
      <c r="J212" s="106"/>
      <c r="K212" s="36">
        <v>42453</v>
      </c>
      <c r="L212" s="105">
        <v>6.0255000000000001</v>
      </c>
      <c r="M212" s="98">
        <f t="shared" si="4"/>
        <v>5.95235</v>
      </c>
      <c r="N212" s="108">
        <f t="shared" si="5"/>
        <v>5.8796666666666662</v>
      </c>
      <c r="O212" s="262"/>
      <c r="P212" s="181">
        <v>42453</v>
      </c>
      <c r="Q212" s="301">
        <v>1.7000000000000002</v>
      </c>
      <c r="R212" s="224">
        <v>-4.2523499999999999</v>
      </c>
      <c r="S212"/>
      <c r="T212" s="301">
        <v>3.0999999999999996</v>
      </c>
      <c r="U212" s="224">
        <v>-2.8523500000000004</v>
      </c>
      <c r="V212"/>
      <c r="W212" s="301">
        <v>7.6999999999999993</v>
      </c>
      <c r="X212" s="224">
        <v>1.7476499999999993</v>
      </c>
      <c r="Y212"/>
      <c r="Z212" s="301">
        <v>6.85</v>
      </c>
      <c r="AA212" s="224">
        <v>0.89764999999999961</v>
      </c>
      <c r="AB212"/>
      <c r="AC212" s="301">
        <v>6.5500000000000007</v>
      </c>
      <c r="AD212" s="223">
        <v>0.59765000000000068</v>
      </c>
      <c r="AE212"/>
      <c r="AF212" s="301">
        <v>2.9</v>
      </c>
      <c r="AG212" s="223">
        <v>-3.0523500000000001</v>
      </c>
      <c r="AH212" s="100"/>
      <c r="AI212" s="301">
        <v>8.9499999999999993</v>
      </c>
      <c r="AJ212" s="223">
        <v>2.9976499999999993</v>
      </c>
      <c r="AK212" s="104"/>
      <c r="AV212" s="36">
        <v>42454</v>
      </c>
      <c r="AW212" s="163">
        <v>-3.3993500000000001</v>
      </c>
      <c r="AX212" s="163">
        <v>-15.874108056295025</v>
      </c>
      <c r="AY212" s="163"/>
      <c r="BA212" s="163">
        <v>-3.2493500000000006</v>
      </c>
      <c r="BB212" s="163">
        <v>-17.461826027074014</v>
      </c>
      <c r="BC212" s="163"/>
      <c r="BE212" s="163">
        <v>0.85064999999999902</v>
      </c>
      <c r="BF212" s="163">
        <v>-8.6245487112076233</v>
      </c>
      <c r="BG212" s="163"/>
      <c r="BI212" s="163">
        <v>1.5506500000000001</v>
      </c>
      <c r="BJ212" s="163">
        <v>-12.659845282061024</v>
      </c>
      <c r="BK212" s="163"/>
      <c r="BM212" s="163">
        <v>0.45065000000000044</v>
      </c>
      <c r="BN212" s="163">
        <v>-17.167526568414925</v>
      </c>
      <c r="BO212" s="163"/>
      <c r="BQ212" s="163">
        <v>-2.6993500000000004</v>
      </c>
      <c r="BR212" s="163">
        <v>-17.28410243756257</v>
      </c>
      <c r="BS212" s="163"/>
      <c r="BU212" s="163">
        <v>2.100649999999999</v>
      </c>
      <c r="BV212" s="163">
        <v>-17.97473042804252</v>
      </c>
      <c r="BW212" s="163"/>
    </row>
    <row r="213" spans="1:75" x14ac:dyDescent="0.35">
      <c r="A213" s="95">
        <v>41358</v>
      </c>
      <c r="B213" s="36">
        <v>41358</v>
      </c>
      <c r="C213" s="301">
        <v>2.7</v>
      </c>
      <c r="D213" s="301">
        <v>2.8499999999999996</v>
      </c>
      <c r="E213" s="301">
        <v>6.9499999999999993</v>
      </c>
      <c r="F213" s="301">
        <v>7.65</v>
      </c>
      <c r="G213" s="301">
        <v>6.5500000000000007</v>
      </c>
      <c r="H213" s="301">
        <v>3.4</v>
      </c>
      <c r="I213" s="301">
        <v>8.1999999999999993</v>
      </c>
      <c r="J213" s="106"/>
      <c r="K213" s="36">
        <v>42454</v>
      </c>
      <c r="L213" s="105">
        <v>6.1732000000000005</v>
      </c>
      <c r="M213" s="98">
        <f t="shared" si="4"/>
        <v>6.0993500000000003</v>
      </c>
      <c r="N213" s="108">
        <f t="shared" si="5"/>
        <v>6.0259666666666662</v>
      </c>
      <c r="O213" s="262"/>
      <c r="P213" s="181">
        <v>42454</v>
      </c>
      <c r="Q213" s="301">
        <v>2.7</v>
      </c>
      <c r="R213" s="224">
        <v>-3.3993500000000001</v>
      </c>
      <c r="S213"/>
      <c r="T213" s="301">
        <v>2.8499999999999996</v>
      </c>
      <c r="U213" s="224">
        <v>-3.2493500000000006</v>
      </c>
      <c r="V213"/>
      <c r="W213" s="301">
        <v>6.9499999999999993</v>
      </c>
      <c r="X213" s="224">
        <v>0.85064999999999902</v>
      </c>
      <c r="Y213"/>
      <c r="Z213" s="301">
        <v>7.65</v>
      </c>
      <c r="AA213" s="224">
        <v>1.5506500000000001</v>
      </c>
      <c r="AB213"/>
      <c r="AC213" s="301">
        <v>6.5500000000000007</v>
      </c>
      <c r="AD213" s="223">
        <v>0.45065000000000044</v>
      </c>
      <c r="AE213"/>
      <c r="AF213" s="301">
        <v>3.4</v>
      </c>
      <c r="AG213" s="223">
        <v>-2.6993500000000004</v>
      </c>
      <c r="AH213" s="100"/>
      <c r="AI213" s="301">
        <v>8.1999999999999993</v>
      </c>
      <c r="AJ213" s="223">
        <v>2.100649999999999</v>
      </c>
      <c r="AK213" s="104"/>
      <c r="AV213" s="36">
        <v>42455</v>
      </c>
      <c r="AW213" s="163">
        <v>-3.1477500000000012</v>
      </c>
      <c r="AX213" s="163">
        <v>-15.618953709620044</v>
      </c>
      <c r="AY213" s="163"/>
      <c r="BA213" s="163">
        <v>-0.94775000000000098</v>
      </c>
      <c r="BB213" s="163">
        <v>-16.893080034074057</v>
      </c>
      <c r="BC213" s="163"/>
      <c r="BE213" s="163">
        <v>2.6522499999999978</v>
      </c>
      <c r="BF213" s="163">
        <v>-7.9408323053026484</v>
      </c>
      <c r="BG213" s="163"/>
      <c r="BI213" s="163">
        <v>0.45224999999999937</v>
      </c>
      <c r="BJ213" s="163">
        <v>-12.353049458898536</v>
      </c>
      <c r="BK213" s="163"/>
      <c r="BM213" s="163">
        <v>-1.7977500000000006</v>
      </c>
      <c r="BN213" s="163">
        <v>-16.897762896827444</v>
      </c>
      <c r="BO213" s="163"/>
      <c r="BQ213" s="163">
        <v>-1.7477500000000008</v>
      </c>
      <c r="BR213" s="163">
        <v>-17.01433876597509</v>
      </c>
      <c r="BS213" s="163"/>
      <c r="BU213" s="163">
        <v>2.2522499999999992</v>
      </c>
      <c r="BV213" s="163">
        <v>-17.215045532592548</v>
      </c>
      <c r="BW213" s="163">
        <v>-18.03790873015873</v>
      </c>
    </row>
    <row r="214" spans="1:75" ht="15" thickBot="1" x14ac:dyDescent="0.4">
      <c r="A214" s="95">
        <v>41359</v>
      </c>
      <c r="B214" s="36">
        <v>41359</v>
      </c>
      <c r="C214" s="301">
        <v>3.0999999999999996</v>
      </c>
      <c r="D214" s="301">
        <v>5.3</v>
      </c>
      <c r="E214" s="301">
        <v>8.8999999999999986</v>
      </c>
      <c r="F214" s="301">
        <v>6.7</v>
      </c>
      <c r="G214" s="301">
        <v>4.45</v>
      </c>
      <c r="H214" s="301">
        <v>4.5</v>
      </c>
      <c r="I214" s="301">
        <v>8.5</v>
      </c>
      <c r="J214" s="106"/>
      <c r="K214" s="36">
        <v>42455</v>
      </c>
      <c r="L214" s="105">
        <v>6.3223000000000011</v>
      </c>
      <c r="M214" s="98">
        <f t="shared" si="4"/>
        <v>6.2477500000000008</v>
      </c>
      <c r="N214" s="108">
        <f t="shared" si="5"/>
        <v>6.1736666666666666</v>
      </c>
      <c r="O214" s="262"/>
      <c r="P214" s="181">
        <v>42455</v>
      </c>
      <c r="Q214" s="301">
        <v>3.0999999999999996</v>
      </c>
      <c r="R214" s="224">
        <v>-3.1477500000000012</v>
      </c>
      <c r="S214"/>
      <c r="T214" s="301">
        <v>5.3</v>
      </c>
      <c r="U214" s="224">
        <v>-0.94775000000000098</v>
      </c>
      <c r="V214">
        <v>-16.104055555555554</v>
      </c>
      <c r="W214" s="301">
        <v>8.8999999999999986</v>
      </c>
      <c r="X214" s="224">
        <v>2.6522499999999978</v>
      </c>
      <c r="Y214"/>
      <c r="Z214" s="301">
        <v>6.7</v>
      </c>
      <c r="AA214" s="224">
        <v>0.45224999999999937</v>
      </c>
      <c r="AB214"/>
      <c r="AC214" s="301">
        <v>4.45</v>
      </c>
      <c r="AD214" s="223">
        <v>-1.7977500000000006</v>
      </c>
      <c r="AE214"/>
      <c r="AF214" s="301">
        <v>4.5</v>
      </c>
      <c r="AG214" s="223">
        <v>-1.7477500000000008</v>
      </c>
      <c r="AH214" s="100"/>
      <c r="AI214" s="301">
        <v>8.5</v>
      </c>
      <c r="AJ214" s="223">
        <v>2.2522499999999992</v>
      </c>
      <c r="AK214">
        <v>-18.03790873015873</v>
      </c>
      <c r="AV214" s="36">
        <v>42456</v>
      </c>
      <c r="AW214" s="163">
        <v>-1.8975500000000007</v>
      </c>
      <c r="AX214" s="163">
        <v>-15.330304398207609</v>
      </c>
      <c r="AY214" s="163"/>
      <c r="BA214" s="163">
        <v>0.50244999999999962</v>
      </c>
      <c r="BB214" s="163">
        <v>-16.576115020236593</v>
      </c>
      <c r="BC214" s="163">
        <v>-16.104055555555554</v>
      </c>
      <c r="BE214" s="163">
        <v>5.2524499999999978</v>
      </c>
      <c r="BF214" s="163">
        <v>-7.1257794125777387</v>
      </c>
      <c r="BG214" s="163"/>
      <c r="BI214" s="163">
        <v>0.60244999999999926</v>
      </c>
      <c r="BJ214" s="163">
        <v>-12.036084445061071</v>
      </c>
      <c r="BK214" s="163"/>
      <c r="BM214" s="163">
        <v>-1.2975500000000011</v>
      </c>
      <c r="BN214" s="163">
        <v>-16.60911358541501</v>
      </c>
      <c r="BO214" s="163"/>
      <c r="BQ214" s="163">
        <v>1.9524499999999989</v>
      </c>
      <c r="BR214" s="163">
        <v>-16.350221594125166</v>
      </c>
      <c r="BS214" s="163"/>
      <c r="BU214" s="163">
        <v>0.30244999999999944</v>
      </c>
      <c r="BV214" s="163">
        <v>-16.581115504917619</v>
      </c>
      <c r="BW214" s="163"/>
    </row>
    <row r="215" spans="1:75" ht="15" thickBot="1" x14ac:dyDescent="0.4">
      <c r="A215" s="95">
        <v>41360</v>
      </c>
      <c r="B215" s="36">
        <v>41360</v>
      </c>
      <c r="C215" s="301">
        <v>4.5</v>
      </c>
      <c r="D215" s="301">
        <v>6.9</v>
      </c>
      <c r="E215" s="301">
        <v>11.649999999999999</v>
      </c>
      <c r="F215" s="301">
        <v>7</v>
      </c>
      <c r="G215" s="301">
        <v>5.0999999999999996</v>
      </c>
      <c r="H215" s="301">
        <v>8.35</v>
      </c>
      <c r="I215" s="301">
        <v>6.7</v>
      </c>
      <c r="J215" s="106"/>
      <c r="K215" s="36">
        <v>42456</v>
      </c>
      <c r="L215" s="105">
        <v>6.4728000000000003</v>
      </c>
      <c r="M215" s="98">
        <f t="shared" ref="M215:M234" si="6">AVERAGE(L214:L215)</f>
        <v>6.3975500000000007</v>
      </c>
      <c r="N215" s="108">
        <f t="shared" si="5"/>
        <v>6.3227666666666673</v>
      </c>
      <c r="O215" s="262"/>
      <c r="P215" s="181">
        <v>42456</v>
      </c>
      <c r="Q215" s="301">
        <v>4.5</v>
      </c>
      <c r="R215" s="224">
        <v>-1.8975500000000007</v>
      </c>
      <c r="S215"/>
      <c r="T215" s="301">
        <v>6.9</v>
      </c>
      <c r="U215" s="224">
        <v>0.50244999999999962</v>
      </c>
      <c r="V215" s="126"/>
      <c r="W215" s="301">
        <v>11.649999999999999</v>
      </c>
      <c r="X215" s="224">
        <v>5.2524499999999978</v>
      </c>
      <c r="Y215"/>
      <c r="Z215" s="301">
        <v>7</v>
      </c>
      <c r="AA215" s="224">
        <v>0.60244999999999926</v>
      </c>
      <c r="AB215"/>
      <c r="AC215" s="301">
        <v>5.0999999999999996</v>
      </c>
      <c r="AD215" s="223">
        <v>-1.2975500000000011</v>
      </c>
      <c r="AE215"/>
      <c r="AF215" s="301">
        <v>8.35</v>
      </c>
      <c r="AG215" s="223">
        <v>1.9524499999999989</v>
      </c>
      <c r="AH215" s="100"/>
      <c r="AI215" s="301">
        <v>6.7</v>
      </c>
      <c r="AJ215" s="223">
        <v>0.30244999999999944</v>
      </c>
      <c r="AK215"/>
      <c r="AV215" s="36">
        <v>42457</v>
      </c>
      <c r="AW215" s="163">
        <v>0.55124999999999957</v>
      </c>
      <c r="AX215" s="163">
        <v>-15.002920823945072</v>
      </c>
      <c r="AY215" s="163"/>
      <c r="BA215" s="163">
        <v>-1.3487499999999999</v>
      </c>
      <c r="BB215" s="163">
        <v>-16.268116953749022</v>
      </c>
      <c r="BC215" s="163"/>
      <c r="BE215" s="163">
        <v>6.2012499999999999</v>
      </c>
      <c r="BF215" s="163">
        <v>-6.1155672405676231</v>
      </c>
      <c r="BG215" s="163"/>
      <c r="BI215" s="163">
        <v>0.70124999999999993</v>
      </c>
      <c r="BJ215" s="163">
        <v>-11.708700870798534</v>
      </c>
      <c r="BK215" s="163"/>
      <c r="BM215" s="163">
        <v>1.4012500000000001</v>
      </c>
      <c r="BN215" s="163">
        <v>-16.266140317139971</v>
      </c>
      <c r="BO215" s="163">
        <v>-15.595277777777779</v>
      </c>
      <c r="BQ215" s="163">
        <v>2.4512499999999999</v>
      </c>
      <c r="BR215" s="308">
        <v>-15.94488954980012</v>
      </c>
      <c r="BS215" s="230">
        <v>-16.205307870370369</v>
      </c>
      <c r="BU215" s="163">
        <v>1.2499999999997513E-3</v>
      </c>
      <c r="BV215" s="163">
        <v>-16.253731930655082</v>
      </c>
      <c r="BW215" s="163"/>
    </row>
    <row r="216" spans="1:75" x14ac:dyDescent="0.35">
      <c r="A216" s="95">
        <v>41361</v>
      </c>
      <c r="B216" s="36">
        <v>41361</v>
      </c>
      <c r="C216" s="301">
        <v>7.1</v>
      </c>
      <c r="D216" s="301">
        <v>5.2</v>
      </c>
      <c r="E216" s="301">
        <v>12.75</v>
      </c>
      <c r="F216" s="301">
        <v>7.25</v>
      </c>
      <c r="G216" s="301">
        <v>7.95</v>
      </c>
      <c r="H216" s="301">
        <v>9</v>
      </c>
      <c r="I216" s="301">
        <v>6.55</v>
      </c>
      <c r="J216" s="106"/>
      <c r="K216" s="36">
        <v>42457</v>
      </c>
      <c r="L216" s="105">
        <v>6.6246999999999998</v>
      </c>
      <c r="M216" s="98">
        <f t="shared" si="6"/>
        <v>6.5487500000000001</v>
      </c>
      <c r="N216" s="108">
        <f t="shared" ref="N216:N234" si="7">AVERAGE(L214:L216)</f>
        <v>6.4732666666666674</v>
      </c>
      <c r="O216" s="262"/>
      <c r="P216" s="181">
        <v>42457</v>
      </c>
      <c r="Q216" s="301">
        <v>7.1</v>
      </c>
      <c r="R216" s="224">
        <v>0.55124999999999957</v>
      </c>
      <c r="S216" s="126"/>
      <c r="T216" s="301">
        <v>5.2</v>
      </c>
      <c r="U216" s="224">
        <v>-1.3487499999999999</v>
      </c>
      <c r="V216"/>
      <c r="W216" s="301">
        <v>12.75</v>
      </c>
      <c r="X216" s="224">
        <v>6.2012499999999999</v>
      </c>
      <c r="Y216" s="126"/>
      <c r="Z216" s="301">
        <v>7.25</v>
      </c>
      <c r="AA216" s="224">
        <v>0.70124999999999993</v>
      </c>
      <c r="AB216" s="126"/>
      <c r="AC216" s="301">
        <v>7.95</v>
      </c>
      <c r="AD216" s="223">
        <v>1.4012500000000001</v>
      </c>
      <c r="AE216">
        <v>-15.595277777777779</v>
      </c>
      <c r="AF216" s="301">
        <v>9</v>
      </c>
      <c r="AG216" s="223">
        <v>2.4512499999999999</v>
      </c>
      <c r="AH216" s="100">
        <v>-16.205307870370369</v>
      </c>
      <c r="AI216" s="301">
        <v>6.55</v>
      </c>
      <c r="AJ216" s="223">
        <v>1.2499999999997513E-3</v>
      </c>
      <c r="AK216" s="128"/>
      <c r="AV216" s="36">
        <v>42458</v>
      </c>
      <c r="AW216" s="163">
        <v>1.7486499999999996</v>
      </c>
      <c r="AX216" s="163">
        <v>-14.365445655560016</v>
      </c>
      <c r="AY216" s="163"/>
      <c r="BA216" s="163">
        <v>-1.0013499999999995</v>
      </c>
      <c r="BB216" s="163">
        <v>-15.940300500036468</v>
      </c>
      <c r="BC216" s="163"/>
      <c r="BE216" s="163">
        <v>5.6486500000000017</v>
      </c>
      <c r="BF216" s="163">
        <v>-5.2462829200425496</v>
      </c>
      <c r="BG216" s="163"/>
      <c r="BI216" s="163">
        <v>-5.1349999999999341E-2</v>
      </c>
      <c r="BJ216" s="163">
        <v>-11.36478655929848</v>
      </c>
      <c r="BK216" s="163">
        <v>-11.482611111111108</v>
      </c>
      <c r="BM216" s="163">
        <v>1.0486500000000003</v>
      </c>
      <c r="BN216" s="163">
        <v>-15.91198744581494</v>
      </c>
      <c r="BO216" s="163"/>
      <c r="BQ216" s="163">
        <v>-1.0013499999999995</v>
      </c>
      <c r="BR216" s="163">
        <v>-15.617073096087566</v>
      </c>
      <c r="BS216" s="163"/>
      <c r="BU216" s="163">
        <v>0.34865000000000013</v>
      </c>
      <c r="BV216" s="163">
        <v>-15.915676917117555</v>
      </c>
      <c r="BW216" s="163"/>
    </row>
    <row r="217" spans="1:75" x14ac:dyDescent="0.35">
      <c r="A217" s="95">
        <v>41362</v>
      </c>
      <c r="B217" s="36">
        <v>41362</v>
      </c>
      <c r="C217" s="301">
        <v>8.4499999999999993</v>
      </c>
      <c r="D217" s="301">
        <v>5.7</v>
      </c>
      <c r="E217" s="301">
        <v>12.350000000000001</v>
      </c>
      <c r="F217" s="301">
        <v>6.65</v>
      </c>
      <c r="G217" s="301">
        <v>7.75</v>
      </c>
      <c r="H217" s="301">
        <v>5.7</v>
      </c>
      <c r="I217" s="301">
        <v>7.05</v>
      </c>
      <c r="J217" s="106"/>
      <c r="K217" s="36">
        <v>42458</v>
      </c>
      <c r="L217" s="105">
        <v>6.7780000000000005</v>
      </c>
      <c r="M217" s="98">
        <f t="shared" si="6"/>
        <v>6.7013499999999997</v>
      </c>
      <c r="N217" s="108">
        <f t="shared" si="7"/>
        <v>6.6251666666666678</v>
      </c>
      <c r="O217" s="262"/>
      <c r="P217" s="181">
        <v>42458</v>
      </c>
      <c r="Q217" s="301">
        <v>8.4499999999999993</v>
      </c>
      <c r="R217" s="224">
        <v>1.7486499999999996</v>
      </c>
      <c r="S217"/>
      <c r="T217" s="301">
        <v>5.7</v>
      </c>
      <c r="U217" s="224">
        <v>-1.0013499999999995</v>
      </c>
      <c r="V217"/>
      <c r="W217" s="301">
        <v>12.350000000000001</v>
      </c>
      <c r="X217" s="224">
        <v>5.6486500000000017</v>
      </c>
      <c r="Y217"/>
      <c r="Z217" s="301">
        <v>6.65</v>
      </c>
      <c r="AA217" s="224">
        <v>-5.1349999999999341E-2</v>
      </c>
      <c r="AB217">
        <v>-11.482611111111108</v>
      </c>
      <c r="AC217" s="301">
        <v>7.75</v>
      </c>
      <c r="AD217" s="223">
        <v>1.0486500000000003</v>
      </c>
      <c r="AE217"/>
      <c r="AF217" s="301">
        <v>5.7</v>
      </c>
      <c r="AG217" s="223">
        <v>-1.0013499999999995</v>
      </c>
      <c r="AH217" s="100"/>
      <c r="AI217" s="301">
        <v>7.05</v>
      </c>
      <c r="AJ217" s="223">
        <v>0.34865000000000013</v>
      </c>
      <c r="AK217" s="104"/>
      <c r="AV217" s="36">
        <v>42459</v>
      </c>
      <c r="AW217" s="163">
        <v>1.0946499999999997</v>
      </c>
      <c r="AX217" s="163">
        <v>-13.707363727265109</v>
      </c>
      <c r="AY217" s="163"/>
      <c r="BA217" s="163">
        <v>0.29464999999999986</v>
      </c>
      <c r="BB217" s="163">
        <v>-15.591317659274015</v>
      </c>
      <c r="BC217" s="163"/>
      <c r="BE217" s="163">
        <v>4.9446500000000002</v>
      </c>
      <c r="BF217" s="163">
        <v>-4.348898472367674</v>
      </c>
      <c r="BG217" s="163"/>
      <c r="BI217" s="163">
        <v>0.54464999999999986</v>
      </c>
      <c r="BJ217" s="163">
        <v>-11.015803718536029</v>
      </c>
      <c r="BK217" s="163"/>
      <c r="BM217" s="163">
        <v>0.29464999999999986</v>
      </c>
      <c r="BN217" s="163">
        <v>-15.563004605052488</v>
      </c>
      <c r="BO217" s="163"/>
      <c r="BQ217" s="163">
        <v>0.69464999999999932</v>
      </c>
      <c r="BR217" s="163">
        <v>-15.268090255325113</v>
      </c>
      <c r="BS217" s="163"/>
      <c r="BU217" s="163">
        <v>-0.45535000000000014</v>
      </c>
      <c r="BV217" s="163">
        <v>-15.550947696617648</v>
      </c>
      <c r="BW217" s="163"/>
    </row>
    <row r="218" spans="1:75" x14ac:dyDescent="0.35">
      <c r="A218" s="95">
        <v>41363</v>
      </c>
      <c r="B218" s="36">
        <v>41363</v>
      </c>
      <c r="C218" s="301">
        <v>7.95</v>
      </c>
      <c r="D218" s="301">
        <v>7.15</v>
      </c>
      <c r="E218" s="301">
        <v>11.8</v>
      </c>
      <c r="F218" s="301">
        <v>7.4</v>
      </c>
      <c r="G218" s="301">
        <v>7.15</v>
      </c>
      <c r="H218" s="301">
        <v>7.55</v>
      </c>
      <c r="I218" s="301">
        <v>6.4</v>
      </c>
      <c r="J218" s="106"/>
      <c r="K218" s="36">
        <v>42459</v>
      </c>
      <c r="L218" s="105">
        <v>6.9327000000000005</v>
      </c>
      <c r="M218" s="98">
        <f t="shared" si="6"/>
        <v>6.8553500000000005</v>
      </c>
      <c r="N218" s="108">
        <f t="shared" si="7"/>
        <v>6.7784666666666666</v>
      </c>
      <c r="O218" s="262"/>
      <c r="P218" s="181">
        <v>42459</v>
      </c>
      <c r="Q218" s="301">
        <v>7.95</v>
      </c>
      <c r="R218" s="224">
        <v>1.0946499999999997</v>
      </c>
      <c r="S218"/>
      <c r="T218" s="301">
        <v>7.15</v>
      </c>
      <c r="U218" s="224">
        <v>0.29464999999999986</v>
      </c>
      <c r="V218"/>
      <c r="W218" s="301">
        <v>11.8</v>
      </c>
      <c r="X218" s="224">
        <v>4.9446500000000002</v>
      </c>
      <c r="Y218"/>
      <c r="Z218" s="301">
        <v>7.4</v>
      </c>
      <c r="AA218" s="224">
        <v>0.54464999999999986</v>
      </c>
      <c r="AB218"/>
      <c r="AC218" s="301">
        <v>7.15</v>
      </c>
      <c r="AD218" s="223">
        <v>0.29464999999999986</v>
      </c>
      <c r="AE218"/>
      <c r="AF218" s="301">
        <v>7.55</v>
      </c>
      <c r="AG218" s="223">
        <v>0.69464999999999932</v>
      </c>
      <c r="AH218" s="100"/>
      <c r="AI218" s="301">
        <v>6.4</v>
      </c>
      <c r="AJ218" s="223">
        <v>-0.45535000000000014</v>
      </c>
      <c r="AK218" s="104"/>
      <c r="AV218" s="36">
        <v>42460</v>
      </c>
      <c r="AW218" s="163">
        <v>1.1392499999999988</v>
      </c>
      <c r="AX218" s="163">
        <v>-13.028184947480053</v>
      </c>
      <c r="AY218" s="163"/>
      <c r="BA218" s="163">
        <v>-1.3607499999999995</v>
      </c>
      <c r="BB218" s="163">
        <v>-15.22242946706146</v>
      </c>
      <c r="BC218" s="163"/>
      <c r="BE218" s="163">
        <v>4.0392500000000009</v>
      </c>
      <c r="BF218" s="163">
        <v>-3.4227455908425983</v>
      </c>
      <c r="BG218" s="163"/>
      <c r="BI218" s="163">
        <v>2.1392500000000005</v>
      </c>
      <c r="BJ218" s="163">
        <v>-10.213137887880963</v>
      </c>
      <c r="BK218" s="163"/>
      <c r="BM218" s="163">
        <v>3.9250000000000895E-2</v>
      </c>
      <c r="BN218" s="163">
        <v>-15.20283404001496</v>
      </c>
      <c r="BO218" s="163"/>
      <c r="BQ218" s="163">
        <v>0.23925000000000018</v>
      </c>
      <c r="BR218" s="163">
        <v>-14.907919690287585</v>
      </c>
      <c r="BS218" s="163"/>
      <c r="BU218" s="163">
        <v>1.4392499999999995</v>
      </c>
      <c r="BV218" s="163">
        <v>-14.871768916832592</v>
      </c>
      <c r="BW218" s="163"/>
    </row>
    <row r="219" spans="1:75" x14ac:dyDescent="0.35">
      <c r="A219" s="95">
        <v>41364</v>
      </c>
      <c r="B219" s="36">
        <v>41364</v>
      </c>
      <c r="C219" s="301">
        <v>8.1499999999999986</v>
      </c>
      <c r="D219" s="301">
        <v>5.65</v>
      </c>
      <c r="E219" s="301">
        <v>11.05</v>
      </c>
      <c r="F219" s="301">
        <v>9.15</v>
      </c>
      <c r="G219" s="301">
        <v>7.0500000000000007</v>
      </c>
      <c r="H219" s="301">
        <v>7.25</v>
      </c>
      <c r="I219" s="301">
        <v>8.4499999999999993</v>
      </c>
      <c r="J219" s="106"/>
      <c r="K219" s="36">
        <v>42460</v>
      </c>
      <c r="L219" s="105">
        <v>7.0888</v>
      </c>
      <c r="M219" s="98">
        <f t="shared" si="6"/>
        <v>7.0107499999999998</v>
      </c>
      <c r="N219" s="108">
        <f t="shared" si="7"/>
        <v>6.9331666666666676</v>
      </c>
      <c r="O219" s="262"/>
      <c r="P219" s="181">
        <v>42460</v>
      </c>
      <c r="Q219" s="301">
        <v>8.1499999999999986</v>
      </c>
      <c r="R219" s="224">
        <v>1.1392499999999988</v>
      </c>
      <c r="S219"/>
      <c r="T219" s="301">
        <v>5.65</v>
      </c>
      <c r="U219" s="224">
        <v>-1.3607499999999995</v>
      </c>
      <c r="V219"/>
      <c r="W219" s="301">
        <v>11.05</v>
      </c>
      <c r="X219" s="224">
        <v>4.0392500000000009</v>
      </c>
      <c r="Y219"/>
      <c r="Z219" s="301">
        <v>9.15</v>
      </c>
      <c r="AA219" s="224">
        <v>2.1392500000000005</v>
      </c>
      <c r="AC219" s="301">
        <v>7.0500000000000007</v>
      </c>
      <c r="AD219" s="223">
        <v>3.9250000000000895E-2</v>
      </c>
      <c r="AE219"/>
      <c r="AF219" s="301">
        <v>7.25</v>
      </c>
      <c r="AG219" s="223">
        <v>0.23925000000000018</v>
      </c>
      <c r="AH219" s="100"/>
      <c r="AI219" s="301">
        <v>8.4499999999999993</v>
      </c>
      <c r="AJ219" s="223">
        <v>1.4392499999999995</v>
      </c>
      <c r="AK219" s="104"/>
      <c r="AV219" s="36">
        <v>42461</v>
      </c>
      <c r="AW219" s="163">
        <v>2.3324500000000006</v>
      </c>
      <c r="AX219" s="163">
        <v>-12.199999454735035</v>
      </c>
      <c r="AY219" s="163"/>
      <c r="BA219" s="163">
        <v>-2.1175499999999996</v>
      </c>
      <c r="BB219" s="163">
        <v>-14.839353398258947</v>
      </c>
      <c r="BC219" s="163"/>
      <c r="BE219" s="163">
        <v>0.63245000000000129</v>
      </c>
      <c r="BF219" s="163">
        <v>-3.0511238953800901</v>
      </c>
      <c r="BG219" s="163"/>
      <c r="BI219" s="163">
        <v>3.7324500000000009</v>
      </c>
      <c r="BJ219" s="163">
        <v>-9.3212458187709437</v>
      </c>
      <c r="BK219" s="163"/>
      <c r="BM219" s="163">
        <v>2.3824500000000013</v>
      </c>
      <c r="BN219" s="163">
        <v>-14.374648547269942</v>
      </c>
      <c r="BO219" s="163"/>
      <c r="BQ219" s="163">
        <v>-3.1175499999999996</v>
      </c>
      <c r="BR219" s="163">
        <v>-14.535461384212571</v>
      </c>
      <c r="BS219" s="163"/>
      <c r="BU219" s="163">
        <v>2.0824500000000006</v>
      </c>
      <c r="BV219" s="163">
        <v>-14.043583424087574</v>
      </c>
      <c r="BW219" s="163"/>
    </row>
    <row r="220" spans="1:75" x14ac:dyDescent="0.35">
      <c r="A220" s="95">
        <v>41365</v>
      </c>
      <c r="B220" s="36">
        <v>41365</v>
      </c>
      <c r="C220" s="301">
        <v>9.5</v>
      </c>
      <c r="D220" s="301">
        <v>5.05</v>
      </c>
      <c r="E220" s="301">
        <v>7.8000000000000007</v>
      </c>
      <c r="F220" s="301">
        <v>10.9</v>
      </c>
      <c r="G220" s="301">
        <v>9.5500000000000007</v>
      </c>
      <c r="H220" s="301">
        <v>4.05</v>
      </c>
      <c r="I220" s="301">
        <v>9.25</v>
      </c>
      <c r="J220" s="106"/>
      <c r="K220" s="36">
        <v>42461</v>
      </c>
      <c r="L220" s="105">
        <v>7.2462999999999989</v>
      </c>
      <c r="M220" s="98">
        <f t="shared" si="6"/>
        <v>7.1675499999999994</v>
      </c>
      <c r="N220" s="108">
        <f t="shared" si="7"/>
        <v>7.0892666666666662</v>
      </c>
      <c r="O220" s="262"/>
      <c r="P220" s="181">
        <v>42461</v>
      </c>
      <c r="Q220" s="301">
        <v>9.5</v>
      </c>
      <c r="R220" s="224">
        <v>2.3324500000000006</v>
      </c>
      <c r="S220"/>
      <c r="T220" s="301">
        <v>5.05</v>
      </c>
      <c r="U220" s="224">
        <v>-2.1175499999999996</v>
      </c>
      <c r="V220"/>
      <c r="W220" s="301">
        <v>7.8000000000000007</v>
      </c>
      <c r="X220" s="224">
        <v>0.63245000000000129</v>
      </c>
      <c r="Y220"/>
      <c r="Z220" s="301">
        <v>10.9</v>
      </c>
      <c r="AA220" s="224">
        <v>3.7324500000000009</v>
      </c>
      <c r="AC220" s="301">
        <v>9.5500000000000007</v>
      </c>
      <c r="AD220" s="223">
        <v>2.3824500000000013</v>
      </c>
      <c r="AE220"/>
      <c r="AF220" s="301">
        <v>4.05</v>
      </c>
      <c r="AG220" s="223">
        <v>-3.1175499999999996</v>
      </c>
      <c r="AH220" s="100"/>
      <c r="AI220" s="301">
        <v>9.25</v>
      </c>
      <c r="AJ220" s="223">
        <v>2.0824500000000006</v>
      </c>
      <c r="AK220" s="104"/>
      <c r="AV220" s="36">
        <v>42462</v>
      </c>
      <c r="AW220" s="163">
        <v>3.0242500000000021</v>
      </c>
      <c r="AX220" s="163">
        <v>-11.308107385625016</v>
      </c>
      <c r="AY220" s="163"/>
      <c r="BA220" s="163">
        <v>-1.8257499999999993</v>
      </c>
      <c r="BB220" s="163">
        <v>-14.449198820971432</v>
      </c>
      <c r="BC220" s="163"/>
      <c r="BE220" s="163">
        <v>-1.0257499999999995</v>
      </c>
      <c r="BF220" s="163">
        <v>-2.6609693180925746</v>
      </c>
      <c r="BG220" s="163"/>
      <c r="BI220" s="163">
        <v>4.87425</v>
      </c>
      <c r="BJ220" s="163">
        <v>-8.3656471732959226</v>
      </c>
      <c r="BK220" s="163"/>
      <c r="BM220" s="163">
        <v>1.4242500000000007</v>
      </c>
      <c r="BN220" s="163">
        <v>-13.673876207254926</v>
      </c>
      <c r="BO220" s="163"/>
      <c r="BQ220" s="163">
        <v>-2.7257499999999997</v>
      </c>
      <c r="BR220" s="163">
        <v>-14.152385315410058</v>
      </c>
      <c r="BS220" s="163"/>
      <c r="BU220" s="163">
        <v>-2.5749999999998607E-2</v>
      </c>
      <c r="BV220" s="163">
        <v>-13.635732575587559</v>
      </c>
      <c r="BW220" s="163"/>
    </row>
    <row r="221" spans="1:75" x14ac:dyDescent="0.35">
      <c r="A221" s="95">
        <v>41366</v>
      </c>
      <c r="B221" s="36">
        <v>41366</v>
      </c>
      <c r="C221" s="301">
        <v>10.350000000000001</v>
      </c>
      <c r="D221" s="301">
        <v>5.5</v>
      </c>
      <c r="E221" s="301">
        <v>6.3</v>
      </c>
      <c r="F221" s="301">
        <v>12.2</v>
      </c>
      <c r="G221" s="301">
        <v>8.75</v>
      </c>
      <c r="H221" s="301">
        <v>4.5999999999999996</v>
      </c>
      <c r="I221" s="301">
        <v>7.3000000000000007</v>
      </c>
      <c r="J221" s="106"/>
      <c r="K221" s="36">
        <v>42462</v>
      </c>
      <c r="L221" s="105">
        <v>7.4051999999999998</v>
      </c>
      <c r="M221" s="98">
        <f t="shared" si="6"/>
        <v>7.3257499999999993</v>
      </c>
      <c r="N221" s="108">
        <f t="shared" si="7"/>
        <v>7.2467666666666659</v>
      </c>
      <c r="O221" s="262"/>
      <c r="P221" s="181">
        <v>42462</v>
      </c>
      <c r="Q221" s="301">
        <v>10.350000000000001</v>
      </c>
      <c r="R221" s="224">
        <v>3.0242500000000021</v>
      </c>
      <c r="S221"/>
      <c r="T221" s="301">
        <v>5.5</v>
      </c>
      <c r="U221" s="224">
        <v>-1.8257499999999993</v>
      </c>
      <c r="V221"/>
      <c r="W221" s="301">
        <v>6.3</v>
      </c>
      <c r="X221" s="224">
        <v>-1.0257499999999995</v>
      </c>
      <c r="Y221"/>
      <c r="Z221" s="301">
        <v>12.2</v>
      </c>
      <c r="AA221" s="224">
        <v>4.87425</v>
      </c>
      <c r="AC221" s="301">
        <v>8.75</v>
      </c>
      <c r="AD221" s="223">
        <v>1.4242500000000007</v>
      </c>
      <c r="AE221"/>
      <c r="AF221" s="301">
        <v>4.5999999999999996</v>
      </c>
      <c r="AG221" s="223">
        <v>-2.7257499999999997</v>
      </c>
      <c r="AH221" s="100"/>
      <c r="AI221" s="301">
        <v>7.3000000000000007</v>
      </c>
      <c r="AJ221" s="223">
        <v>-2.5749999999998607E-2</v>
      </c>
      <c r="AK221" s="104"/>
      <c r="AV221" s="36">
        <v>42463</v>
      </c>
      <c r="AW221" s="163">
        <v>2.8146500000000003</v>
      </c>
      <c r="AX221" s="163">
        <v>-10.479921892879998</v>
      </c>
      <c r="AY221" s="163">
        <v>-10.300222222222223</v>
      </c>
      <c r="BA221" s="163">
        <v>-1.3853500000000007</v>
      </c>
      <c r="BB221" s="163">
        <v>-14.059044243683918</v>
      </c>
      <c r="BC221" s="163"/>
      <c r="BE221" s="163">
        <v>-0.33535000000000004</v>
      </c>
      <c r="BF221" s="163">
        <v>-2.2531184695925588</v>
      </c>
      <c r="BG221" s="163"/>
      <c r="BI221" s="163">
        <v>4.2646499999999996</v>
      </c>
      <c r="BJ221" s="163">
        <v>-7.4100485278209014</v>
      </c>
      <c r="BK221" s="163"/>
      <c r="BM221" s="163">
        <v>-2.4853500000000004</v>
      </c>
      <c r="BN221" s="163">
        <v>-13.290800138452413</v>
      </c>
      <c r="BO221" s="163"/>
      <c r="BQ221" s="163">
        <v>-2.8853500000000007</v>
      </c>
      <c r="BR221" s="163">
        <v>-13.769309246607545</v>
      </c>
      <c r="BS221" s="163"/>
      <c r="BU221" s="163">
        <v>6.4650000000000318E-2</v>
      </c>
      <c r="BV221" s="163">
        <v>-13.264110880125051</v>
      </c>
      <c r="BW221" s="163"/>
    </row>
    <row r="222" spans="1:75" x14ac:dyDescent="0.35">
      <c r="A222" s="95">
        <v>41367</v>
      </c>
      <c r="B222" s="36">
        <v>41367</v>
      </c>
      <c r="C222" s="301">
        <v>10.3</v>
      </c>
      <c r="D222" s="301">
        <v>6.1</v>
      </c>
      <c r="E222" s="301">
        <v>7.15</v>
      </c>
      <c r="F222" s="301">
        <v>11.75</v>
      </c>
      <c r="G222" s="301">
        <v>5</v>
      </c>
      <c r="H222" s="301">
        <v>4.5999999999999996</v>
      </c>
      <c r="I222" s="301">
        <v>7.5500000000000007</v>
      </c>
      <c r="J222" s="106"/>
      <c r="K222" s="36">
        <v>42463</v>
      </c>
      <c r="L222" s="105">
        <v>7.565500000000001</v>
      </c>
      <c r="M222" s="98">
        <f t="shared" si="6"/>
        <v>7.4853500000000004</v>
      </c>
      <c r="N222" s="108">
        <f t="shared" si="7"/>
        <v>7.405666666666666</v>
      </c>
      <c r="O222" s="262"/>
      <c r="P222" s="181">
        <v>42463</v>
      </c>
      <c r="Q222" s="301">
        <v>10.3</v>
      </c>
      <c r="R222" s="224">
        <v>2.8146500000000003</v>
      </c>
      <c r="S222">
        <v>-10.300222222222223</v>
      </c>
      <c r="T222" s="301">
        <v>6.1</v>
      </c>
      <c r="U222" s="224">
        <v>-1.3853500000000007</v>
      </c>
      <c r="V222"/>
      <c r="W222" s="301">
        <v>7.15</v>
      </c>
      <c r="X222" s="224">
        <v>-0.33535000000000004</v>
      </c>
      <c r="Y222"/>
      <c r="Z222" s="301">
        <v>11.75</v>
      </c>
      <c r="AA222" s="224">
        <v>4.2646499999999996</v>
      </c>
      <c r="AC222" s="301">
        <v>5</v>
      </c>
      <c r="AD222" s="223">
        <v>-2.4853500000000004</v>
      </c>
      <c r="AE222"/>
      <c r="AF222" s="301">
        <v>4.5999999999999996</v>
      </c>
      <c r="AG222" s="223">
        <v>-2.8853500000000007</v>
      </c>
      <c r="AH222" s="100"/>
      <c r="AI222" s="301">
        <v>7.5500000000000007</v>
      </c>
      <c r="AJ222" s="223">
        <v>6.4650000000000318E-2</v>
      </c>
      <c r="AK222" s="104"/>
      <c r="AV222" s="36">
        <v>42464</v>
      </c>
      <c r="AW222" s="163">
        <v>1.7536499999999977</v>
      </c>
      <c r="AX222" s="163">
        <v>-9.7989495528649808</v>
      </c>
      <c r="AY222" s="163"/>
      <c r="BA222" s="163">
        <v>0.75364999999999949</v>
      </c>
      <c r="BB222" s="163">
        <v>-13.69792254822141</v>
      </c>
      <c r="BC222" s="163"/>
      <c r="BE222" s="163">
        <v>-1.2963500000000012</v>
      </c>
      <c r="BF222" s="163">
        <v>-1.8824638923050432</v>
      </c>
      <c r="BG222" s="163"/>
      <c r="BI222" s="163">
        <v>3.4536499999999988</v>
      </c>
      <c r="BJ222" s="163">
        <v>-6.5433564587108801</v>
      </c>
      <c r="BK222" s="163"/>
      <c r="BM222" s="163">
        <v>-3.3463500000000002</v>
      </c>
      <c r="BN222" s="163">
        <v>-12.937341832377397</v>
      </c>
      <c r="BO222" s="163">
        <v>-12.956</v>
      </c>
      <c r="BQ222" s="163">
        <v>-3.846350000000001</v>
      </c>
      <c r="BR222" s="163">
        <v>-13.415850940532529</v>
      </c>
      <c r="BS222" s="163"/>
      <c r="BU222" s="163">
        <v>0.20364999999999878</v>
      </c>
      <c r="BV222" s="163">
        <v>-12.902989184662543</v>
      </c>
      <c r="BW222" s="163"/>
    </row>
    <row r="223" spans="1:75" x14ac:dyDescent="0.35">
      <c r="A223" s="95">
        <v>41368</v>
      </c>
      <c r="B223" s="36">
        <v>41368</v>
      </c>
      <c r="C223" s="301">
        <v>9.3999999999999986</v>
      </c>
      <c r="D223" s="301">
        <v>8.4</v>
      </c>
      <c r="E223" s="301">
        <v>6.35</v>
      </c>
      <c r="F223" s="301">
        <v>11.1</v>
      </c>
      <c r="G223" s="301">
        <v>4.3000000000000007</v>
      </c>
      <c r="H223" s="301">
        <v>3.8</v>
      </c>
      <c r="I223" s="301">
        <v>7.85</v>
      </c>
      <c r="J223" s="106"/>
      <c r="K223" s="36">
        <v>42464</v>
      </c>
      <c r="L223" s="105">
        <v>7.7272000000000007</v>
      </c>
      <c r="M223" s="98">
        <f t="shared" si="6"/>
        <v>7.6463500000000009</v>
      </c>
      <c r="N223" s="108">
        <f t="shared" si="7"/>
        <v>7.5659666666666672</v>
      </c>
      <c r="O223" s="262"/>
      <c r="P223" s="181">
        <v>42464</v>
      </c>
      <c r="Q223" s="301">
        <v>9.3999999999999986</v>
      </c>
      <c r="R223" s="224">
        <v>1.7536499999999977</v>
      </c>
      <c r="S223"/>
      <c r="T223" s="301">
        <v>8.4</v>
      </c>
      <c r="U223" s="224">
        <v>0.75364999999999949</v>
      </c>
      <c r="V223"/>
      <c r="W223" s="301">
        <v>6.35</v>
      </c>
      <c r="X223" s="224">
        <v>-1.2963500000000012</v>
      </c>
      <c r="Y223"/>
      <c r="Z223" s="301">
        <v>11.1</v>
      </c>
      <c r="AA223" s="224">
        <v>3.4536499999999988</v>
      </c>
      <c r="AC223" s="301">
        <v>4.3000000000000007</v>
      </c>
      <c r="AD223" s="223">
        <v>-3.3463500000000002</v>
      </c>
      <c r="AE223">
        <v>-12.956</v>
      </c>
      <c r="AF223" s="301">
        <v>3.8</v>
      </c>
      <c r="AG223" s="223">
        <v>-3.846350000000001</v>
      </c>
      <c r="AH223" s="100"/>
      <c r="AI223" s="301">
        <v>7.85</v>
      </c>
      <c r="AJ223" s="223">
        <v>0.20364999999999878</v>
      </c>
      <c r="AK223" s="104"/>
      <c r="AV223" s="36">
        <v>42465</v>
      </c>
      <c r="AW223" s="163">
        <v>2.6912499999999993</v>
      </c>
      <c r="AX223" s="163">
        <v>-9.0175640601199625</v>
      </c>
      <c r="AY223" s="163"/>
      <c r="BA223" s="163">
        <v>9.1249999999999609E-2</v>
      </c>
      <c r="BB223" s="163">
        <v>-13.347300852758902</v>
      </c>
      <c r="BC223" s="163"/>
      <c r="BE223" s="163">
        <v>-2.6087500000000006</v>
      </c>
      <c r="BF223" s="163">
        <v>-1.5379878235025282</v>
      </c>
      <c r="BG223" s="163"/>
      <c r="BI223" s="163">
        <v>0.99124999999999996</v>
      </c>
      <c r="BJ223" s="163">
        <v>-6.1927347632483727</v>
      </c>
      <c r="BK223" s="163"/>
      <c r="BM223" s="163">
        <v>-0.90875000000000039</v>
      </c>
      <c r="BN223" s="163">
        <v>-12.569490983877381</v>
      </c>
      <c r="BO223" s="163"/>
      <c r="BQ223" s="163">
        <v>-3.3587500000000006</v>
      </c>
      <c r="BR223" s="163">
        <v>-13.081392634457515</v>
      </c>
      <c r="BS223" s="163"/>
      <c r="BU223" s="163">
        <v>0.5412499999999989</v>
      </c>
      <c r="BV223" s="163">
        <v>-12.552367489200035</v>
      </c>
      <c r="BW223" s="163"/>
    </row>
    <row r="224" spans="1:75" x14ac:dyDescent="0.35">
      <c r="A224" s="95">
        <v>41369</v>
      </c>
      <c r="B224" s="36">
        <v>41369</v>
      </c>
      <c r="C224" s="301">
        <v>10.5</v>
      </c>
      <c r="D224" s="301">
        <v>7.9</v>
      </c>
      <c r="E224" s="301">
        <v>5.2</v>
      </c>
      <c r="F224" s="301">
        <v>8.8000000000000007</v>
      </c>
      <c r="G224" s="301">
        <v>6.9</v>
      </c>
      <c r="H224" s="301">
        <v>4.45</v>
      </c>
      <c r="I224" s="301">
        <v>8.35</v>
      </c>
      <c r="J224" s="106"/>
      <c r="K224" s="36">
        <v>42465</v>
      </c>
      <c r="L224" s="105">
        <v>7.8903000000000008</v>
      </c>
      <c r="M224" s="98">
        <f t="shared" si="6"/>
        <v>7.8087500000000007</v>
      </c>
      <c r="N224" s="108">
        <f t="shared" si="7"/>
        <v>7.7276666666666678</v>
      </c>
      <c r="O224" s="262"/>
      <c r="P224" s="181">
        <v>42465</v>
      </c>
      <c r="Q224" s="301">
        <v>10.5</v>
      </c>
      <c r="R224" s="224">
        <v>2.6912499999999993</v>
      </c>
      <c r="S224"/>
      <c r="T224" s="301">
        <v>7.9</v>
      </c>
      <c r="U224" s="224">
        <v>9.1249999999999609E-2</v>
      </c>
      <c r="V224"/>
      <c r="W224" s="301">
        <v>5.2</v>
      </c>
      <c r="X224" s="224">
        <v>-2.6087500000000006</v>
      </c>
      <c r="Z224" s="301">
        <v>8.8000000000000007</v>
      </c>
      <c r="AA224" s="224">
        <v>0.99124999999999996</v>
      </c>
      <c r="AC224" s="301">
        <v>6.9</v>
      </c>
      <c r="AD224" s="223">
        <v>-0.90875000000000039</v>
      </c>
      <c r="AE224"/>
      <c r="AF224" s="301">
        <v>4.45</v>
      </c>
      <c r="AG224" s="223">
        <v>-3.3587500000000006</v>
      </c>
      <c r="AH224" s="100"/>
      <c r="AI224" s="301">
        <v>8.35</v>
      </c>
      <c r="AJ224" s="223">
        <v>0.5412499999999989</v>
      </c>
      <c r="AK224" s="104"/>
      <c r="AV224" s="36">
        <v>42466</v>
      </c>
      <c r="AW224" s="163">
        <v>2.7274499999999993</v>
      </c>
      <c r="AX224" s="163">
        <v>-8.2595785673749429</v>
      </c>
      <c r="AY224" s="163"/>
      <c r="BA224" s="163">
        <v>-0.17254999999999932</v>
      </c>
      <c r="BB224" s="163">
        <v>-12.999450004258886</v>
      </c>
      <c r="BC224" s="163"/>
      <c r="BE224" s="163">
        <v>-0.82254999999999967</v>
      </c>
      <c r="BF224" s="163">
        <v>-1.1901369750025119</v>
      </c>
      <c r="BG224" s="163"/>
      <c r="BI224" s="163">
        <v>2.02745</v>
      </c>
      <c r="BJ224" s="163">
        <v>-5.434749270503354</v>
      </c>
      <c r="BK224" s="163"/>
      <c r="BM224" s="163">
        <v>-0.12255000000000038</v>
      </c>
      <c r="BN224" s="163">
        <v>-12.221640135377365</v>
      </c>
      <c r="BO224" s="163"/>
      <c r="BQ224" s="163">
        <v>-2.72255</v>
      </c>
      <c r="BR224" s="163">
        <v>-12.756216565655002</v>
      </c>
      <c r="BS224" s="163"/>
      <c r="BU224" s="163">
        <v>-0.47255000000000003</v>
      </c>
      <c r="BV224" s="163">
        <v>-12.204516640700019</v>
      </c>
      <c r="BW224" s="163"/>
    </row>
    <row r="225" spans="1:75" x14ac:dyDescent="0.35">
      <c r="A225" s="95">
        <v>41370</v>
      </c>
      <c r="B225" s="36">
        <v>41370</v>
      </c>
      <c r="C225" s="301">
        <v>10.7</v>
      </c>
      <c r="D225" s="301">
        <v>7.8000000000000007</v>
      </c>
      <c r="E225" s="301">
        <v>7.15</v>
      </c>
      <c r="F225" s="301">
        <v>10</v>
      </c>
      <c r="G225" s="301">
        <v>7.85</v>
      </c>
      <c r="H225" s="301">
        <v>5.25</v>
      </c>
      <c r="I225" s="301">
        <v>7.5</v>
      </c>
      <c r="J225" s="106"/>
      <c r="K225" s="36">
        <v>42466</v>
      </c>
      <c r="L225" s="105">
        <v>8.0548000000000002</v>
      </c>
      <c r="M225" s="98">
        <f t="shared" si="6"/>
        <v>7.97255</v>
      </c>
      <c r="N225" s="108">
        <f t="shared" si="7"/>
        <v>7.8907666666666669</v>
      </c>
      <c r="O225" s="262"/>
      <c r="P225" s="181">
        <v>42466</v>
      </c>
      <c r="Q225" s="301">
        <v>10.7</v>
      </c>
      <c r="R225" s="224">
        <v>2.7274499999999993</v>
      </c>
      <c r="S225"/>
      <c r="T225" s="301">
        <v>7.8000000000000007</v>
      </c>
      <c r="U225" s="224">
        <v>-0.17254999999999932</v>
      </c>
      <c r="V225"/>
      <c r="W225" s="301">
        <v>7.15</v>
      </c>
      <c r="X225" s="224">
        <v>-0.82254999999999967</v>
      </c>
      <c r="Z225" s="301">
        <v>10</v>
      </c>
      <c r="AA225" s="224">
        <v>2.02745</v>
      </c>
      <c r="AC225" s="301">
        <v>7.85</v>
      </c>
      <c r="AD225" s="223">
        <v>-0.12255000000000038</v>
      </c>
      <c r="AE225"/>
      <c r="AF225" s="301">
        <v>5.25</v>
      </c>
      <c r="AG225" s="223">
        <v>-2.72255</v>
      </c>
      <c r="AH225" s="100"/>
      <c r="AI225" s="301">
        <v>7.5</v>
      </c>
      <c r="AJ225" s="223">
        <v>-0.47255000000000003</v>
      </c>
      <c r="AK225" s="104"/>
      <c r="AV225" s="36">
        <v>42467</v>
      </c>
      <c r="AW225" s="163">
        <v>-1.0877500000000007</v>
      </c>
      <c r="AX225" s="163">
        <v>-7.9474239900874277</v>
      </c>
      <c r="AY225" s="163"/>
      <c r="BA225" s="163">
        <v>2.2122500000000009</v>
      </c>
      <c r="BB225" s="163">
        <v>-11.530279018768848</v>
      </c>
      <c r="BC225" s="163"/>
      <c r="BE225" s="163">
        <v>0.71224999999999916</v>
      </c>
      <c r="BF225" s="163">
        <v>-0.86051527954000351</v>
      </c>
      <c r="BG225" s="163"/>
      <c r="BI225" s="163">
        <v>3.9622499999999992</v>
      </c>
      <c r="BJ225" s="163">
        <v>-4.6436572013933359</v>
      </c>
      <c r="BK225" s="163"/>
      <c r="BM225" s="163">
        <v>-0.58774999999999977</v>
      </c>
      <c r="BN225" s="163">
        <v>-11.893789286877352</v>
      </c>
      <c r="BO225" s="163"/>
      <c r="BQ225" s="163">
        <v>-2.2377500000000001</v>
      </c>
      <c r="BR225" s="163">
        <v>-12.450340496852487</v>
      </c>
      <c r="BS225" s="163"/>
      <c r="BU225" s="163">
        <v>-0.28775000000000084</v>
      </c>
      <c r="BV225" s="163">
        <v>-11.876665792200003</v>
      </c>
      <c r="BW225" s="163"/>
    </row>
    <row r="226" spans="1:75" x14ac:dyDescent="0.35">
      <c r="A226" s="95">
        <v>41371</v>
      </c>
      <c r="B226" s="36">
        <v>41371</v>
      </c>
      <c r="C226" s="301">
        <v>7.05</v>
      </c>
      <c r="D226" s="301">
        <v>10.350000000000001</v>
      </c>
      <c r="E226" s="301">
        <v>8.85</v>
      </c>
      <c r="F226" s="301">
        <v>12.1</v>
      </c>
      <c r="G226" s="301">
        <v>7.5500000000000007</v>
      </c>
      <c r="H226" s="301">
        <v>5.9</v>
      </c>
      <c r="I226" s="301">
        <v>7.85</v>
      </c>
      <c r="J226" s="106"/>
      <c r="K226" s="36">
        <v>42467</v>
      </c>
      <c r="L226" s="105">
        <v>8.2207000000000008</v>
      </c>
      <c r="M226" s="98">
        <f t="shared" si="6"/>
        <v>8.1377500000000005</v>
      </c>
      <c r="N226" s="108">
        <f t="shared" si="7"/>
        <v>8.0552666666666664</v>
      </c>
      <c r="O226" s="262"/>
      <c r="P226" s="181">
        <v>42467</v>
      </c>
      <c r="Q226" s="301">
        <v>7.05</v>
      </c>
      <c r="R226" s="224">
        <v>-1.0877500000000007</v>
      </c>
      <c r="S226"/>
      <c r="T226" s="301">
        <v>10.350000000000001</v>
      </c>
      <c r="U226" s="224">
        <v>2.2122500000000009</v>
      </c>
      <c r="V226"/>
      <c r="W226" s="301">
        <v>8.85</v>
      </c>
      <c r="X226" s="224">
        <v>0.71224999999999916</v>
      </c>
      <c r="Z226" s="301">
        <v>12.1</v>
      </c>
      <c r="AA226" s="224">
        <v>3.9622499999999992</v>
      </c>
      <c r="AC226" s="301">
        <v>7.5500000000000007</v>
      </c>
      <c r="AD226" s="223">
        <v>-0.58774999999999977</v>
      </c>
      <c r="AE226"/>
      <c r="AF226" s="301">
        <v>5.9</v>
      </c>
      <c r="AG226" s="223">
        <v>-2.2377500000000001</v>
      </c>
      <c r="AH226" s="100"/>
      <c r="AI226" s="301">
        <v>7.85</v>
      </c>
      <c r="AJ226" s="223">
        <v>-0.28775000000000084</v>
      </c>
      <c r="AK226" s="104"/>
      <c r="AV226" s="36">
        <v>42468</v>
      </c>
      <c r="AW226" s="163">
        <v>-1.9543499999999998</v>
      </c>
      <c r="AX226" s="163">
        <v>-7.6547694127999133</v>
      </c>
      <c r="AY226" s="163"/>
      <c r="BA226" s="163">
        <v>2.9956500000000013</v>
      </c>
      <c r="BB226" s="163">
        <v>-10.819093526023829</v>
      </c>
      <c r="BC226" s="163"/>
      <c r="BE226" s="163">
        <v>0.14564999999999984</v>
      </c>
      <c r="BF226" s="163">
        <v>-0.54139358407749549</v>
      </c>
      <c r="BG226" s="163"/>
      <c r="BI226" s="163">
        <v>3.5956499999999991</v>
      </c>
      <c r="BJ226" s="163">
        <v>-3.8777651322833169</v>
      </c>
      <c r="BK226" s="163"/>
      <c r="BM226" s="163">
        <v>0.54565000000000197</v>
      </c>
      <c r="BN226" s="163">
        <v>-11.574667591414842</v>
      </c>
      <c r="BO226" s="163"/>
      <c r="BQ226" s="163">
        <v>-0.30434999999999945</v>
      </c>
      <c r="BR226" s="163">
        <v>-12.142489648352473</v>
      </c>
      <c r="BS226" s="163"/>
      <c r="BU226" s="163">
        <v>9.5650000000000901E-2</v>
      </c>
      <c r="BV226" s="163">
        <v>-11.557544096737493</v>
      </c>
      <c r="BW226" s="163"/>
    </row>
    <row r="227" spans="1:75" ht="15" thickBot="1" x14ac:dyDescent="0.4">
      <c r="A227" s="95">
        <v>41372</v>
      </c>
      <c r="B227" s="36">
        <v>41372</v>
      </c>
      <c r="C227" s="301">
        <v>6.35</v>
      </c>
      <c r="D227" s="301">
        <v>11.3</v>
      </c>
      <c r="E227" s="301">
        <v>8.4499999999999993</v>
      </c>
      <c r="F227" s="301">
        <v>11.899999999999999</v>
      </c>
      <c r="G227" s="301">
        <v>8.8500000000000014</v>
      </c>
      <c r="H227" s="301">
        <v>8</v>
      </c>
      <c r="I227" s="301">
        <v>8.4</v>
      </c>
      <c r="J227" s="106"/>
      <c r="K227" s="36">
        <v>42468</v>
      </c>
      <c r="L227" s="105">
        <v>8.3879999999999981</v>
      </c>
      <c r="M227" s="98">
        <f t="shared" si="6"/>
        <v>8.3043499999999995</v>
      </c>
      <c r="N227" s="108">
        <f t="shared" si="7"/>
        <v>8.221166666666667</v>
      </c>
      <c r="O227" s="262"/>
      <c r="P227" s="181">
        <v>42468</v>
      </c>
      <c r="Q227" s="301">
        <v>6.35</v>
      </c>
      <c r="R227" s="224">
        <v>-1.9543499999999998</v>
      </c>
      <c r="S227"/>
      <c r="T227" s="301">
        <v>11.3</v>
      </c>
      <c r="U227" s="224">
        <v>2.9956500000000013</v>
      </c>
      <c r="V227"/>
      <c r="W227" s="301">
        <v>8.4499999999999993</v>
      </c>
      <c r="X227" s="224">
        <v>0.14564999999999984</v>
      </c>
      <c r="Z227" s="301">
        <v>11.899999999999999</v>
      </c>
      <c r="AA227" s="224">
        <v>3.5956499999999991</v>
      </c>
      <c r="AC227" s="301">
        <v>8.8500000000000014</v>
      </c>
      <c r="AD227" s="223">
        <v>0.54565000000000197</v>
      </c>
      <c r="AE227"/>
      <c r="AF227" s="301">
        <v>8</v>
      </c>
      <c r="AG227" s="223">
        <v>-0.30434999999999945</v>
      </c>
      <c r="AH227" s="100"/>
      <c r="AI227" s="301">
        <v>8.4</v>
      </c>
      <c r="AJ227" s="223">
        <v>9.5650000000000901E-2</v>
      </c>
      <c r="AK227" s="104"/>
      <c r="AV227" s="36">
        <v>42469</v>
      </c>
      <c r="AW227" s="163">
        <v>-1.7723499999999994</v>
      </c>
      <c r="AX227" s="163">
        <v>-7.3816148355123996</v>
      </c>
      <c r="AY227" s="163"/>
      <c r="BA227" s="163">
        <v>2.2276500000000006</v>
      </c>
      <c r="BB227" s="163">
        <v>-10.13130803327881</v>
      </c>
      <c r="BC227" s="163"/>
      <c r="BE227" s="163">
        <v>7.7650000000001995E-2</v>
      </c>
      <c r="BF227" s="163">
        <v>-0.23277188861498699</v>
      </c>
      <c r="BG227" s="163"/>
      <c r="BI227" s="163">
        <v>5.3776500000000009</v>
      </c>
      <c r="BJ227" s="163">
        <v>-3.0841664868082956</v>
      </c>
      <c r="BK227" s="163"/>
      <c r="BM227" s="163">
        <v>-7.234999999999836E-2</v>
      </c>
      <c r="BN227" s="163">
        <v>-11.286816742914828</v>
      </c>
      <c r="BO227" s="163"/>
      <c r="BQ227" s="163">
        <v>0.37765000000000093</v>
      </c>
      <c r="BR227" s="163">
        <v>-11.525246257427455</v>
      </c>
      <c r="BS227" s="163"/>
      <c r="BU227" s="163">
        <v>0.37765000000000093</v>
      </c>
      <c r="BV227" s="163">
        <v>-11.248922401274983</v>
      </c>
      <c r="BW227" s="163">
        <v>-11.986718253968254</v>
      </c>
    </row>
    <row r="228" spans="1:75" ht="15" thickBot="1" x14ac:dyDescent="0.4">
      <c r="A228" s="95">
        <v>41373</v>
      </c>
      <c r="B228" s="36">
        <v>41373</v>
      </c>
      <c r="C228" s="301">
        <v>6.6999999999999993</v>
      </c>
      <c r="D228" s="301">
        <v>10.7</v>
      </c>
      <c r="E228" s="301">
        <v>8.5500000000000007</v>
      </c>
      <c r="F228" s="301">
        <v>13.85</v>
      </c>
      <c r="G228" s="301">
        <v>8.4</v>
      </c>
      <c r="H228" s="301">
        <v>8.85</v>
      </c>
      <c r="I228" s="301">
        <v>8.85</v>
      </c>
      <c r="J228" s="106"/>
      <c r="K228" s="36">
        <v>42469</v>
      </c>
      <c r="L228" s="105">
        <v>8.5566999999999993</v>
      </c>
      <c r="M228" s="98">
        <f t="shared" si="6"/>
        <v>8.4723499999999987</v>
      </c>
      <c r="N228" s="108">
        <f t="shared" si="7"/>
        <v>8.3884666666666661</v>
      </c>
      <c r="O228" s="262"/>
      <c r="P228" s="181">
        <v>42469</v>
      </c>
      <c r="Q228" s="301">
        <v>6.6999999999999993</v>
      </c>
      <c r="R228" s="224">
        <v>-1.7723499999999994</v>
      </c>
      <c r="S228"/>
      <c r="T228" s="301">
        <v>10.7</v>
      </c>
      <c r="U228" s="224">
        <v>2.2276500000000006</v>
      </c>
      <c r="V228"/>
      <c r="W228" s="301">
        <v>8.5500000000000007</v>
      </c>
      <c r="X228" s="224">
        <v>7.7650000000001995E-2</v>
      </c>
      <c r="Z228" s="301">
        <v>13.85</v>
      </c>
      <c r="AA228" s="224">
        <v>5.3776500000000009</v>
      </c>
      <c r="AC228" s="301">
        <v>8.4</v>
      </c>
      <c r="AD228" s="223">
        <v>-7.234999999999836E-2</v>
      </c>
      <c r="AE228"/>
      <c r="AF228" s="301">
        <v>8.85</v>
      </c>
      <c r="AG228" s="223">
        <v>0.37765000000000093</v>
      </c>
      <c r="AH228" s="100"/>
      <c r="AI228" s="301">
        <v>8.85</v>
      </c>
      <c r="AJ228" s="223">
        <v>0.37765000000000093</v>
      </c>
      <c r="AK228">
        <v>-11.986718253968254</v>
      </c>
      <c r="AV228" s="36">
        <v>42470</v>
      </c>
      <c r="AW228" s="163">
        <v>-0.89175000000000004</v>
      </c>
      <c r="AX228" s="163">
        <v>-7.1137639870123852</v>
      </c>
      <c r="AY228" s="163"/>
      <c r="BA228" s="163">
        <v>-0.14175000000000004</v>
      </c>
      <c r="BB228" s="163">
        <v>-9.8634571847787953</v>
      </c>
      <c r="BC228" s="163"/>
      <c r="BE228" s="163">
        <v>1.4582500000000014</v>
      </c>
      <c r="BF228" s="163">
        <v>0.3294004514000286</v>
      </c>
      <c r="BG228" s="163"/>
      <c r="BI228" s="163">
        <v>3.60825</v>
      </c>
      <c r="BJ228" s="163">
        <v>-2.3686744176982755</v>
      </c>
      <c r="BK228" s="163"/>
      <c r="BM228" s="163">
        <v>-2.7417499999999997</v>
      </c>
      <c r="BN228" s="163">
        <v>-11.038840674112313</v>
      </c>
      <c r="BO228" s="163"/>
      <c r="BQ228" s="163">
        <v>0.50825000000000031</v>
      </c>
      <c r="BR228" s="308">
        <v>-11.227124561964946</v>
      </c>
      <c r="BS228" s="230">
        <v>-11.447822222222223</v>
      </c>
      <c r="BU228" s="163">
        <v>0.35824999999999996</v>
      </c>
      <c r="BV228" s="163">
        <v>-10.950800705812474</v>
      </c>
      <c r="BW228" s="163"/>
    </row>
    <row r="229" spans="1:75" x14ac:dyDescent="0.35">
      <c r="A229" s="95">
        <v>41374</v>
      </c>
      <c r="B229" s="36">
        <v>41374</v>
      </c>
      <c r="C229" s="301">
        <v>7.75</v>
      </c>
      <c r="D229" s="301">
        <v>8.5</v>
      </c>
      <c r="E229" s="301">
        <v>10.100000000000001</v>
      </c>
      <c r="F229" s="301">
        <v>12.25</v>
      </c>
      <c r="G229" s="301">
        <v>5.9</v>
      </c>
      <c r="H229" s="301">
        <v>9.15</v>
      </c>
      <c r="I229" s="301">
        <v>9</v>
      </c>
      <c r="J229" s="106"/>
      <c r="K229" s="36">
        <v>42470</v>
      </c>
      <c r="L229" s="105">
        <v>8.7268000000000008</v>
      </c>
      <c r="M229" s="98">
        <f t="shared" si="6"/>
        <v>8.64175</v>
      </c>
      <c r="N229" s="108">
        <f t="shared" si="7"/>
        <v>8.5571666666666655</v>
      </c>
      <c r="O229" s="262"/>
      <c r="P229" s="181">
        <v>42470</v>
      </c>
      <c r="Q229" s="301">
        <v>7.75</v>
      </c>
      <c r="R229" s="224">
        <v>-0.89175000000000004</v>
      </c>
      <c r="S229"/>
      <c r="T229" s="301">
        <v>8.5</v>
      </c>
      <c r="U229" s="224">
        <v>-0.14175000000000004</v>
      </c>
      <c r="W229" s="301">
        <v>10.100000000000001</v>
      </c>
      <c r="X229" s="224">
        <v>1.4582500000000014</v>
      </c>
      <c r="Z229" s="301">
        <v>12.25</v>
      </c>
      <c r="AA229" s="224">
        <v>3.60825</v>
      </c>
      <c r="AC229" s="301">
        <v>5.9</v>
      </c>
      <c r="AD229" s="223">
        <v>-2.7417499999999997</v>
      </c>
      <c r="AE229"/>
      <c r="AF229" s="301">
        <v>9.15</v>
      </c>
      <c r="AG229" s="223">
        <v>0.50825000000000031</v>
      </c>
      <c r="AH229" s="100">
        <v>-11.447822222222223</v>
      </c>
      <c r="AI229" s="301">
        <v>9</v>
      </c>
      <c r="AJ229" s="223">
        <v>0.35824999999999996</v>
      </c>
      <c r="AV229" s="36">
        <v>42471</v>
      </c>
      <c r="AW229" s="163">
        <v>-0.21255000000000024</v>
      </c>
      <c r="AX229" s="163">
        <v>-6.8659131385123704</v>
      </c>
      <c r="AY229" s="163"/>
      <c r="BA229" s="163">
        <v>0.13744999999999941</v>
      </c>
      <c r="BB229" s="163">
        <v>-9.5758354893162867</v>
      </c>
      <c r="BC229" s="163"/>
      <c r="BE229" s="163">
        <v>1.8874499999999994</v>
      </c>
      <c r="BF229" s="163">
        <v>0.87177279141504405</v>
      </c>
      <c r="BG229" s="163"/>
      <c r="BI229" s="163">
        <v>1.9874500000000008</v>
      </c>
      <c r="BJ229" s="163">
        <v>-1.8263020776832599</v>
      </c>
      <c r="BK229" s="163"/>
      <c r="BM229" s="163">
        <v>-4.1625499999999995</v>
      </c>
      <c r="BN229" s="163">
        <v>-10.832078639249799</v>
      </c>
      <c r="BO229" s="163"/>
      <c r="BQ229" s="163">
        <v>0.43745000000000012</v>
      </c>
      <c r="BR229" s="163">
        <v>-10.651881171039928</v>
      </c>
      <c r="BS229" s="163"/>
      <c r="BU229" s="163">
        <v>-2.2125500000000002</v>
      </c>
      <c r="BV229" s="163">
        <v>-10.72212463700996</v>
      </c>
      <c r="BW229" s="163"/>
    </row>
    <row r="230" spans="1:75" x14ac:dyDescent="0.35">
      <c r="A230" s="95">
        <v>41375</v>
      </c>
      <c r="B230" s="36">
        <v>41375</v>
      </c>
      <c r="C230" s="301">
        <v>8.6</v>
      </c>
      <c r="D230" s="301">
        <v>8.9499999999999993</v>
      </c>
      <c r="E230" s="301">
        <v>10.7</v>
      </c>
      <c r="F230" s="301">
        <v>10.8</v>
      </c>
      <c r="G230" s="301">
        <v>4.6500000000000004</v>
      </c>
      <c r="H230" s="301">
        <v>9.25</v>
      </c>
      <c r="I230" s="301">
        <v>6.6</v>
      </c>
      <c r="J230" s="106"/>
      <c r="K230" s="36">
        <v>42471</v>
      </c>
      <c r="L230" s="105">
        <v>8.898299999999999</v>
      </c>
      <c r="M230" s="98">
        <f t="shared" si="6"/>
        <v>8.8125499999999999</v>
      </c>
      <c r="N230" s="108">
        <f t="shared" si="7"/>
        <v>8.7272666666666669</v>
      </c>
      <c r="O230" s="262"/>
      <c r="P230" s="181">
        <v>42471</v>
      </c>
      <c r="Q230" s="301">
        <v>8.6</v>
      </c>
      <c r="R230" s="224">
        <v>-0.21255000000000024</v>
      </c>
      <c r="S230"/>
      <c r="T230" s="301">
        <v>8.9499999999999993</v>
      </c>
      <c r="U230" s="224">
        <v>0.13744999999999941</v>
      </c>
      <c r="W230" s="301">
        <v>10.7</v>
      </c>
      <c r="X230" s="224">
        <v>1.8874499999999994</v>
      </c>
      <c r="Z230" s="301">
        <v>10.8</v>
      </c>
      <c r="AA230" s="224">
        <v>1.9874500000000008</v>
      </c>
      <c r="AC230" s="301">
        <v>4.6500000000000004</v>
      </c>
      <c r="AD230" s="223">
        <v>-4.1625499999999995</v>
      </c>
      <c r="AF230" s="301">
        <v>9.25</v>
      </c>
      <c r="AG230" s="223">
        <v>0.43745000000000012</v>
      </c>
      <c r="AH230" s="100"/>
      <c r="AI230" s="301">
        <v>6.6</v>
      </c>
      <c r="AJ230" s="223">
        <v>-2.2125500000000002</v>
      </c>
      <c r="AV230" s="36">
        <v>42472</v>
      </c>
      <c r="AW230" s="328">
        <v>-2.9347499999999984</v>
      </c>
      <c r="AX230" s="328"/>
      <c r="AY230" s="328"/>
      <c r="AZ230" s="329"/>
      <c r="BA230" s="328">
        <v>1.3652500000000014</v>
      </c>
      <c r="BB230" s="328"/>
      <c r="BC230" s="328"/>
      <c r="BD230" s="329"/>
      <c r="BE230" s="328">
        <v>0.16525000000000212</v>
      </c>
      <c r="BF230" s="328"/>
      <c r="BG230" s="328"/>
      <c r="BH230" s="329"/>
      <c r="BI230" s="328">
        <v>1.6152500000000014</v>
      </c>
      <c r="BJ230" s="328"/>
      <c r="BK230" s="328"/>
      <c r="BL230" s="329"/>
      <c r="BM230" s="328">
        <v>-3.9347499999999975</v>
      </c>
      <c r="BN230" s="328"/>
      <c r="BO230" s="328"/>
      <c r="BP230" s="329"/>
      <c r="BQ230" s="328">
        <v>-0.63474999999999859</v>
      </c>
      <c r="BR230" s="328"/>
      <c r="BS230" s="328"/>
      <c r="BU230" s="163">
        <v>-1.5847499999999979</v>
      </c>
      <c r="BV230" s="163"/>
      <c r="BW230" s="163"/>
    </row>
    <row r="231" spans="1:75" x14ac:dyDescent="0.35">
      <c r="A231" s="95">
        <v>41376</v>
      </c>
      <c r="B231" s="36">
        <v>41376</v>
      </c>
      <c r="C231" s="301">
        <v>6.05</v>
      </c>
      <c r="D231" s="301">
        <v>10.35</v>
      </c>
      <c r="E231" s="301">
        <v>9.15</v>
      </c>
      <c r="F231" s="301">
        <v>10.6</v>
      </c>
      <c r="G231" s="301">
        <v>5.0500000000000007</v>
      </c>
      <c r="H231" s="301">
        <v>8.35</v>
      </c>
      <c r="I231" s="301">
        <v>7.4</v>
      </c>
      <c r="J231" s="106"/>
      <c r="K231" s="36">
        <v>42472</v>
      </c>
      <c r="L231" s="105">
        <v>9.0711999999999993</v>
      </c>
      <c r="M231" s="98">
        <f t="shared" si="6"/>
        <v>8.9847499999999982</v>
      </c>
      <c r="N231" s="108">
        <f t="shared" si="7"/>
        <v>8.8987666666666669</v>
      </c>
      <c r="O231" s="262"/>
      <c r="P231" s="181">
        <v>42472</v>
      </c>
      <c r="Q231" s="301">
        <v>6.05</v>
      </c>
      <c r="R231" s="224">
        <v>-2.9347499999999984</v>
      </c>
      <c r="S231"/>
      <c r="T231" s="301">
        <v>10.35</v>
      </c>
      <c r="U231" s="224">
        <v>1.3652500000000014</v>
      </c>
      <c r="W231" s="301">
        <v>9.15</v>
      </c>
      <c r="X231" s="224">
        <v>0.16525000000000212</v>
      </c>
      <c r="Z231" s="301">
        <v>10.6</v>
      </c>
      <c r="AA231" s="224">
        <v>1.6152500000000014</v>
      </c>
      <c r="AC231" s="301">
        <v>5.0500000000000007</v>
      </c>
      <c r="AD231" s="223">
        <v>-3.9347499999999975</v>
      </c>
      <c r="AF231" s="301">
        <v>8.35</v>
      </c>
      <c r="AG231" s="223">
        <v>-0.63474999999999859</v>
      </c>
      <c r="AH231" s="100"/>
      <c r="AI231" s="301">
        <v>7.4</v>
      </c>
      <c r="AJ231" s="223">
        <v>-1.5847499999999979</v>
      </c>
      <c r="AV231" s="36">
        <v>42473</v>
      </c>
      <c r="AW231" s="163">
        <v>-3.5083499999999983</v>
      </c>
      <c r="AX231" s="163"/>
      <c r="AY231" s="163"/>
      <c r="BA231" s="163">
        <v>-0.7583499999999983</v>
      </c>
      <c r="BB231" s="163"/>
      <c r="BC231" s="163"/>
      <c r="BE231" s="163">
        <v>4.1650000000000631E-2</v>
      </c>
      <c r="BF231" s="163"/>
      <c r="BG231" s="163"/>
      <c r="BI231" s="163">
        <v>0.94165000000000099</v>
      </c>
      <c r="BJ231" s="163"/>
      <c r="BK231" s="163"/>
      <c r="BM231" s="163">
        <v>-2.808349999999999</v>
      </c>
      <c r="BN231" s="163"/>
      <c r="BO231" s="163"/>
      <c r="BQ231" s="163">
        <v>-2.2583499999999983</v>
      </c>
      <c r="BR231" s="163"/>
      <c r="BS231" s="163"/>
      <c r="BU231" s="163">
        <v>-1.6583499999999987</v>
      </c>
      <c r="BV231" s="163"/>
      <c r="BW231" s="163"/>
    </row>
    <row r="232" spans="1:75" x14ac:dyDescent="0.35">
      <c r="A232" s="95">
        <v>41377</v>
      </c>
      <c r="B232" s="36">
        <v>41377</v>
      </c>
      <c r="C232" s="301">
        <v>5.65</v>
      </c>
      <c r="D232" s="301">
        <v>8.4</v>
      </c>
      <c r="E232" s="301">
        <v>9.1999999999999993</v>
      </c>
      <c r="F232" s="301">
        <v>10.1</v>
      </c>
      <c r="G232" s="301">
        <v>6.35</v>
      </c>
      <c r="H232" s="301">
        <v>6.9</v>
      </c>
      <c r="I232" s="301">
        <v>7.5</v>
      </c>
      <c r="J232" s="106"/>
      <c r="K232" s="36">
        <v>42473</v>
      </c>
      <c r="L232" s="105">
        <v>9.2454999999999998</v>
      </c>
      <c r="M232" s="98">
        <f t="shared" si="6"/>
        <v>9.1583499999999987</v>
      </c>
      <c r="N232" s="108">
        <f t="shared" si="7"/>
        <v>9.0716666666666654</v>
      </c>
      <c r="O232" s="262"/>
      <c r="P232" s="181">
        <v>42473</v>
      </c>
      <c r="Q232" s="301">
        <v>5.65</v>
      </c>
      <c r="R232" s="224">
        <v>-3.5083499999999983</v>
      </c>
      <c r="S232"/>
      <c r="T232" s="301">
        <v>8.4</v>
      </c>
      <c r="U232" s="224">
        <v>-0.7583499999999983</v>
      </c>
      <c r="W232" s="301">
        <v>9.1999999999999993</v>
      </c>
      <c r="X232" s="224">
        <v>4.1650000000000631E-2</v>
      </c>
      <c r="Z232" s="301">
        <v>10.1</v>
      </c>
      <c r="AA232" s="224">
        <v>0.94165000000000099</v>
      </c>
      <c r="AC232" s="301">
        <v>6.35</v>
      </c>
      <c r="AD232" s="223">
        <v>-2.808349999999999</v>
      </c>
      <c r="AF232" s="301">
        <v>6.9</v>
      </c>
      <c r="AG232" s="223">
        <v>-2.2583499999999983</v>
      </c>
      <c r="AI232" s="301">
        <v>7.5</v>
      </c>
      <c r="AJ232" s="223">
        <v>-1.6583499999999987</v>
      </c>
      <c r="AV232" s="36">
        <v>42474</v>
      </c>
      <c r="AW232" s="163">
        <v>-3.8833499999999992</v>
      </c>
      <c r="AX232" s="163"/>
      <c r="AY232" s="163"/>
      <c r="BA232" s="163">
        <v>-2.3833499999999992</v>
      </c>
      <c r="BB232" s="163"/>
      <c r="BC232" s="163"/>
      <c r="BE232" s="163">
        <v>-0.93334999999999901</v>
      </c>
      <c r="BF232" s="163"/>
      <c r="BG232" s="163"/>
      <c r="BI232" s="163">
        <v>0.31664999999999921</v>
      </c>
      <c r="BJ232" s="163"/>
      <c r="BK232" s="163"/>
      <c r="BM232" s="163">
        <v>-1.933349999999999</v>
      </c>
      <c r="BN232" s="163"/>
      <c r="BO232" s="163"/>
      <c r="BQ232" s="163">
        <v>-0.73334999999999972</v>
      </c>
      <c r="BR232" s="163"/>
      <c r="BS232" s="163"/>
      <c r="BU232" s="163">
        <v>-1.8333499999999994</v>
      </c>
      <c r="BV232" s="163"/>
      <c r="BW232" s="163"/>
    </row>
    <row r="233" spans="1:75" x14ac:dyDescent="0.35">
      <c r="A233" s="95">
        <v>41378</v>
      </c>
      <c r="B233" s="36">
        <v>41378</v>
      </c>
      <c r="C233" s="301">
        <v>5.45</v>
      </c>
      <c r="D233" s="301">
        <v>6.95</v>
      </c>
      <c r="E233" s="301">
        <v>8.4</v>
      </c>
      <c r="F233" s="301">
        <v>9.6499999999999986</v>
      </c>
      <c r="G233" s="301">
        <v>7.4</v>
      </c>
      <c r="H233" s="301">
        <v>8.6</v>
      </c>
      <c r="I233" s="301">
        <v>7.5</v>
      </c>
      <c r="J233" s="106"/>
      <c r="K233" s="36">
        <v>42474</v>
      </c>
      <c r="L233" s="105">
        <v>9.4211999999999989</v>
      </c>
      <c r="M233" s="98">
        <f t="shared" si="6"/>
        <v>9.3333499999999994</v>
      </c>
      <c r="N233" s="108">
        <f t="shared" si="7"/>
        <v>9.245966666666666</v>
      </c>
      <c r="O233" s="262"/>
      <c r="P233" s="181">
        <v>42474</v>
      </c>
      <c r="Q233" s="301">
        <v>5.45</v>
      </c>
      <c r="R233" s="224">
        <v>-3.8833499999999992</v>
      </c>
      <c r="S233"/>
      <c r="T233" s="301">
        <v>6.95</v>
      </c>
      <c r="U233" s="224">
        <v>-2.3833499999999992</v>
      </c>
      <c r="W233" s="301">
        <v>8.4</v>
      </c>
      <c r="X233" s="224">
        <v>-0.93334999999999901</v>
      </c>
      <c r="Z233" s="301">
        <v>9.6499999999999986</v>
      </c>
      <c r="AA233" s="224">
        <v>0.31664999999999921</v>
      </c>
      <c r="AC233" s="301">
        <v>7.4</v>
      </c>
      <c r="AD233" s="223">
        <v>-1.933349999999999</v>
      </c>
      <c r="AF233" s="301">
        <v>8.6</v>
      </c>
      <c r="AG233" s="223">
        <v>-0.73334999999999972</v>
      </c>
      <c r="AI233" s="301">
        <v>7.5</v>
      </c>
      <c r="AJ233" s="223">
        <v>-1.8333499999999994</v>
      </c>
      <c r="AV233" s="36">
        <v>42475</v>
      </c>
      <c r="AW233" s="163">
        <v>-5.0597499999999984</v>
      </c>
      <c r="AX233" s="163"/>
      <c r="AY233" s="163"/>
      <c r="BA233" s="163">
        <v>-0.8097499999999993</v>
      </c>
      <c r="BB233" s="163"/>
      <c r="BC233" s="163"/>
      <c r="BE233" s="163">
        <v>-3.1097499999999982</v>
      </c>
      <c r="BF233" s="163"/>
      <c r="BG233" s="163"/>
      <c r="BI233" s="163">
        <v>-0.35975000000000001</v>
      </c>
      <c r="BJ233" s="163"/>
      <c r="BK233" s="163"/>
      <c r="BM233" s="163">
        <v>-2.3597499999999982</v>
      </c>
      <c r="BN233" s="163"/>
      <c r="BO233" s="163"/>
      <c r="BQ233" s="163">
        <v>0.39025000000000176</v>
      </c>
      <c r="BR233" s="163"/>
      <c r="BS233" s="163"/>
      <c r="BU233" s="163">
        <v>-1.9097499999999989</v>
      </c>
      <c r="BV233" s="163"/>
      <c r="BW233" s="163"/>
    </row>
    <row r="234" spans="1:75" x14ac:dyDescent="0.35">
      <c r="A234" s="95">
        <v>41379</v>
      </c>
      <c r="B234" s="36">
        <v>41379</v>
      </c>
      <c r="C234" s="301">
        <v>4.45</v>
      </c>
      <c r="D234" s="301">
        <v>8.6999999999999993</v>
      </c>
      <c r="E234" s="301">
        <v>6.4</v>
      </c>
      <c r="F234" s="301">
        <v>9.1499999999999986</v>
      </c>
      <c r="G234" s="301">
        <v>7.15</v>
      </c>
      <c r="H234" s="301">
        <v>9.9</v>
      </c>
      <c r="I234" s="301">
        <v>7.6</v>
      </c>
      <c r="J234" s="106"/>
      <c r="K234" s="36">
        <v>42475</v>
      </c>
      <c r="L234" s="105">
        <v>9.5982999999999983</v>
      </c>
      <c r="M234" s="98">
        <f t="shared" si="6"/>
        <v>9.5097499999999986</v>
      </c>
      <c r="N234" s="108">
        <f t="shared" si="7"/>
        <v>9.4216666666666651</v>
      </c>
      <c r="O234" s="262"/>
      <c r="P234" s="181">
        <v>42475</v>
      </c>
      <c r="Q234" s="301">
        <v>4.45</v>
      </c>
      <c r="R234" s="224">
        <v>-5.0597499999999984</v>
      </c>
      <c r="S234"/>
      <c r="T234" s="301">
        <v>8.6999999999999993</v>
      </c>
      <c r="U234" s="224">
        <v>-0.8097499999999993</v>
      </c>
      <c r="W234" s="301">
        <v>6.4</v>
      </c>
      <c r="X234" s="224">
        <v>-3.1097499999999982</v>
      </c>
      <c r="Z234" s="301">
        <v>9.1499999999999986</v>
      </c>
      <c r="AA234" s="224">
        <v>-0.35975000000000001</v>
      </c>
      <c r="AC234" s="301">
        <v>7.15</v>
      </c>
      <c r="AD234" s="223">
        <v>-2.3597499999999982</v>
      </c>
      <c r="AF234" s="301">
        <v>9.9</v>
      </c>
      <c r="AG234" s="223">
        <v>0.39025000000000176</v>
      </c>
      <c r="AI234" s="301">
        <v>7.6</v>
      </c>
      <c r="AJ234" s="223">
        <v>-1.9097499999999989</v>
      </c>
      <c r="AV234" s="36">
        <v>42476</v>
      </c>
      <c r="AW234" s="163">
        <v>-12</v>
      </c>
      <c r="AX234" s="163"/>
      <c r="AY234" s="163"/>
      <c r="BA234" s="163">
        <v>-12</v>
      </c>
      <c r="BB234" s="163"/>
      <c r="BC234" s="163"/>
      <c r="BE234" s="163">
        <v>-12</v>
      </c>
      <c r="BF234" s="163"/>
      <c r="BG234" s="163"/>
      <c r="BI234" s="163">
        <v>-12</v>
      </c>
      <c r="BJ234" s="163"/>
      <c r="BK234" s="163"/>
      <c r="BM234" s="163">
        <v>-12</v>
      </c>
      <c r="BN234" s="163"/>
      <c r="BO234" s="163"/>
      <c r="BQ234" s="163">
        <v>-12</v>
      </c>
      <c r="BR234" s="163"/>
      <c r="BS234" s="163"/>
      <c r="BU234" s="163">
        <v>-12</v>
      </c>
      <c r="BV234" s="163"/>
      <c r="BW234" s="163"/>
    </row>
    <row r="235" spans="1:75" x14ac:dyDescent="0.35">
      <c r="A235" s="95">
        <v>41380</v>
      </c>
      <c r="B235" s="36">
        <v>41380</v>
      </c>
      <c r="C235" s="301">
        <v>5.6</v>
      </c>
      <c r="D235" s="301">
        <v>9.75</v>
      </c>
      <c r="E235" s="301">
        <v>7.7</v>
      </c>
      <c r="F235" s="301">
        <v>9.8000000000000007</v>
      </c>
      <c r="G235" s="301">
        <v>6.2</v>
      </c>
      <c r="H235" s="301">
        <v>8.9</v>
      </c>
      <c r="I235" s="301">
        <v>6.85</v>
      </c>
      <c r="J235" s="106"/>
      <c r="P235" s="181">
        <v>42476</v>
      </c>
      <c r="Q235" s="301">
        <v>5.6</v>
      </c>
      <c r="R235" s="224">
        <v>-12</v>
      </c>
      <c r="T235" s="301">
        <v>9.75</v>
      </c>
      <c r="U235" s="224">
        <v>-12</v>
      </c>
      <c r="W235" s="301">
        <v>7.7</v>
      </c>
      <c r="X235" s="224">
        <v>-12</v>
      </c>
      <c r="Z235" s="301">
        <v>9.8000000000000007</v>
      </c>
      <c r="AA235" s="224">
        <v>-12</v>
      </c>
      <c r="AC235" s="301">
        <v>6.2</v>
      </c>
      <c r="AD235" s="224">
        <v>-12</v>
      </c>
      <c r="AF235" s="301">
        <v>8.9</v>
      </c>
      <c r="AG235" s="224">
        <v>-12</v>
      </c>
      <c r="AI235" s="301">
        <v>6.85</v>
      </c>
      <c r="AJ235" s="224">
        <v>-12</v>
      </c>
      <c r="AV235" s="36">
        <v>42477</v>
      </c>
    </row>
    <row r="236" spans="1:75" x14ac:dyDescent="0.35">
      <c r="A236" s="95">
        <v>41381</v>
      </c>
      <c r="B236" s="36">
        <v>41381</v>
      </c>
      <c r="C236" s="301">
        <v>6.15</v>
      </c>
      <c r="D236" s="301">
        <v>10.350000000000001</v>
      </c>
      <c r="E236" s="301">
        <v>10.75</v>
      </c>
      <c r="F236" s="301">
        <v>12</v>
      </c>
      <c r="G236" s="301">
        <v>7.8</v>
      </c>
      <c r="H236" s="301">
        <v>8.6999999999999993</v>
      </c>
      <c r="I236" s="107"/>
      <c r="J236" s="106"/>
      <c r="P236" s="181">
        <v>42477</v>
      </c>
      <c r="Q236" s="301">
        <v>6.15</v>
      </c>
      <c r="R236" s="224"/>
      <c r="T236" s="301">
        <v>10.350000000000001</v>
      </c>
      <c r="U236" s="224"/>
      <c r="W236" s="301">
        <v>10.75</v>
      </c>
      <c r="X236" s="224"/>
      <c r="Z236" s="301">
        <v>12</v>
      </c>
      <c r="AA236" s="224"/>
      <c r="AC236" s="301">
        <v>7.8</v>
      </c>
      <c r="AD236" s="223"/>
      <c r="AF236" s="301">
        <v>8.6999999999999993</v>
      </c>
      <c r="AG236" s="416"/>
      <c r="AI236" s="107"/>
      <c r="AV236" s="36">
        <v>42478</v>
      </c>
      <c r="AW236" t="s">
        <v>191</v>
      </c>
      <c r="AX236">
        <v>0.94812222313529848</v>
      </c>
      <c r="BB236">
        <v>0.97669197729955459</v>
      </c>
      <c r="BF236">
        <v>0.96080046960031096</v>
      </c>
      <c r="BJ236">
        <v>0.97331393280565692</v>
      </c>
      <c r="BN236">
        <v>0.96887343644237378</v>
      </c>
      <c r="BR236">
        <v>0.95986987190734674</v>
      </c>
      <c r="BV236">
        <v>0.98507454644920645</v>
      </c>
    </row>
    <row r="237" spans="1:75" x14ac:dyDescent="0.35">
      <c r="A237" s="95">
        <v>41382</v>
      </c>
      <c r="B237" s="36">
        <v>41382</v>
      </c>
      <c r="C237" s="301">
        <v>6.8</v>
      </c>
      <c r="D237" s="301">
        <v>10.15</v>
      </c>
      <c r="E237" s="301">
        <v>12</v>
      </c>
      <c r="F237" s="301">
        <v>14.45</v>
      </c>
      <c r="G237" s="301">
        <v>10.649999999999999</v>
      </c>
      <c r="H237" s="301">
        <v>7.1</v>
      </c>
      <c r="I237" s="107"/>
      <c r="J237" s="106"/>
      <c r="P237" s="181">
        <v>42478</v>
      </c>
      <c r="Q237" s="301">
        <v>6.8</v>
      </c>
      <c r="R237" s="224"/>
      <c r="T237" s="301">
        <v>10.15</v>
      </c>
      <c r="U237" s="224"/>
      <c r="W237" s="301">
        <v>12</v>
      </c>
      <c r="X237" s="224"/>
      <c r="Z237" s="301">
        <v>14.45</v>
      </c>
      <c r="AA237" s="224"/>
      <c r="AC237" s="301">
        <v>10.649999999999999</v>
      </c>
      <c r="AD237" s="223"/>
      <c r="AF237" s="301">
        <v>7.1</v>
      </c>
      <c r="AG237" s="416"/>
      <c r="AI237" s="107"/>
      <c r="AV237" s="36">
        <v>42479</v>
      </c>
    </row>
    <row r="238" spans="1:75" x14ac:dyDescent="0.35">
      <c r="A238" s="95">
        <v>41383</v>
      </c>
      <c r="B238" s="36">
        <v>41383</v>
      </c>
      <c r="C238" s="301">
        <v>10.45</v>
      </c>
      <c r="D238" s="301">
        <v>7.75</v>
      </c>
      <c r="E238" s="301">
        <v>11.350000000000001</v>
      </c>
      <c r="F238" s="301">
        <v>15.950000000000001</v>
      </c>
      <c r="G238" s="301">
        <v>9.1999999999999993</v>
      </c>
      <c r="H238" s="301">
        <v>7.15</v>
      </c>
      <c r="I238" s="107"/>
      <c r="J238" s="106"/>
      <c r="P238" s="181">
        <v>42479</v>
      </c>
      <c r="Q238" s="301">
        <v>10.45</v>
      </c>
      <c r="R238" s="224"/>
      <c r="T238" s="301">
        <v>7.75</v>
      </c>
      <c r="U238" s="224"/>
      <c r="W238" s="301">
        <v>11.350000000000001</v>
      </c>
      <c r="X238" s="224"/>
      <c r="Z238" s="301">
        <v>15.950000000000001</v>
      </c>
      <c r="AA238" s="224"/>
      <c r="AC238" s="301">
        <v>9.1999999999999993</v>
      </c>
      <c r="AD238" s="223"/>
      <c r="AF238" s="301">
        <v>7.15</v>
      </c>
      <c r="AG238" s="416"/>
      <c r="AI238" s="107"/>
      <c r="AV238" s="36">
        <v>42480</v>
      </c>
      <c r="AW238">
        <v>0.9300275298985452</v>
      </c>
      <c r="AX238">
        <v>0.94688550285925488</v>
      </c>
      <c r="AY238">
        <v>0.94812222313529848</v>
      </c>
    </row>
    <row r="239" spans="1:75" x14ac:dyDescent="0.35">
      <c r="A239" s="95">
        <v>41384</v>
      </c>
      <c r="B239" s="36">
        <v>41384</v>
      </c>
      <c r="C239" s="301">
        <v>11.45</v>
      </c>
      <c r="D239" s="301">
        <v>8.6</v>
      </c>
      <c r="E239" s="301">
        <v>11.7</v>
      </c>
      <c r="F239" s="301">
        <v>16.5</v>
      </c>
      <c r="G239" s="301">
        <v>9.15</v>
      </c>
      <c r="H239" s="301">
        <v>9.5</v>
      </c>
      <c r="I239" s="107"/>
      <c r="J239" s="106"/>
      <c r="P239" s="181">
        <v>42480</v>
      </c>
      <c r="Q239" s="301">
        <v>11.45</v>
      </c>
      <c r="R239" s="224"/>
      <c r="T239" s="301">
        <v>8.6</v>
      </c>
      <c r="U239" s="224"/>
      <c r="W239" s="301">
        <v>11.7</v>
      </c>
      <c r="X239" s="224"/>
      <c r="Z239" s="301">
        <v>16.5</v>
      </c>
      <c r="AA239" s="224"/>
      <c r="AC239" s="301">
        <v>9.15</v>
      </c>
      <c r="AD239" s="223"/>
      <c r="AF239" s="301">
        <v>9.5</v>
      </c>
      <c r="AG239" s="416"/>
      <c r="AI239" s="107"/>
      <c r="AV239" s="36">
        <v>42481</v>
      </c>
      <c r="AW239">
        <v>0.97305303466214788</v>
      </c>
      <c r="AX239">
        <v>0.97360636548737778</v>
      </c>
      <c r="AY239">
        <v>0.97669197729955459</v>
      </c>
      <c r="BU239" t="s">
        <v>189</v>
      </c>
      <c r="BV239">
        <v>0.96753520823424977</v>
      </c>
    </row>
    <row r="240" spans="1:75" x14ac:dyDescent="0.35">
      <c r="A240" s="95">
        <v>41385</v>
      </c>
      <c r="B240" s="36">
        <v>41385</v>
      </c>
      <c r="C240" s="301">
        <v>8.5500000000000007</v>
      </c>
      <c r="D240" s="301">
        <v>10.5</v>
      </c>
      <c r="E240" s="301">
        <v>13.5</v>
      </c>
      <c r="F240" s="301">
        <v>17.149999999999999</v>
      </c>
      <c r="G240" s="301">
        <v>10.55</v>
      </c>
      <c r="H240" s="301">
        <v>10.95</v>
      </c>
      <c r="I240" s="107"/>
      <c r="J240" s="106"/>
      <c r="P240" s="181">
        <v>42481</v>
      </c>
      <c r="Q240" s="301">
        <v>8.5500000000000007</v>
      </c>
      <c r="R240" s="224"/>
      <c r="T240" s="301">
        <v>10.5</v>
      </c>
      <c r="U240" s="224"/>
      <c r="W240" s="301">
        <v>13.5</v>
      </c>
      <c r="X240" s="224"/>
      <c r="Z240" s="301">
        <v>17.149999999999999</v>
      </c>
      <c r="AA240" s="224"/>
      <c r="AC240" s="301">
        <v>10.55</v>
      </c>
      <c r="AD240" s="223"/>
      <c r="AF240" s="301">
        <v>10.95</v>
      </c>
      <c r="AG240" s="416"/>
      <c r="AI240" s="107"/>
      <c r="AV240" s="36">
        <v>42482</v>
      </c>
      <c r="AW240">
        <v>0.95201576192954618</v>
      </c>
      <c r="AX240">
        <v>0.96295215027359615</v>
      </c>
      <c r="AY240">
        <v>0.96080046960031096</v>
      </c>
    </row>
    <row r="241" spans="1:51" x14ac:dyDescent="0.35">
      <c r="A241" s="95">
        <v>41386</v>
      </c>
      <c r="B241" s="36">
        <v>41386</v>
      </c>
      <c r="C241" s="301">
        <v>6.4</v>
      </c>
      <c r="D241" s="301">
        <v>8.9499999999999993</v>
      </c>
      <c r="E241" s="301">
        <v>12.4</v>
      </c>
      <c r="F241" s="301">
        <v>16.299999999999997</v>
      </c>
      <c r="G241" s="301">
        <v>9.9499999999999993</v>
      </c>
      <c r="H241" s="301">
        <v>9.6</v>
      </c>
      <c r="I241" s="107"/>
      <c r="J241" s="106"/>
      <c r="P241" s="181">
        <v>42482</v>
      </c>
      <c r="Q241" s="301">
        <v>6.4</v>
      </c>
      <c r="R241" s="224"/>
      <c r="T241" s="301">
        <v>8.9499999999999993</v>
      </c>
      <c r="U241" s="224"/>
      <c r="W241" s="301">
        <v>12.4</v>
      </c>
      <c r="X241" s="224"/>
      <c r="Z241" s="301">
        <v>16.299999999999997</v>
      </c>
      <c r="AA241" s="224"/>
      <c r="AC241" s="301">
        <v>9.9499999999999993</v>
      </c>
      <c r="AD241" s="223"/>
      <c r="AF241" s="301">
        <v>9.6</v>
      </c>
      <c r="AG241" s="416"/>
      <c r="AI241" s="107"/>
      <c r="AV241" s="36">
        <v>42483</v>
      </c>
      <c r="AW241">
        <v>0.97140803433354139</v>
      </c>
      <c r="AX241">
        <v>0.97120324028893923</v>
      </c>
      <c r="AY241">
        <v>0.97331393280565692</v>
      </c>
    </row>
    <row r="242" spans="1:51" x14ac:dyDescent="0.35">
      <c r="A242" s="95">
        <v>41387</v>
      </c>
      <c r="B242" s="36">
        <v>41387</v>
      </c>
      <c r="C242" s="301">
        <v>6.8</v>
      </c>
      <c r="D242" s="301">
        <v>7</v>
      </c>
      <c r="E242" s="301">
        <v>9.15</v>
      </c>
      <c r="F242" s="301">
        <v>14.5</v>
      </c>
      <c r="G242" s="301">
        <v>8.8500000000000014</v>
      </c>
      <c r="H242" s="301">
        <v>8.0500000000000007</v>
      </c>
      <c r="I242" s="107"/>
      <c r="J242" s="106"/>
      <c r="P242" s="181">
        <v>42483</v>
      </c>
      <c r="Q242" s="301">
        <v>6.8</v>
      </c>
      <c r="R242" s="224"/>
      <c r="T242" s="301">
        <v>7</v>
      </c>
      <c r="U242" s="224"/>
      <c r="W242" s="301">
        <v>9.15</v>
      </c>
      <c r="X242" s="224"/>
      <c r="Z242" s="301">
        <v>14.5</v>
      </c>
      <c r="AA242" s="224"/>
      <c r="AC242" s="301">
        <v>8.8500000000000014</v>
      </c>
      <c r="AD242" s="223"/>
      <c r="AF242" s="301">
        <v>8.0500000000000007</v>
      </c>
      <c r="AG242" s="416"/>
      <c r="AI242" s="107"/>
      <c r="AV242" s="36">
        <v>42484</v>
      </c>
      <c r="AW242">
        <v>0.93902202486813424</v>
      </c>
      <c r="AX242">
        <v>0.95544923743814725</v>
      </c>
      <c r="AY242">
        <v>0.96887343644237378</v>
      </c>
    </row>
    <row r="243" spans="1:51" x14ac:dyDescent="0.35">
      <c r="A243" s="95">
        <v>41388</v>
      </c>
      <c r="B243" s="36">
        <v>41388</v>
      </c>
      <c r="C243" s="301">
        <v>8.5</v>
      </c>
      <c r="D243" s="301">
        <v>7.35</v>
      </c>
      <c r="E243" s="301">
        <v>7.5</v>
      </c>
      <c r="F243" s="301">
        <v>13.850000000000001</v>
      </c>
      <c r="G243" s="301">
        <v>9.4499999999999993</v>
      </c>
      <c r="H243" s="301">
        <v>9.5500000000000007</v>
      </c>
      <c r="I243" s="107"/>
      <c r="J243" s="106"/>
      <c r="P243" s="181">
        <v>42484</v>
      </c>
      <c r="Q243" s="301">
        <v>8.5</v>
      </c>
      <c r="R243" s="224"/>
      <c r="T243" s="301">
        <v>7.35</v>
      </c>
      <c r="U243" s="224"/>
      <c r="W243" s="301">
        <v>7.5</v>
      </c>
      <c r="X243" s="224"/>
      <c r="Z243" s="301">
        <v>13.850000000000001</v>
      </c>
      <c r="AA243" s="224"/>
      <c r="AC243" s="301">
        <v>9.4499999999999993</v>
      </c>
      <c r="AD243" s="223"/>
      <c r="AF243" s="301">
        <v>9.5500000000000007</v>
      </c>
      <c r="AG243" s="416"/>
      <c r="AI243" s="107"/>
      <c r="AV243" s="36">
        <v>42485</v>
      </c>
      <c r="AW243">
        <v>0.93024678915246672</v>
      </c>
      <c r="AX243">
        <v>0.9494317035803338</v>
      </c>
      <c r="AY243">
        <v>0.95986987190734674</v>
      </c>
    </row>
    <row r="244" spans="1:51" x14ac:dyDescent="0.35">
      <c r="A244" s="95">
        <v>41389</v>
      </c>
      <c r="B244" s="36">
        <v>41389</v>
      </c>
      <c r="C244" s="301">
        <v>10.5</v>
      </c>
      <c r="D244" s="301">
        <v>8.3000000000000007</v>
      </c>
      <c r="E244" s="301">
        <v>7.05</v>
      </c>
      <c r="F244" s="301">
        <v>13.25</v>
      </c>
      <c r="G244" s="301">
        <v>9.8000000000000007</v>
      </c>
      <c r="H244" s="301">
        <v>12.2</v>
      </c>
      <c r="I244" s="107"/>
      <c r="J244" s="106"/>
      <c r="P244" s="181">
        <v>42485</v>
      </c>
      <c r="Q244" s="301">
        <v>10.5</v>
      </c>
      <c r="R244" s="224"/>
      <c r="T244" s="301">
        <v>8.3000000000000007</v>
      </c>
      <c r="U244" s="224"/>
      <c r="W244" s="301">
        <v>7.05</v>
      </c>
      <c r="X244" s="224"/>
      <c r="Z244" s="301">
        <v>13.25</v>
      </c>
      <c r="AA244" s="224"/>
      <c r="AC244" s="301">
        <v>9.8000000000000007</v>
      </c>
      <c r="AD244" s="223"/>
      <c r="AF244" s="301">
        <v>12.2</v>
      </c>
      <c r="AG244" s="416"/>
      <c r="AI244" s="107"/>
      <c r="AV244" s="36">
        <v>42486</v>
      </c>
      <c r="AW244">
        <v>0.96832089111585351</v>
      </c>
      <c r="AX244">
        <v>0.97142308350806983</v>
      </c>
      <c r="AY244">
        <v>0.98507454644920645</v>
      </c>
    </row>
    <row r="245" spans="1:51" x14ac:dyDescent="0.35">
      <c r="A245" s="95">
        <v>41390</v>
      </c>
      <c r="B245" s="36">
        <v>41390</v>
      </c>
      <c r="C245" s="301">
        <v>13.5</v>
      </c>
      <c r="D245" s="301">
        <v>9.25</v>
      </c>
      <c r="E245" s="301">
        <v>8.5</v>
      </c>
      <c r="F245" s="301">
        <v>11.85</v>
      </c>
      <c r="G245" s="301">
        <v>10.55</v>
      </c>
      <c r="H245" s="301">
        <v>12.85</v>
      </c>
      <c r="I245" s="107"/>
      <c r="J245" s="106"/>
      <c r="P245" s="181">
        <v>42486</v>
      </c>
      <c r="Q245" s="301">
        <v>13.5</v>
      </c>
      <c r="R245" s="224"/>
      <c r="T245" s="301">
        <v>9.25</v>
      </c>
      <c r="U245" s="224"/>
      <c r="W245" s="301">
        <v>8.5</v>
      </c>
      <c r="X245" s="224"/>
      <c r="Z245" s="301">
        <v>11.85</v>
      </c>
      <c r="AA245" s="224"/>
      <c r="AC245" s="301">
        <v>10.55</v>
      </c>
      <c r="AD245" s="223"/>
      <c r="AF245" s="301">
        <v>12.85</v>
      </c>
      <c r="AG245" s="416"/>
      <c r="AI245" s="107"/>
      <c r="AV245" s="36">
        <v>42487</v>
      </c>
      <c r="AW245">
        <v>0.95201343799431926</v>
      </c>
      <c r="AX245">
        <v>0.96156446906224546</v>
      </c>
      <c r="AY245">
        <v>0.96753520823424977</v>
      </c>
    </row>
    <row r="246" spans="1:51" x14ac:dyDescent="0.35">
      <c r="A246" s="95">
        <v>41391</v>
      </c>
      <c r="B246" s="36">
        <v>41391</v>
      </c>
      <c r="C246" s="301">
        <v>13.95</v>
      </c>
      <c r="D246" s="301">
        <v>8.6</v>
      </c>
      <c r="E246" s="301">
        <v>12.75</v>
      </c>
      <c r="F246" s="301">
        <v>12.75</v>
      </c>
      <c r="G246" s="301">
        <v>10.85</v>
      </c>
      <c r="H246" s="301">
        <v>13.15</v>
      </c>
      <c r="I246" s="107"/>
      <c r="J246" s="106"/>
      <c r="P246" s="181">
        <v>42487</v>
      </c>
      <c r="Q246" s="301">
        <v>13.95</v>
      </c>
      <c r="R246" s="224"/>
      <c r="T246" s="301">
        <v>8.6</v>
      </c>
      <c r="U246" s="224"/>
      <c r="W246" s="301">
        <v>12.75</v>
      </c>
      <c r="X246" s="224"/>
      <c r="Z246" s="301">
        <v>12.75</v>
      </c>
      <c r="AA246" s="224"/>
      <c r="AC246" s="301">
        <v>10.85</v>
      </c>
      <c r="AD246" s="223"/>
      <c r="AF246" s="301">
        <v>13.15</v>
      </c>
      <c r="AG246" s="416"/>
      <c r="AI246" s="107"/>
      <c r="AV246" s="36">
        <v>42488</v>
      </c>
    </row>
    <row r="247" spans="1:51" x14ac:dyDescent="0.35">
      <c r="A247" s="95">
        <v>41392</v>
      </c>
      <c r="B247" s="36">
        <v>41392</v>
      </c>
      <c r="C247" s="301">
        <v>11.35</v>
      </c>
      <c r="D247" s="301">
        <v>7.4499999999999993</v>
      </c>
      <c r="E247" s="301">
        <v>14.8</v>
      </c>
      <c r="F247" s="301">
        <v>14.15</v>
      </c>
      <c r="G247" s="301">
        <v>10.3</v>
      </c>
      <c r="H247" s="301">
        <v>12.2</v>
      </c>
      <c r="I247" s="107"/>
      <c r="J247" s="106"/>
      <c r="P247" s="181">
        <v>42488</v>
      </c>
      <c r="Q247" s="301">
        <v>11.35</v>
      </c>
      <c r="R247" s="224"/>
      <c r="T247" s="301">
        <v>7.4499999999999993</v>
      </c>
      <c r="U247" s="224"/>
      <c r="W247" s="301">
        <v>14.8</v>
      </c>
      <c r="X247" s="224"/>
      <c r="Z247" s="301">
        <v>14.15</v>
      </c>
      <c r="AA247" s="224"/>
      <c r="AC247" s="301">
        <v>10.3</v>
      </c>
      <c r="AD247" s="223"/>
      <c r="AF247" s="301">
        <v>12.2</v>
      </c>
      <c r="AG247" s="416"/>
      <c r="AI247" s="107"/>
      <c r="AV247" s="36">
        <v>42489</v>
      </c>
    </row>
    <row r="248" spans="1:51" x14ac:dyDescent="0.35">
      <c r="A248" s="95">
        <v>41393</v>
      </c>
      <c r="B248" s="36">
        <v>41393</v>
      </c>
      <c r="C248" s="301">
        <v>8.1999999999999993</v>
      </c>
      <c r="D248" s="301">
        <v>8.5500000000000007</v>
      </c>
      <c r="E248" s="301">
        <v>13.45</v>
      </c>
      <c r="F248" s="301">
        <v>13</v>
      </c>
      <c r="G248" s="301">
        <v>9.0500000000000007</v>
      </c>
      <c r="H248" s="301">
        <v>11</v>
      </c>
      <c r="I248" s="107"/>
      <c r="J248" s="106"/>
      <c r="P248" s="181">
        <v>42489</v>
      </c>
      <c r="Q248" s="301">
        <v>8.1999999999999993</v>
      </c>
      <c r="R248" s="224"/>
      <c r="T248" s="301">
        <v>8.5500000000000007</v>
      </c>
      <c r="U248" s="224"/>
      <c r="W248" s="301">
        <v>13.45</v>
      </c>
      <c r="X248" s="224"/>
      <c r="Z248" s="301">
        <v>13</v>
      </c>
      <c r="AA248" s="224"/>
      <c r="AC248" s="301">
        <v>9.0500000000000007</v>
      </c>
      <c r="AD248" s="223"/>
      <c r="AF248" s="301">
        <v>11</v>
      </c>
      <c r="AG248" s="416"/>
      <c r="AI248" s="107"/>
      <c r="AV248" s="36">
        <v>42490</v>
      </c>
    </row>
    <row r="249" spans="1:51" x14ac:dyDescent="0.35">
      <c r="A249" s="95">
        <v>41394</v>
      </c>
      <c r="B249" s="36">
        <v>41394</v>
      </c>
      <c r="C249" s="301">
        <v>6.4</v>
      </c>
      <c r="D249" s="301">
        <v>11.25</v>
      </c>
      <c r="E249" s="301">
        <v>11.350000000000001</v>
      </c>
      <c r="F249" s="301">
        <v>13.3</v>
      </c>
      <c r="G249" s="301">
        <v>8.8000000000000007</v>
      </c>
      <c r="H249" s="301">
        <v>12.7</v>
      </c>
      <c r="I249" s="107"/>
      <c r="J249" s="106"/>
      <c r="P249" s="181">
        <v>42490</v>
      </c>
      <c r="Q249" s="301">
        <v>6.4</v>
      </c>
      <c r="T249" s="301">
        <v>11.25</v>
      </c>
      <c r="U249" s="326"/>
      <c r="W249" s="301">
        <v>11.350000000000001</v>
      </c>
      <c r="X249" s="326"/>
      <c r="Z249" s="301">
        <v>13.3</v>
      </c>
      <c r="AA249" s="224"/>
      <c r="AC249" s="301">
        <v>8.8000000000000007</v>
      </c>
      <c r="AD249" s="416"/>
      <c r="AF249" s="301">
        <v>12.7</v>
      </c>
      <c r="AI249" s="107"/>
    </row>
  </sheetData>
  <mergeCells count="6">
    <mergeCell ref="AM1:AT1"/>
    <mergeCell ref="K19:L19"/>
    <mergeCell ref="C5:I5"/>
    <mergeCell ref="A1:I1"/>
    <mergeCell ref="K1:N1"/>
    <mergeCell ref="P1:AK1"/>
  </mergeCells>
  <conditionalFormatting sqref="BA2:BA1048576 BE2:BE1048576 BI2:BI1048576 BM2:BM1048576 BQ2:BQ1048576 BU2:BU1048576 AW2:AW4 AW6:AW1048576">
    <cfRule type="colorScale" priority="43">
      <colorScale>
        <cfvo type="min"/>
        <cfvo type="percentile" val="50"/>
        <cfvo type="max"/>
        <color rgb="FF5A8AC6"/>
        <color rgb="FFFCFCFF"/>
        <color rgb="FFF8696B"/>
      </colorScale>
    </cfRule>
  </conditionalFormatting>
  <conditionalFormatting sqref="AJ20:AJ235">
    <cfRule type="colorScale" priority="8">
      <colorScale>
        <cfvo type="min"/>
        <cfvo type="percentile" val="50"/>
        <cfvo type="max"/>
        <color rgb="FF5A8AC6"/>
        <color rgb="FFFCFCFF"/>
        <color rgb="FFF8696B"/>
      </colorScale>
    </cfRule>
  </conditionalFormatting>
  <conditionalFormatting sqref="AD235">
    <cfRule type="colorScale" priority="29">
      <colorScale>
        <cfvo type="min"/>
        <cfvo type="percentile" val="50"/>
        <cfvo type="max"/>
        <color rgb="FF5A8AC6"/>
        <color rgb="FFFCFCFF"/>
        <color rgb="FFF8696B"/>
      </colorScale>
    </cfRule>
  </conditionalFormatting>
  <conditionalFormatting sqref="AD235 AA235 U235">
    <cfRule type="colorScale" priority="30">
      <colorScale>
        <cfvo type="min"/>
        <cfvo type="percentile" val="50"/>
        <cfvo type="max"/>
        <color rgb="FF5A8AC6"/>
        <color rgb="FFFCFCFF"/>
        <color rgb="FFF8696B"/>
      </colorScale>
    </cfRule>
  </conditionalFormatting>
  <conditionalFormatting sqref="R235">
    <cfRule type="colorScale" priority="31">
      <colorScale>
        <cfvo type="min"/>
        <cfvo type="percentile" val="50"/>
        <cfvo type="max"/>
        <color rgb="FF5A8AC6"/>
        <color rgb="FFFCFCFF"/>
        <color rgb="FFF8696B"/>
      </colorScale>
    </cfRule>
  </conditionalFormatting>
  <conditionalFormatting sqref="R235">
    <cfRule type="colorScale" priority="28">
      <colorScale>
        <cfvo type="min"/>
        <cfvo type="percentile" val="50"/>
        <cfvo type="max"/>
        <color rgb="FF5A8AC6"/>
        <color rgb="FFFCFCFF"/>
        <color rgb="FFF8696B"/>
      </colorScale>
    </cfRule>
  </conditionalFormatting>
  <conditionalFormatting sqref="U235">
    <cfRule type="colorScale" priority="32">
      <colorScale>
        <cfvo type="min"/>
        <cfvo type="percentile" val="50"/>
        <cfvo type="max"/>
        <color rgb="FF5A8AC6"/>
        <color rgb="FFFCFCFF"/>
        <color rgb="FFF8696B"/>
      </colorScale>
    </cfRule>
  </conditionalFormatting>
  <conditionalFormatting sqref="AA235">
    <cfRule type="colorScale" priority="33">
      <colorScale>
        <cfvo type="min"/>
        <cfvo type="percentile" val="50"/>
        <cfvo type="max"/>
        <color rgb="FF5A8AC6"/>
        <color rgb="FFFCFCFF"/>
        <color rgb="FFF8696B"/>
      </colorScale>
    </cfRule>
  </conditionalFormatting>
  <conditionalFormatting sqref="AD235">
    <cfRule type="colorScale" priority="34">
      <colorScale>
        <cfvo type="min"/>
        <cfvo type="percentile" val="50"/>
        <cfvo type="max"/>
        <color rgb="FF5A8AC6"/>
        <color rgb="FFFCFCFF"/>
        <color rgb="FFF8696B"/>
      </colorScale>
    </cfRule>
  </conditionalFormatting>
  <conditionalFormatting sqref="AD235 AA235">
    <cfRule type="colorScale" priority="35">
      <colorScale>
        <cfvo type="min"/>
        <cfvo type="percentile" val="50"/>
        <cfvo type="max"/>
        <color rgb="FF5A8AC6"/>
        <color rgb="FFFCFCFF"/>
        <color rgb="FFF8696B"/>
      </colorScale>
    </cfRule>
  </conditionalFormatting>
  <conditionalFormatting sqref="U235 R235 AA235 AD235">
    <cfRule type="colorScale" priority="36">
      <colorScale>
        <cfvo type="min"/>
        <cfvo type="percentile" val="50"/>
        <cfvo type="max"/>
        <color rgb="FF5A8AC6"/>
        <color rgb="FFFCFCFF"/>
        <color rgb="FFF8696B"/>
      </colorScale>
    </cfRule>
  </conditionalFormatting>
  <conditionalFormatting sqref="R235">
    <cfRule type="colorScale" priority="37">
      <colorScale>
        <cfvo type="min"/>
        <cfvo type="percentile" val="50"/>
        <cfvo type="max"/>
        <color rgb="FF5A8AC6"/>
        <color rgb="FFFCFCFF"/>
        <color rgb="FFF8696B"/>
      </colorScale>
    </cfRule>
  </conditionalFormatting>
  <conditionalFormatting sqref="U235">
    <cfRule type="colorScale" priority="27">
      <colorScale>
        <cfvo type="min"/>
        <cfvo type="percentile" val="50"/>
        <cfvo type="max"/>
        <color rgb="FF5A8AC6"/>
        <color rgb="FFFCFCFF"/>
        <color rgb="FFF8696B"/>
      </colorScale>
    </cfRule>
  </conditionalFormatting>
  <conditionalFormatting sqref="AA235">
    <cfRule type="colorScale" priority="26">
      <colorScale>
        <cfvo type="min"/>
        <cfvo type="percentile" val="50"/>
        <cfvo type="max"/>
        <color rgb="FF5A8AC6"/>
        <color rgb="FFFCFCFF"/>
        <color rgb="FFF8696B"/>
      </colorScale>
    </cfRule>
  </conditionalFormatting>
  <conditionalFormatting sqref="AD235">
    <cfRule type="colorScale" priority="25">
      <colorScale>
        <cfvo type="min"/>
        <cfvo type="percentile" val="50"/>
        <cfvo type="max"/>
        <color rgb="FF5A8AC6"/>
        <color rgb="FFFCFCFF"/>
        <color rgb="FFF8696B"/>
      </colorScale>
    </cfRule>
  </conditionalFormatting>
  <conditionalFormatting sqref="R20:R235">
    <cfRule type="colorScale" priority="24">
      <colorScale>
        <cfvo type="min"/>
        <cfvo type="percentile" val="50"/>
        <cfvo type="max"/>
        <color rgb="FF5A8AC6"/>
        <color rgb="FFFCFCFF"/>
        <color rgb="FFF8696B"/>
      </colorScale>
    </cfRule>
  </conditionalFormatting>
  <conditionalFormatting sqref="U20 AJ20 AG20 AD20 AA20 X20">
    <cfRule type="colorScale" priority="20">
      <colorScale>
        <cfvo type="min"/>
        <cfvo type="percentile" val="50"/>
        <cfvo type="max"/>
        <color rgb="FF5A8AC6"/>
        <color rgb="FFFCFCFF"/>
        <color rgb="FFF8696B"/>
      </colorScale>
    </cfRule>
  </conditionalFormatting>
  <conditionalFormatting sqref="U20">
    <cfRule type="colorScale" priority="21">
      <colorScale>
        <cfvo type="min"/>
        <cfvo type="percentile" val="50"/>
        <cfvo type="max"/>
        <color rgb="FF5A8AC6"/>
        <color rgb="FFFCFCFF"/>
        <color rgb="FFF8696B"/>
      </colorScale>
    </cfRule>
  </conditionalFormatting>
  <conditionalFormatting sqref="U20">
    <cfRule type="colorScale" priority="22">
      <colorScale>
        <cfvo type="min"/>
        <cfvo type="percentile" val="50"/>
        <cfvo type="max"/>
        <color rgb="FF5A8AC6"/>
        <color rgb="FFFCFCFF"/>
        <color rgb="FFF8696B"/>
      </colorScale>
    </cfRule>
  </conditionalFormatting>
  <conditionalFormatting sqref="U20">
    <cfRule type="colorScale" priority="23">
      <colorScale>
        <cfvo type="min"/>
        <cfvo type="percentile" val="50"/>
        <cfvo type="max"/>
        <color rgb="FF5A8AC6"/>
        <color rgb="FFFCFCFF"/>
        <color rgb="FFF8696B"/>
      </colorScale>
    </cfRule>
  </conditionalFormatting>
  <conditionalFormatting sqref="U20">
    <cfRule type="colorScale" priority="19">
      <colorScale>
        <cfvo type="min"/>
        <cfvo type="percentile" val="50"/>
        <cfvo type="max"/>
        <color rgb="FF5A8AC6"/>
        <color rgb="FFFCFCFF"/>
        <color rgb="FFF8696B"/>
      </colorScale>
    </cfRule>
  </conditionalFormatting>
  <conditionalFormatting sqref="X235 AJ235 AG235 AD235 AA235 U235">
    <cfRule type="colorScale" priority="16">
      <colorScale>
        <cfvo type="min"/>
        <cfvo type="percentile" val="50"/>
        <cfvo type="max"/>
        <color rgb="FF5A8AC6"/>
        <color rgb="FFFCFCFF"/>
        <color rgb="FFF8696B"/>
      </colorScale>
    </cfRule>
  </conditionalFormatting>
  <conditionalFormatting sqref="X235">
    <cfRule type="colorScale" priority="15">
      <colorScale>
        <cfvo type="min"/>
        <cfvo type="percentile" val="50"/>
        <cfvo type="max"/>
        <color rgb="FF5A8AC6"/>
        <color rgb="FFFCFCFF"/>
        <color rgb="FFF8696B"/>
      </colorScale>
    </cfRule>
  </conditionalFormatting>
  <conditionalFormatting sqref="X235 AJ235 AG235">
    <cfRule type="colorScale" priority="17">
      <colorScale>
        <cfvo type="min"/>
        <cfvo type="percentile" val="50"/>
        <cfvo type="max"/>
        <color rgb="FF5A8AC6"/>
        <color rgb="FFFCFCFF"/>
        <color rgb="FFF8696B"/>
      </colorScale>
    </cfRule>
  </conditionalFormatting>
  <conditionalFormatting sqref="X235">
    <cfRule type="colorScale" priority="18">
      <colorScale>
        <cfvo type="min"/>
        <cfvo type="percentile" val="50"/>
        <cfvo type="max"/>
        <color rgb="FF5A8AC6"/>
        <color rgb="FFFCFCFF"/>
        <color rgb="FFF8696B"/>
      </colorScale>
    </cfRule>
  </conditionalFormatting>
  <conditionalFormatting sqref="X235">
    <cfRule type="colorScale" priority="14">
      <colorScale>
        <cfvo type="min"/>
        <cfvo type="percentile" val="50"/>
        <cfvo type="max"/>
        <color rgb="FF5A8AC6"/>
        <color rgb="FFFCFCFF"/>
        <color rgb="FFF8696B"/>
      </colorScale>
    </cfRule>
  </conditionalFormatting>
  <conditionalFormatting sqref="U20:U235">
    <cfRule type="colorScale" priority="13">
      <colorScale>
        <cfvo type="min"/>
        <cfvo type="percentile" val="50"/>
        <cfvo type="max"/>
        <color rgb="FF5A8AC6"/>
        <color rgb="FFFCFCFF"/>
        <color rgb="FFF8696B"/>
      </colorScale>
    </cfRule>
  </conditionalFormatting>
  <conditionalFormatting sqref="X20:X235">
    <cfRule type="colorScale" priority="12">
      <colorScale>
        <cfvo type="min"/>
        <cfvo type="percentile" val="50"/>
        <cfvo type="max"/>
        <color rgb="FF5A8AC6"/>
        <color rgb="FFFCFCFF"/>
        <color rgb="FFF8696B"/>
      </colorScale>
    </cfRule>
  </conditionalFormatting>
  <conditionalFormatting sqref="AA20:AA235">
    <cfRule type="colorScale" priority="11">
      <colorScale>
        <cfvo type="min"/>
        <cfvo type="percentile" val="50"/>
        <cfvo type="max"/>
        <color rgb="FF5A8AC6"/>
        <color rgb="FFFCFCFF"/>
        <color rgb="FFF8696B"/>
      </colorScale>
    </cfRule>
  </conditionalFormatting>
  <conditionalFormatting sqref="AD20:AD235">
    <cfRule type="colorScale" priority="10">
      <colorScale>
        <cfvo type="min"/>
        <cfvo type="percentile" val="50"/>
        <cfvo type="max"/>
        <color rgb="FF5A8AC6"/>
        <color rgb="FFFCFCFF"/>
        <color rgb="FFF8696B"/>
      </colorScale>
    </cfRule>
  </conditionalFormatting>
  <conditionalFormatting sqref="AG20:AG235">
    <cfRule type="colorScale" priority="9">
      <colorScale>
        <cfvo type="min"/>
        <cfvo type="percentile" val="50"/>
        <cfvo type="max"/>
        <color rgb="FF5A8AC6"/>
        <color rgb="FFFCFCFF"/>
        <color rgb="FFF8696B"/>
      </colorScale>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21"/>
  <sheetViews>
    <sheetView showGridLines="0" topLeftCell="A5" workbookViewId="0">
      <selection activeCell="K6" sqref="K6"/>
    </sheetView>
  </sheetViews>
  <sheetFormatPr defaultRowHeight="14.5" x14ac:dyDescent="0.35"/>
  <cols>
    <col min="3" max="4" width="16" customWidth="1"/>
    <col min="5" max="5" width="13.453125" customWidth="1"/>
    <col min="6" max="6" width="16" customWidth="1"/>
    <col min="7" max="7" width="21.81640625" customWidth="1"/>
  </cols>
  <sheetData>
    <row r="4" spans="3:8" ht="18.5" x14ac:dyDescent="0.45">
      <c r="D4" s="548"/>
      <c r="E4" s="548"/>
      <c r="F4" s="549"/>
      <c r="G4" s="549"/>
    </row>
    <row r="5" spans="3:8" ht="18.5" x14ac:dyDescent="0.45">
      <c r="C5" s="550"/>
      <c r="D5" s="551"/>
      <c r="E5" s="549"/>
      <c r="F5" s="553"/>
      <c r="G5" s="549"/>
    </row>
    <row r="6" spans="3:8" ht="70" customHeight="1" x14ac:dyDescent="0.45">
      <c r="C6" s="560" t="s">
        <v>231</v>
      </c>
      <c r="D6" s="557" t="s">
        <v>233</v>
      </c>
      <c r="E6" s="559" t="s">
        <v>232</v>
      </c>
      <c r="F6" s="558" t="s">
        <v>246</v>
      </c>
      <c r="G6" s="559" t="s">
        <v>234</v>
      </c>
      <c r="H6" s="121"/>
    </row>
    <row r="7" spans="3:8" ht="18.5" x14ac:dyDescent="0.45">
      <c r="C7" s="552" t="s">
        <v>56</v>
      </c>
      <c r="D7" s="548">
        <v>1333</v>
      </c>
      <c r="E7" s="554">
        <v>-57</v>
      </c>
      <c r="F7" s="562">
        <v>0.28999999999999998</v>
      </c>
      <c r="G7" s="555" t="s">
        <v>238</v>
      </c>
      <c r="H7" s="120"/>
    </row>
    <row r="8" spans="3:8" ht="18.5" x14ac:dyDescent="0.45">
      <c r="C8" s="548" t="s">
        <v>57</v>
      </c>
      <c r="D8" s="548">
        <v>1415</v>
      </c>
      <c r="E8" s="554">
        <v>25</v>
      </c>
      <c r="F8" s="562">
        <v>-0.25</v>
      </c>
      <c r="G8" s="555" t="s">
        <v>239</v>
      </c>
      <c r="H8" s="120"/>
    </row>
    <row r="9" spans="3:8" ht="18.5" x14ac:dyDescent="0.45">
      <c r="C9" s="548" t="s">
        <v>58</v>
      </c>
      <c r="D9" s="548">
        <v>1389</v>
      </c>
      <c r="E9" s="554">
        <v>-1</v>
      </c>
      <c r="F9" s="562">
        <v>0</v>
      </c>
      <c r="G9" s="555" t="s">
        <v>240</v>
      </c>
      <c r="H9" s="120"/>
    </row>
    <row r="10" spans="3:8" ht="18.5" x14ac:dyDescent="0.45">
      <c r="C10" s="552" t="s">
        <v>59</v>
      </c>
      <c r="D10" s="548">
        <v>1520</v>
      </c>
      <c r="E10" s="554">
        <v>130</v>
      </c>
      <c r="F10" s="562">
        <v>-1.3</v>
      </c>
      <c r="G10" s="565" t="s">
        <v>241</v>
      </c>
      <c r="H10" s="120"/>
    </row>
    <row r="11" spans="3:8" ht="18.5" x14ac:dyDescent="0.45">
      <c r="C11" s="548" t="s">
        <v>60</v>
      </c>
      <c r="D11" s="548">
        <v>1363</v>
      </c>
      <c r="E11" s="554">
        <v>-27</v>
      </c>
      <c r="F11" s="562">
        <v>0.14000000000000001</v>
      </c>
      <c r="G11" s="555" t="s">
        <v>242</v>
      </c>
      <c r="H11" s="120"/>
    </row>
    <row r="12" spans="3:8" ht="18.5" x14ac:dyDescent="0.45">
      <c r="C12" s="556" t="s">
        <v>64</v>
      </c>
      <c r="D12" s="548">
        <v>1416</v>
      </c>
      <c r="E12" s="554">
        <v>26</v>
      </c>
      <c r="F12" s="562">
        <v>-0.26</v>
      </c>
      <c r="G12" s="555" t="s">
        <v>243</v>
      </c>
      <c r="H12" s="120"/>
    </row>
    <row r="13" spans="3:8" ht="18.5" x14ac:dyDescent="0.45">
      <c r="C13" s="556" t="s">
        <v>108</v>
      </c>
      <c r="D13" s="548">
        <v>1333</v>
      </c>
      <c r="E13" s="554">
        <v>-57</v>
      </c>
      <c r="F13" s="562">
        <v>0.28999999999999998</v>
      </c>
      <c r="G13" s="555" t="s">
        <v>244</v>
      </c>
      <c r="H13" s="120"/>
    </row>
    <row r="14" spans="3:8" ht="18.5" x14ac:dyDescent="0.45">
      <c r="C14" s="556" t="s">
        <v>195</v>
      </c>
      <c r="D14" s="556">
        <v>1348</v>
      </c>
      <c r="E14" s="548">
        <v>-42</v>
      </c>
      <c r="F14" s="562">
        <v>0.21</v>
      </c>
      <c r="G14" s="566" t="s">
        <v>245</v>
      </c>
      <c r="H14" s="101"/>
    </row>
    <row r="15" spans="3:8" ht="18.5" x14ac:dyDescent="0.45">
      <c r="C15" s="400" t="s">
        <v>236</v>
      </c>
      <c r="D15" s="554"/>
      <c r="E15" s="2"/>
      <c r="F15" s="2"/>
      <c r="G15" s="2"/>
    </row>
    <row r="16" spans="3:8" ht="18.5" x14ac:dyDescent="0.45">
      <c r="C16" s="561" t="s">
        <v>235</v>
      </c>
    </row>
    <row r="21" spans="3:3" ht="20.5" x14ac:dyDescent="0.55000000000000004">
      <c r="C21" s="563" t="s">
        <v>237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Hardiness Tables 2012-18</vt:lpstr>
      <vt:lpstr>Merlot Predicted LTE</vt:lpstr>
      <vt:lpstr>Charts</vt:lpstr>
      <vt:lpstr>2020 ICCWS table</vt:lpstr>
    </vt:vector>
  </TitlesOfParts>
  <Company>AAFC-AAC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 Pat</dc:creator>
  <cp:lastModifiedBy>Bogdanoff, Carl</cp:lastModifiedBy>
  <cp:lastPrinted>2019-08-21T00:05:44Z</cp:lastPrinted>
  <dcterms:created xsi:type="dcterms:W3CDTF">2013-01-10T16:45:54Z</dcterms:created>
  <dcterms:modified xsi:type="dcterms:W3CDTF">2020-04-11T19:08:31Z</dcterms:modified>
</cp:coreProperties>
</file>